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<sst xmlns="http://schemas.openxmlformats.org/spreadsheetml/2006/main" count="8829" uniqueCount="2370">
  <si>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</si>
  <si>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</si>
  <si>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</si>
  <si>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</si>
  <si>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</si>
  <si>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</si>
  <si>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</si>
  <si>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</si>
  <si>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</si>
  <si>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</si>
  <si>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</si>
  <si>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</si>
  <si>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</si>
  <si>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</si>
  <si>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</si>
  <si>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</si>
  <si>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</si>
  <si>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</si>
  <si>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</si>
  <si>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</si>
  <si>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</si>
  <si>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</si>
  <si>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</si>
  <si>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</si>
  <si>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</si>
  <si>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</si>
  <si>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</si>
  <si>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</si>
  <si>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</si>
  <si>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</si>
  <si>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</si>
  <si>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</si>
  <si>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</si>
  <si>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</si>
  <si>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</si>
  <si>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</si>
  <si>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</si>
  <si>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</si>
  <si>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</si>
  <si>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</si>
  <si>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</si>
  <si>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</si>
  <si>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</si>
  <si>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</si>
  <si>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</si>
  <si>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</si>
  <si>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</si>
  <si>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</si>
  <si>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</si>
  <si>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</si>
  <si>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</si>
  <si>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</si>
  <si>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</si>
  <si>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</si>
  <si>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</si>
  <si>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</si>
  <si>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</si>
  <si>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</si>
  <si>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</si>
  <si>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</si>
  <si>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</si>
  <si>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</si>
  <si>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</si>
  <si>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</si>
  <si>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</si>
  <si>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</si>
  <si>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</si>
  <si>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</si>
  <si>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</si>
  <si>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</si>
  <si>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</si>
  <si>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</si>
  <si>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</si>
  <si>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</si>
  <si>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</si>
  <si>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</si>
  <si>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</si>
  <si>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</si>
  <si>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</si>
  <si>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</si>
  <si>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</si>
  <si>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</si>
  <si>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</si>
  <si>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</si>
  <si>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</si>
  <si>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</si>
  <si>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</si>
  <si>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</si>
  <si>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</si>
  <si>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</si>
  <si>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</si>
  <si>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</si>
  <si>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</si>
  <si>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</si>
  <si>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</si>
  <si>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</si>
  <si>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</si>
  <si>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</si>
  <si>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</si>
  <si>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</si>
  <si>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</si>
  <si>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</si>
  <si>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</si>
  <si>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</si>
  <si>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</si>
  <si>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</si>
  <si>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</si>
  <si>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</si>
  <si>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</si>
  <si>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</si>
  <si>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</si>
  <si>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</si>
  <si>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</si>
  <si>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</si>
  <si>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</si>
  <si>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</si>
  <si>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</si>
  <si>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</si>
  <si>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</si>
  <si>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</si>
  <si>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</si>
  <si>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</si>
  <si>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</si>
  <si>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</si>
  <si>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</si>
  <si>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</si>
  <si>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</si>
  <si>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</si>
  <si>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</si>
  <si>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</si>
  <si>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</si>
  <si>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</si>
  <si>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</si>
  <si>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</si>
  <si>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</si>
  <si>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</si>
  <si>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</si>
  <si>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</si>
  <si>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</si>
  <si>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</si>
  <si>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</si>
  <si>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</si>
  <si>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</si>
  <si>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</si>
  <si>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</si>
  <si>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</si>
  <si>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</si>
  <si>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</si>
  <si>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</si>
  <si>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</si>
  <si>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</si>
  <si>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</si>
  <si>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</si>
  <si>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</si>
  <si>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</si>
  <si>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</si>
  <si>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</si>
  <si>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</si>
  <si>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</si>
  <si>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</si>
  <si>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</si>
  <si>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</si>
  <si>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</si>
  <si>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</si>
  <si>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</si>
  <si>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</si>
  <si>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</si>
  <si>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</si>
  <si>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</si>
  <si>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</si>
  <si>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</si>
  <si>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</si>
  <si>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</si>
  <si>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</si>
  <si>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</si>
  <si>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</si>
  <si>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</si>
  <si>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</si>
  <si>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</si>
  <si>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</si>
  <si>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</si>
  <si>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</si>
  <si>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</si>
  <si>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</si>
  <si>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</si>
  <si>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</si>
  <si>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</si>
  <si>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</si>
  <si>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</si>
  <si>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</si>
  <si>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</si>
  <si>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</si>
  <si>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</si>
  <si>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</si>
  <si>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</si>
  <si>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</si>
  <si>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</si>
  <si>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</si>
  <si>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</si>
  <si>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</si>
  <si>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</si>
  <si>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</si>
  <si>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</si>
  <si>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</si>
  <si>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</si>
  <si>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</si>
  <si>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</si>
  <si>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</si>
  <si>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</si>
  <si>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</si>
  <si>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</si>
  <si>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</si>
  <si>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djconnel</t>
  </si>
  <si>
    <t>betweenlilo</t>
  </si>
  <si>
    <t>yesikastarr</t>
  </si>
  <si>
    <t>dianamoon</t>
  </si>
  <si>
    <t>terisasiagatonu</t>
  </si>
  <si>
    <t>itsmonakhalil</t>
  </si>
  <si>
    <t>judesb</t>
  </si>
  <si>
    <t>7x7</t>
  </si>
  <si>
    <t>goldengatebus</t>
  </si>
  <si>
    <t>goldengateferry</t>
  </si>
  <si>
    <t>mybluewristband</t>
  </si>
  <si>
    <t>goldngater</t>
  </si>
  <si>
    <t>element_tim</t>
  </si>
  <si>
    <t>alexmaksf</t>
  </si>
  <si>
    <t>emily_freeman10</t>
  </si>
  <si>
    <t>sk_sfbay</t>
  </si>
  <si>
    <t>tisiwoota</t>
  </si>
  <si>
    <t>pwongview</t>
  </si>
  <si>
    <t>4star_theatre</t>
  </si>
  <si>
    <t>microbiomdigest</t>
  </si>
  <si>
    <t>dameunabeca</t>
  </si>
  <si>
    <t>coolgrey</t>
  </si>
  <si>
    <t>cxarli</t>
  </si>
  <si>
    <t>christinasflaw</t>
  </si>
  <si>
    <t>evict_twit_ter</t>
  </si>
  <si>
    <t>kristiannec</t>
  </si>
  <si>
    <t>gparis58</t>
  </si>
  <si>
    <t>pillloww</t>
  </si>
  <si>
    <t>cfairyfay</t>
  </si>
  <si>
    <t>brendaelialara1</t>
  </si>
  <si>
    <t>jessegillette</t>
  </si>
  <si>
    <t>cruzn101</t>
  </si>
  <si>
    <t>furealdt1</t>
  </si>
  <si>
    <t>denise_teez</t>
  </si>
  <si>
    <t>senor_sebu</t>
  </si>
  <si>
    <t>strickalator</t>
  </si>
  <si>
    <t>supergirlofsf</t>
  </si>
  <si>
    <t>rickyruzzo</t>
  </si>
  <si>
    <t>nik_shine</t>
  </si>
  <si>
    <t>brokeassstuart</t>
  </si>
  <si>
    <t>mvcherryblossom</t>
  </si>
  <si>
    <t>abc7newsbayarea</t>
  </si>
  <si>
    <t>ethan_vella</t>
  </si>
  <si>
    <t>vegasgolfgal</t>
  </si>
  <si>
    <t>melrserra</t>
  </si>
  <si>
    <t>aliquotchris</t>
  </si>
  <si>
    <t>stabbyfootjohns</t>
  </si>
  <si>
    <t>imeluny</t>
  </si>
  <si>
    <t>tigerbeat</t>
  </si>
  <si>
    <t>cindycinnis</t>
  </si>
  <si>
    <t>scott_wiener</t>
  </si>
  <si>
    <t>mdkanin</t>
  </si>
  <si>
    <t>melanienathan1</t>
  </si>
  <si>
    <t>champlin_c</t>
  </si>
  <si>
    <t>edleedems</t>
  </si>
  <si>
    <t>yolanda_______</t>
  </si>
  <si>
    <t>uclastresslab</t>
  </si>
  <si>
    <t>theurv</t>
  </si>
  <si>
    <t>esarefernandez</t>
  </si>
  <si>
    <t>arielbarb</t>
  </si>
  <si>
    <t>lynninca</t>
  </si>
  <si>
    <t>organize4power</t>
  </si>
  <si>
    <t>hadassahnegron</t>
  </si>
  <si>
    <t>sophieriggsby</t>
  </si>
  <si>
    <t>sheilaf2002</t>
  </si>
  <si>
    <t>calnurses</t>
  </si>
  <si>
    <t>mackerelcat</t>
  </si>
  <si>
    <t>garcelleb</t>
  </si>
  <si>
    <t>gayleong</t>
  </si>
  <si>
    <t>sflabor</t>
  </si>
  <si>
    <t>pdjegal</t>
  </si>
  <si>
    <t>kron4news</t>
  </si>
  <si>
    <t>keri_lowe_</t>
  </si>
  <si>
    <t>geewhiz63</t>
  </si>
  <si>
    <t>yassxa</t>
  </si>
  <si>
    <t>marialuv28</t>
  </si>
  <si>
    <t>y666mna</t>
  </si>
  <si>
    <t>street_cormier</t>
  </si>
  <si>
    <t>heyhanyu2</t>
  </si>
  <si>
    <t>wberrazeg</t>
  </si>
  <si>
    <t>lisarraine</t>
  </si>
  <si>
    <t>socialheadliner</t>
  </si>
  <si>
    <t>trendssf</t>
  </si>
  <si>
    <t>scallionoh</t>
  </si>
  <si>
    <t>morningroja</t>
  </si>
  <si>
    <t>bassett87</t>
  </si>
  <si>
    <t>feministdevil</t>
  </si>
  <si>
    <t>bayareaclipper</t>
  </si>
  <si>
    <t>womensmarch</t>
  </si>
  <si>
    <t>msladyjustice1</t>
  </si>
  <si>
    <t>lsarsour</t>
  </si>
  <si>
    <t>bobblanddesign</t>
  </si>
  <si>
    <t>tamikamallory</t>
  </si>
  <si>
    <t>adultlifeskills</t>
  </si>
  <si>
    <t>realdonaldtrump</t>
  </si>
  <si>
    <t>potus</t>
  </si>
  <si>
    <t>jccsf</t>
  </si>
  <si>
    <t>mollyjongfast</t>
  </si>
  <si>
    <t>alyssa_milano</t>
  </si>
  <si>
    <t>untitledfairs</t>
  </si>
  <si>
    <t>michelepred</t>
  </si>
  <si>
    <t>kqednews</t>
  </si>
  <si>
    <t>uniteddemclub</t>
  </si>
  <si>
    <t>wmarchsf</t>
  </si>
  <si>
    <t>surfrider</t>
  </si>
  <si>
    <t>_risinghearts</t>
  </si>
  <si>
    <t>sarahmgellar</t>
  </si>
  <si>
    <t>Mentions</t>
  </si>
  <si>
    <t>Replies to</t>
  </si>
  <si>
    <t>#WomensMarchSF https://t.co/hiuGzUFEHp</t>
  </si>
  <si>
    <t>RT @terisasiagatonu: Frisco girl til I die. 
This Saturday: I'm honored to be one of the speakers for the 2019 Women's March in my hometow…</t>
  </si>
  <si>
    <t>Frisco girl til I die. 
This Saturday: I'm honored to be one of the speakers for the 2019 Women's March in my hometown of San Francisco. Bay Area: lets march.  
#WomensMarch2019 #WomensMarchSF #FirstGeneration #Queer #Samoan #Woman #WoC #Yee https://t.co/CIsvASpI6G</t>
  </si>
  <si>
    <t>Who is going #SF? #womensmarchSF https://t.co/iUKdBsTcxX</t>
  </si>
  <si>
    <t>33 Free/Awesome Downloadable Women's March Posters #womensmarchbayarea #womensmarchsf https://t.co/dopRDBJL1P</t>
  </si>
  <si>
    <t>Ride Golden Gate Transit to #WomensMarchSF on Saturday, Jan. 19! Three trips per hour to/from SF on Routes 30, 70 &amp;amp; 101, and a discounted ride w/ your @BayAreaClipper card. Let us help plan your trip. #SF #Marin #Sonoma https://t.co/SkRh46ntdo or call 511 https://t.co/B9s4P6XIGM</t>
  </si>
  <si>
    <t>Ride GGF to #WomensMarchSF on Saturday, Jan. 19! We'll supplement our weekend service with added trips from Larkspur. Buy tickets in advance or ride w/ your @BayAreaClipper card. Let us help plan your trip. #SF #Sausalito #Larkspur https://t.co/dmAr8zBLpo or call 511 https://t.co/oVS9XNzBEJ</t>
  </si>
  <si>
    <t>I've been getting ready for Saturday.
@womensmarch
#WomensMarchSF https://t.co/F9aCKsEsCv</t>
  </si>
  <si>
    <t>For the good of @womensmarch, it’s past time for @TamikaMallory @bobblanddesign @lsarsour @msladyjustice1 to renounce #Farrakhan &amp;amp; #AntiSemitism or end their association with  #WomensMarch. https://t.co/IeDn7sOTse #NOH8 #LGBTQ #NoAntiSemitismAllowed #WomensMarchSF #ResistHate</t>
  </si>
  <si>
    <t>Who else is getting fired up for this weekend’s @womensmarch ? #TruthToPower #WomensMarch #WomensWave #womensmarchsf #ImpeachTrump https://t.co/QSmlez40XA</t>
  </si>
  <si>
    <t>RT @BrokeAssStuart: All the women's march info from San Jose to SF to Napa: All this Saturday the 19th!! #WomensMarch #WomensMarch2019
#Tru…</t>
  </si>
  <si>
    <t>RT @BrokeAssStuart: Here's to Strong Women! All the Women's March Bay Area Info!
#WomensWave #BAS #WomensMarchSF #SF #Oakland 
https://t.co…</t>
  </si>
  <si>
    <t>Looking forward to catching @AdultLifeSkills at San Francisco’s @4STAR_Theatre on #WomensMarchSF weekend.</t>
  </si>
  <si>
    <t>RT @pwongview: Looking forward to catching @AdultLifeSkills at San Francisco’s @4STAR_Theatre on #WomensMarchSF weekend.</t>
  </si>
  <si>
    <t>Info on the Bay Area #WomensMarch events, including shoutouts to #WomensMarchSF, #WomensWave, and #WomensMarchPetaluma. - Broke-Ass Stuart's Website https://t.co/zSzk04OGl7 via @BrokeAssStuart</t>
  </si>
  <si>
    <t>Women's March San Francisco 2019 Rally &amp;amp; March tomorrow!
#TruthToPower
#WomensWave
#WomensMaRchsf 
#LetsHopeTheyFixThatTypo
https://t.co/0cypfF0l83 https://t.co/IQqepFfOD8</t>
  </si>
  <si>
    <t>RT @MicrobiomDigest: Women's March San Francisco 2019 Rally &amp;amp; March tomorrow!
#TruthToPower
#WomensWave
#WomensMaRchsf 
#LetsHopeTheyFixTha…</t>
  </si>
  <si>
    <t>RT @BrokeAssStuart: All the info you need for the Women's March Bay Area!
#WomensWave #BAS #WomensMarchSF #SF #Oakland 
https://t.co/yU7xy8…</t>
  </si>
  <si>
    <t>RT @GoldenGateBus: Ride Golden Gate Transit to #WomensMarchSF on Saturday, Jan. 19! Three trips per hour to/from SF on Routes 30, 70 &amp;amp; 101,…</t>
  </si>
  <si>
    <t>RT @GoldenGateFerry: Ride GGF to #WomensMarchSF on Saturday, Jan. 19! We'll supplement our weekend service with added trips from Larkspur.…</t>
  </si>
  <si>
    <t>Heads up for SF comrades attending the #WomensMarchSF on Saturday-we may have Fash like Lindsay Grathwohl inbound. Be alert and as always, #KnowYourFash https://t.co/1Gx75dF85v</t>
  </si>
  <si>
    <t>RT @ChristinaSFLaw: Heads up for SF comrades attending the #WomensMarchSF on Saturday-we may have Fash like Lindsay Grathwohl inbound. Be a…</t>
  </si>
  <si>
    <t>RT @abc7newsbayarea: Thousands are expected to gather on the steps of SF City Hall tomorrow for the 3rd Annual Women’s March: https://t.co/…</t>
  </si>
  <si>
    <t>Marchers spoke against Trumps stance on climate change. This is how they left our streets. #womensmarchSF_xD83D__xDDD1_️♻️ #hypocrites #SorosWomensMarch https://t.co/5PJt9msT0n</t>
  </si>
  <si>
    <t>RT @Gparis58: Marchers spoke against Trumps stance on climate change. This is how they left our streets. #womensmarchSF_xD83D__xDDD1_️♻️ #hypocrites #So…</t>
  </si>
  <si>
    <t>As soon as I get to 5k followers I will follow back! ❤️_xD83D__xDC95_
I’d love to meet other #resisters overall but especially if you are going to #WomensMarchOakland or #WomensMarchSF this Saturday! _xD83D__xDC95_
1) like
2) retweet
3) comment
#Resisters #FBR #STRONGERTOGETHER @womensmarch https://t.co/JuSkVeBM3U</t>
  </si>
  <si>
    <t>Don’t mind me, just making my #womensmarchsf sign https://t.co/q01wf6tiYF</t>
  </si>
  <si>
    <t>RT @jessegillette: Don’t mind me, just making my #womensmarchsf sign https://t.co/q01wf6tiYF</t>
  </si>
  <si>
    <t>To all those headed out to the Women’s March in San Francisco and to marches across the US, please stay safe this weekend. Although ya boi is (unfortunately) not attending, I’ll be there in spirit. You got this! _xD83D__xDC81_‍♀️ #WomensMarch #WomensMarch2019 #womensmarchsf</t>
  </si>
  <si>
    <t>@Alyssa_Milano @MollyJongFast @JCCSF @POTUS @SupergirlofSF @realDonaldTrump I'm not going to quit because of one woman and Louis Farakhan.
This is my #Earth to protect and my values which are noble and true and allow for real freedom and equality.
So I'll be very proud and happy to March with everyone in my city tomorrow.
#womensmarchsf
 BLESSINGS! https://t.co/uNqXw5vGkw</t>
  </si>
  <si>
    <t>RT @Strickalator: @Alyssa_Milano @MollyJongFast @JCCSF @POTUS @SupergirlofSF @realDonaldTrump I'm not going to quit because of one woman an…</t>
  </si>
  <si>
    <t>#WomensMarch2019
#WomensMarchSF
Good morning San Francisco! https://t.co/Ni4jY0YDQH</t>
  </si>
  <si>
    <t>RT @Strickalator: #WomensMarch2019
#WomensMarchSF
Good morning San Francisco! https://t.co/Ni4jY0YDQH</t>
  </si>
  <si>
    <t>#WomensMarch2019
#WomensMarchSF
Good morning San Francisco! https://t.co/lhcjWKblhv https://t.co/8i4TNK2wLr</t>
  </si>
  <si>
    <t>If you’re not attending your nearest #WomensMarch today. What even are you doing. GET OUT AND LET YOUR VOICE BE HEARD. 
#WomensMarchSF #WomensMarch2019</t>
  </si>
  <si>
    <t>RT @BrokeAssStuart: All the women's march info from San Jose to SF to Napa: TODAY the 19th!!!  #WomensMarch #WomensMarch2019
#TruthToPower,…</t>
  </si>
  <si>
    <t>All the women's march info from San Jose to SF to Napa: All this Saturday the 19th!! #WomensMarch #WomensMarch2019
#TruthToPower, #WomensMarchSF, #MeetMeAtTheMarch
https://t.co/yU7xy8WGy0 https://t.co/T0sQU01OZs</t>
  </si>
  <si>
    <t>Here's to Strong Women! All the Women's March Bay Area Info!
#WomensWave #BAS #WomensMarchSF #SF #Oakland 
https://t.co/yU7xy8F5Gs</t>
  </si>
  <si>
    <t>All the info you need for the Women's March Bay Area!
#WomensWave #BAS #WomensMarchSF #SF #Oakland 
https://t.co/yU7xy8F5Gs https://t.co/S4iGalkPF7</t>
  </si>
  <si>
    <t>All the women's march info from San Jose to SF to Napa: TODAY the 19th!!!  #WomensMarch #WomensMarch2019
#TruthToPower, #WomensMarchSF, #MeetMeAtTheMarch
https://t.co/yU7xy8WGy0 https://t.co/BoiuBJYHFD</t>
  </si>
  <si>
    <t>Thousands are expected to gather on the steps of SF City Hall tomorrow for the 3rd Annual Women’s March: https://t.co/KG94akaoh6 #WomensMarchSF</t>
  </si>
  <si>
    <t>RT @MelRSerra: Have always been so inspired by the bravery, power, and creativity at the marches I’ve gone to these past two years. Here’s…</t>
  </si>
  <si>
    <t>Have always been so inspired by the bravery, power, and creativity at the marches I’ve gone to these past two years. Here’s to change. #womensmarch #womensmarchsf #womensmarch2019 #womenswave https://t.co/Sq68goiIgY</t>
  </si>
  <si>
    <t>#womensmarchsf #womensmarch2019 https://t.co/cxNuCUL4h9</t>
  </si>
  <si>
    <t>Today is the #WomensMarchSF &amp;amp; I couldn’t give two shits what Trump has to say. Whatever it is will be gaslighting. Media will likely give him the attention he wants, but that doesn’t mean the rest of us have to. https://t.co/Bo6Qw5VWuq</t>
  </si>
  <si>
    <t>#Feminist as Fuck by @MichelePred @UNTITLEDFAIRS Today 3:30pm - 5 pm her #BodyBusinessParade at #UntitledArtFairSF Pier 35 https://t.co/Idnlyz1Yif #FeministAF #MichelePred #WomensMarchSF #WomensMarch #WomensMarch2019 #WomensWave #MyBodyMyChoice #UntitledArtFair https://t.co/Sv3PjABjOl</t>
  </si>
  <si>
    <t>RT @MelanieNathan1: The 2019 Womens March San Francisco 
#TruthToPower
#WomensMarchSF
#WomensWave</t>
  </si>
  <si>
    <t>Rallying &amp;amp; making signs in a multi-generational way before we head to the #WomensMarch! Gotta fight for our sisters &amp;amp; against the attacks on women by Trump &amp;amp; his cronies.
#WomensMarchSF https://t.co/aQyAP06M67</t>
  </si>
  <si>
    <t>RT @Scott_Wiener: Rallying &amp;amp; making signs in a multi-generational way before we head to the #WomensMarch! Gotta fight for our sisters &amp;amp; aga…</t>
  </si>
  <si>
    <t>The 2019 Womens March San Francisco 
#TruthToPower
#WomensMarchSF
#WomensWave</t>
  </si>
  <si>
    <t>A honor to be invited to lead the march with others - all my women sisters- carrying the banner #womensmarch #womensmarchsf #womenswave #truthtopower #sanfrancisco https://t.co/ywL3nYif8M</t>
  </si>
  <si>
    <t>The San Francisco Women's March of 2019 is about to get started at Civic Center Plaza in front of City Hall @KQEDnews #womensmarchsf https://t.co/rsBa8uYSu0</t>
  </si>
  <si>
    <t>We are ready for @wmarchsf 2019! Proud to stand with Planning Parenthood SF.  Thank you @UnitedDemClub &amp;amp; Rotary Club of San Francisco Chinatown, for joining  @EdLeeDems for organizing breakfast. #TruthToPower #WomensWave #WomensMarchSF https://t.co/dY1WUoMYFV</t>
  </si>
  <si>
    <t>I’m here for Mother Earth @Surfrider #womensmarchsf #surfrider https://t.co/ZSl3o1lw9c</t>
  </si>
  <si>
    <t>Happy #WomensMarchSF  (today) and #WomensMarchLA (tomorrow)! So proud of, and thankful for, all of our amazing female students and collaborators. #womeninscience #WomensWave #WomenMarch https://t.co/CX8XMwnu6i</t>
  </si>
  <si>
    <t>#WomensMarchSF https://t.co/VHl2Sh1Y2P</t>
  </si>
  <si>
    <t>Man-made, woman-worn #womensmarchsf #yougottafightforyourright https://t.co/ByMrXYafhv</t>
  </si>
  <si>
    <t>Out here in San Francisco at the #womensmarchsf honoring our Missing and Murdered Indigenous Women #mmiw @_RisingHearts https://t.co/YEkpnDOc67</t>
  </si>
  <si>
    <t>RT @arielbarb: Out here in San Francisco at the #womensmarchsf honoring our Missing and Murdered Indigenous Women #mmiw @_RisingHearts http…</t>
  </si>
  <si>
    <t>RT @CalNurses: Union nurses are ready to rally at the #WomensMarchSF! #womenswave https://t.co/Rv7uAsSIQF</t>
  </si>
  <si>
    <t>“Compassion is what makes America great” #womensmarchsf https://t.co/531vdaYmO8</t>
  </si>
  <si>
    <t>RT @HadassahNegron: “Compassion is what makes America great” #womensmarchsf https://t.co/531vdaYmO8</t>
  </si>
  <si>
    <t>#womensmarchsf rally beginning. Large turnout as it begins https://t.co/cXeITHbstj</t>
  </si>
  <si>
    <t>RT @Sheilaf2002: #womensmarchsf rally beginning. Large turnout as it begins https://t.co/cXeITHbstj</t>
  </si>
  <si>
    <t>Union nurses are ready to rally at the #WomensMarchSF! #womenswave https://t.co/Rv7uAsSIQF</t>
  </si>
  <si>
    <t>#womensmarch #womensmarchglobal #womensmarchla #womensmarch19 #womensmarch2019 #WomensmarchDC #WomensmarchNYC #WomensmarchChicago #WomensmarchSF #WomensmarchSeattle https://t.co/ETqT3GtXuL</t>
  </si>
  <si>
    <t>#womensmarch #womensmarchglobal #womensmarchla #womensmarch19 #womensmarch2019 #WomensmarchDC #WomensmarchNYC #WomensmarchChicago #WomensmarchSF #WomensmarchSeattle #womenswave https://t.co/SxSv5o6ljv</t>
  </si>
  <si>
    <t>#womensmarch #womensmarchglobal #womensmarchla #womensmarch19 #womensmarch2019 #WomensmarchDC #WomensmarchNYC #WomensmarchChicago #WomensmarchSF #WomensmarchSeattle #womenswave #womensmarchalliance #womenempowerment https://t.co/3RmvS0IZY6</t>
  </si>
  <si>
    <t>#womensmarch #womensmarchglobal #womensmarchla #womensmarch19 #womensmarch2019 #WomensmarchDC #WomensmarchNYC #WomensmarchChicago #WomensmarchSF #WomensmarchSeattle #womenswave #womensmarchalliance #womenempowerment https://t.co/EepsXltXXE</t>
  </si>
  <si>
    <t>#womensmarch #womensmarchglobal #womensmarchla #womensmarch19 #womensmarch2019 #WomensmarchDC #WomensmarchNYC #WomensmarchChicago #WomensmarchSF #WomensmarchSeattle #womenswave #womensmarchalliance #womenempowerment https://t.co/xbLGOKGPkv</t>
  </si>
  <si>
    <t>#womensmarch #womensmarchglobal #womensmarchla #womensmarch19 #womensmarch2019 #WomensmarchDC #WomensmarchNYC #WomensmarchChicago #WomensmarchSF #WomensmarchSeattle #womenswave #womensmarchalliance #womenempowerment https://t.co/PUXqsmwydi</t>
  </si>
  <si>
    <t>#womensmarch #womensmarchglobal #womensmarchla #womensmarch19 #womensmarch2019 #WomensmarchDC #WomensmarchNYC #WomensmarchChicago #WomensmarchSF #WomensmarchSeattle #womenswave #womensmarchalliance #womenempowerment https://t.co/dR3fIbyNSF</t>
  </si>
  <si>
    <t>#womensmarch #womensmarchglobal #womensmarchla #womensmarch19 #womensmarch2019 #WomensmarchDC #WomensmarchNYC #WomensmarchChicago #WomensmarchSF #WomensmarchSeattle #womenswave #womensmarchalliance #womenempowerment https://t.co/uvOyc9DFUw</t>
  </si>
  <si>
    <t>RT @lisarraine: #showyourpower #WomensMarchLA #WomensMarchNYC #WOMENSMARCHDC #WomensMarchOakland #womensmarchsf #WomensMarch2019 #womensmar…</t>
  </si>
  <si>
    <t>RT @pdjegal: #WomensMarchSF @kron4news https://t.co/qXLo2Wo4nu</t>
  </si>
  <si>
    <t>RT @pdjegal: #WomensMarchSF @kron4news https://t.co/1I0CJGGGBZ</t>
  </si>
  <si>
    <t>Solidarity with #womensmarchsf #SFLabor https://t.co/9ldHtuIS5S</t>
  </si>
  <si>
    <t>#WomensMarchSF @kron4news https://t.co/1I0CJGGGBZ</t>
  </si>
  <si>
    <t>#WomensMarchSF @kron4news https://t.co/qXLo2Wo4nu</t>
  </si>
  <si>
    <t>Ready for the #womensmarchsf https://t.co/sT23Ulflbe</t>
  </si>
  <si>
    <t>Praying for Khadijah Britton and other #MMIW victims. #womensmarchsf</t>
  </si>
  <si>
    <t>#womensmarchsf https://t.co/bcnTyKbioh</t>
  </si>
  <si>
    <t>“This episode of Black Mirror sucks!” #truth #womensmarchsf</t>
  </si>
  <si>
    <t>RT @y666mna: repping @SarahMGellar at the #WomensMarchSF _xD83D__xDC97_ https://t.co/zCJq5Ybjla</t>
  </si>
  <si>
    <t>because i don’t even hate thanos as much as i hate trump _xD83E__xDD17_#WomensMarchSF #WomensMarch2019 https://t.co/QGd0H1iQVq</t>
  </si>
  <si>
    <t>RT @YASSXA: because i don’t even hate thanos as much as i hate trump _xD83E__xDD17_#WomensMarchSF #WomensMarch2019 https://t.co/QGd0H1iQVq</t>
  </si>
  <si>
    <t>repping @SarahMGellar at the #WomensMarchSF _xD83D__xDC97_ https://t.co/zCJq5Ybjla</t>
  </si>
  <si>
    <t>#WomensMarchSF #WomensMarch #PlannedParenthood https://t.co/QunQoRlOoz</t>
  </si>
  <si>
    <t>#WomensMarch2019 #WomensMarch #womensmarchsf https://t.co/eenpvSVFWX</t>
  </si>
  <si>
    <t>#showyourpower #WomensMarchLA #WomensMarchNYC #WOMENSMARCHDC #WomensMarchOakland #womensmarchsf #WomensMarch2019 #womensmarchboston #womensmarchlondon https://t.co/LJ6NdkHpor</t>
  </si>
  <si>
    <t>#womensmarchsf is now trending in #SF
https://t.co/ihjU4sgzvJ https://t.co/VOocV32Yni</t>
  </si>
  <si>
    <t>RT @feministdevil: On BART en route to the #WomensMarch2019 #womensmarchsf https://t.co/uEMk2cm8AI</t>
  </si>
  <si>
    <t>“Planned Parenthood is here for everyone, including those who fight us.” #womensmarchSF #WomensMarch2019 https://t.co/qxKOtPN4ya</t>
  </si>
  <si>
    <t>Mayor London Breed of San Francisco, the first African American woman to hold this office #WomensMarchSF https://t.co/7kqkSG98Mn</t>
  </si>
  <si>
    <t>#womensmarchsf #womensmarchsigns https://t.co/P5xmvsYzLg</t>
  </si>
  <si>
    <t>#womensmarchsf #womensmarchsigns https://t.co/o2pUenIlux</t>
  </si>
  <si>
    <t>#womensmarchsf #womensmarchsigns https://t.co/DcgtfJ2eZk</t>
  </si>
  <si>
    <t>#womensmarchsf #womensmarchsigns https://t.co/3qGCbuqw10</t>
  </si>
  <si>
    <t>On BART en route to the #WomensMarch2019 #womensmarchsf https://t.co/uEMk2cm8AI</t>
  </si>
  <si>
    <t>#WomensMarch2019 #womensmarchsf https://t.co/zr3wYMEPYK</t>
  </si>
  <si>
    <t>https://www.eventbrite.com/e/womens-march-san-francisco-2019-tickets-50992981380</t>
  </si>
  <si>
    <t>https://twitter.com/wmarchsf/status/1084700254933401600</t>
  </si>
  <si>
    <t>https://www.7x7.com/33-free-awesome-womens-march-posters-2625845753.html?utm_campaign=RebelMouse&amp;share_id=4309767&amp;utm_medium=social&amp;utm_source=twitter&amp;utm_content=7x7</t>
  </si>
  <si>
    <t>http://goldengate.org</t>
  </si>
  <si>
    <t>https://www.thedailybeast.com/the-democratic-party-drops-its-sponsorship-of-the-womens-march-amid-farrakhan-blow-up</t>
  </si>
  <si>
    <t>https://brokeassstuart.com/2019/01/17/all-the-womens-march-bay-area-info-beyond/</t>
  </si>
  <si>
    <t>https://womensmarchbayarea.org/</t>
  </si>
  <si>
    <t>https://twitter.com/berkeleyantifa/status/1086369147964063744</t>
  </si>
  <si>
    <t>https://abc7news.com/society/3rd-annual-womens-march-in-sf-saturday/5096498/?sf206262894=1</t>
  </si>
  <si>
    <t>https://untitledartfairs.com/san-francisco/program/event/01-19-2019/michele-pred-body-business</t>
  </si>
  <si>
    <t>https://twitter.com/womensmarch/status/1086587654899142657</t>
  </si>
  <si>
    <t>https://www.trendsmap.com/local/us/san+francisco?utm_source=twitter&amp;utm_medium=social&amp;utm_campaign=al&amp;utm_term=h##womensmarchsf</t>
  </si>
  <si>
    <t>eventbrite.com</t>
  </si>
  <si>
    <t>twitter.com</t>
  </si>
  <si>
    <t>7x7.com</t>
  </si>
  <si>
    <t>goldengate.org</t>
  </si>
  <si>
    <t>thedailybeast.com</t>
  </si>
  <si>
    <t>brokeassstuart.com</t>
  </si>
  <si>
    <t>womensmarchbayarea.org</t>
  </si>
  <si>
    <t>abc7news.com</t>
  </si>
  <si>
    <t>untitledartfairs.com</t>
  </si>
  <si>
    <t>trendsmap.com</t>
  </si>
  <si>
    <t>womensmarchsf</t>
  </si>
  <si>
    <t>womensmarch2019 womensmarchsf firstgeneration queer samoan woman woc yee</t>
  </si>
  <si>
    <t>sf womensmarchsf</t>
  </si>
  <si>
    <t>womensmarchbayarea womensmarchsf</t>
  </si>
  <si>
    <t>womensmarchsf sf marin sonoma</t>
  </si>
  <si>
    <t>womensmarchsf sf sausalito larkspur</t>
  </si>
  <si>
    <t>farrakhan antisemitism womensmarch noh8 lgbtq noantisemitismallowed womensmarchsf resisthate</t>
  </si>
  <si>
    <t>truthtopower womensmarch womenswave womensmarchsf impeachtrump</t>
  </si>
  <si>
    <t>womensmarch womensmarch2019</t>
  </si>
  <si>
    <t>womenswave bas womensmarchsf sf oakland</t>
  </si>
  <si>
    <t>womensmarch womensmarchsf womenswave womensmarchpetaluma</t>
  </si>
  <si>
    <t>truthtopower womenswave womensmarchsf letshopetheyfixthattypo</t>
  </si>
  <si>
    <t>truthtopower womenswave womensmarchsf</t>
  </si>
  <si>
    <t>womensmarchsf knowyourfash</t>
  </si>
  <si>
    <t>womensmarchsf hypocrites soroswomensmarch</t>
  </si>
  <si>
    <t>womensmarchsf hypocrites</t>
  </si>
  <si>
    <t>resisters womensmarchoakland womensmarchsf resisters fbr strongertogether</t>
  </si>
  <si>
    <t>womensmarch womensmarch2019 womensmarchsf</t>
  </si>
  <si>
    <t>earth womensmarchsf</t>
  </si>
  <si>
    <t>womensmarch2019 womensmarchsf</t>
  </si>
  <si>
    <t>womensmarch womensmarchsf womensmarch2019</t>
  </si>
  <si>
    <t>womensmarch womensmarch2019 truthtopower</t>
  </si>
  <si>
    <t>womensmarch womensmarch2019 truthtopower womensmarchsf meetmeatthemarch</t>
  </si>
  <si>
    <t>womensmarch womensmarchsf womensmarch2019 womenswave</t>
  </si>
  <si>
    <t>womensmarchsf womensmarch2019</t>
  </si>
  <si>
    <t>feminist bodybusinessparade untitledartfairsf feministaf michelepred womensmarchsf womensmarch womensmarch2019 womenswave mybodymychoice untitledartfair</t>
  </si>
  <si>
    <t>truthtopower womensmarchsf womenswave</t>
  </si>
  <si>
    <t>womensmarch womensmarchsf</t>
  </si>
  <si>
    <t>womensmarch womensmarchsf womenswave truthtopower sanfrancisco</t>
  </si>
  <si>
    <t>womensmarchsf surfrider</t>
  </si>
  <si>
    <t>womensmarchsf womensmarchla womeninscience womenswave womenmarch</t>
  </si>
  <si>
    <t>womensmarchsf yougottafightforyourright</t>
  </si>
  <si>
    <t>womensmarchsf mmiw</t>
  </si>
  <si>
    <t>womensmarchsf womenswave</t>
  </si>
  <si>
    <t>womensmarch womensmarchglobal womensmarchla womensmarch19 womensmarch2019 womensmarchdc womensmarchnyc womensmarchchicago womensmarchsf womensmarchseattle</t>
  </si>
  <si>
    <t>womensmarch womensmarchglobal womensmarchla womensmarch19 womensmarch2019 womensmarchdc womensmarchnyc womensmarchchicago womensmarchsf womensmarchseattle womenswave</t>
  </si>
  <si>
    <t>womensmarch womensmarchglobal womensmarchla womensmarch19 womensmarch2019 womensmarchdc womensmarchnyc womensmarchchicago womensmarchsf womensmarchseattle womenswave womensmarchalliance womenempowerment</t>
  </si>
  <si>
    <t>showyourpower womensmarchla womensmarchnyc womensmarchdc womensmarchoakland womensmarchsf womensmarch2019</t>
  </si>
  <si>
    <t>womensmarchsf sflabor</t>
  </si>
  <si>
    <t>mmiw womensmarchsf</t>
  </si>
  <si>
    <t>truth womensmarchsf</t>
  </si>
  <si>
    <t>womensmarchsf womensmarch plannedparenthood</t>
  </si>
  <si>
    <t>womensmarch2019 womensmarch womensmarchsf</t>
  </si>
  <si>
    <t>showyourpower womensmarchla womensmarchnyc womensmarchdc womensmarchoakland womensmarchsf womensmarch2019 womensmarchboston womensmarchlondon</t>
  </si>
  <si>
    <t>womensmarchsf sf</t>
  </si>
  <si>
    <t>womensmarchsf womensmarchsigns</t>
  </si>
  <si>
    <t>https://pbs.twimg.com/media/Dw7QscCU0AARFfI.jpg</t>
  </si>
  <si>
    <t>https://pbs.twimg.com/media/Dw-H_YzXcAAEr15.jpg</t>
  </si>
  <si>
    <t>https://pbs.twimg.com/media/Dw-H_cDWsAA0nuB.jpg</t>
  </si>
  <si>
    <t>https://pbs.twimg.com/media/DxBbyLyUYAAtnl4.jpg</t>
  </si>
  <si>
    <t>https://pbs.twimg.com/media/DxH5ngmUwAAA-om.jpg</t>
  </si>
  <si>
    <t>https://pbs.twimg.com/media/DxNPUJXU8AARJEY.jpg</t>
  </si>
  <si>
    <t>https://pbs.twimg.com/media/C2we-BFUcAAvQDJ.jpg</t>
  </si>
  <si>
    <t>https://pbs.twimg.com/tweet_video_thumb/Dw-YnKoU0AARpPq.jpg</t>
  </si>
  <si>
    <t>https://pbs.twimg.com/media/DxPuGSaUwAEhm1E.jpg</t>
  </si>
  <si>
    <t>https://pbs.twimg.com/media/DxQaJOAUcAAySsr.jpg</t>
  </si>
  <si>
    <t>https://pbs.twimg.com/media/DxSe9UdVsAE3Qqs.jpg</t>
  </si>
  <si>
    <t>https://pbs.twimg.com/media/DxSflVdUcAAYIIN.jpg https://pbs.twimg.com/media/DxSe9UdVsAE3Qqs.jpg</t>
  </si>
  <si>
    <t>https://pbs.twimg.com/media/DxIgPPbUUAAI0u2.jpg</t>
  </si>
  <si>
    <t>https://pbs.twimg.com/media/DxNR9UoW0AE3XVS.jpg</t>
  </si>
  <si>
    <t>https://pbs.twimg.com/media/DxIgXl8VYAAiwV0.jpg</t>
  </si>
  <si>
    <t>https://pbs.twimg.com/media/DxS4lwgUwAEhJnV.jpg</t>
  </si>
  <si>
    <t>https://pbs.twimg.com/media/DxS81QcU8AEFPCr.jpg</t>
  </si>
  <si>
    <t>https://pbs.twimg.com/tweet_video_thumb/DxS-eUNUUAAK7TE.jpg</t>
  </si>
  <si>
    <t>https://pbs.twimg.com/media/DxS_o8-U0AATSVX.jpg</t>
  </si>
  <si>
    <t>https://pbs.twimg.com/media/DxS3L89UcAENBpS.jpg</t>
  </si>
  <si>
    <t>https://pbs.twimg.com/media/DxTByuXUcAEecvM.jpg</t>
  </si>
  <si>
    <t>https://pbs.twimg.com/media/DxTCCz2U0AAQsyy.jpg</t>
  </si>
  <si>
    <t>https://pbs.twimg.com/media/DxTCpBsU8AAs_C7.jpg</t>
  </si>
  <si>
    <t>https://pbs.twimg.com/media/DxTDwfCVsAEsoxN.jpg</t>
  </si>
  <si>
    <t>https://pbs.twimg.com/media/DxTGTdGXgAARQJa.jpg</t>
  </si>
  <si>
    <t>https://pbs.twimg.com/media/DxTG5EsUYAAVs6E.jpg</t>
  </si>
  <si>
    <t>https://pbs.twimg.com/media/DxTIMlUVYAABwwm.jpg</t>
  </si>
  <si>
    <t>https://pbs.twimg.com/media/DxTEqLrUcAAt1_m.jpg</t>
  </si>
  <si>
    <t>https://pbs.twimg.com/media/DxTJn2CUcAEJfQp.jpg</t>
  </si>
  <si>
    <t>https://pbs.twimg.com/media/DxTKvN6UwAAL6k4.jpg</t>
  </si>
  <si>
    <t>https://pbs.twimg.com/media/DxTCd7uUcAAomls.jpg</t>
  </si>
  <si>
    <t>https://pbs.twimg.com/media/DxOV21fU0AAHHn7.jpg</t>
  </si>
  <si>
    <t>https://pbs.twimg.com/media/DxO-o-NVsAA63p3.jpg</t>
  </si>
  <si>
    <t>https://pbs.twimg.com/media/DxPCdFgUcAAHZq0.jpg</t>
  </si>
  <si>
    <t>https://pbs.twimg.com/media/DxPqARgUUAU20Ew.jpg</t>
  </si>
  <si>
    <t>https://pbs.twimg.com/media/DxSUYuqV4AAoOEu.jpg</t>
  </si>
  <si>
    <t>https://pbs.twimg.com/media/DxSt7M1U0AA37tx.jpg</t>
  </si>
  <si>
    <t>https://pbs.twimg.com/media/DxTANjTUwAAl4gL.jpg</t>
  </si>
  <si>
    <t>https://pbs.twimg.com/media/DxTLab7V4AAq_4d.jpg</t>
  </si>
  <si>
    <t>https://pbs.twimg.com/media/DxTLrvuU8AA0wPu.jpg</t>
  </si>
  <si>
    <t>https://pbs.twimg.com/media/DxTJek6UwAA4YGg.jpg</t>
  </si>
  <si>
    <t>https://pbs.twimg.com/media/DxTMHdWUUAA93xf.jpg</t>
  </si>
  <si>
    <t>https://pbs.twimg.com/media/DxTMsJEU8AAjTyR.jpg</t>
  </si>
  <si>
    <t>https://pbs.twimg.com/ext_tw_video_thumb/1086715037996044288/pu/img/Bs_YVD54dWWfrvE5.jpg</t>
  </si>
  <si>
    <t>https://pbs.twimg.com/media/DxS9Hs_UYAACBme.jpg</t>
  </si>
  <si>
    <t>https://pbs.twimg.com/media/DxS97DuVAAES8_q.jpg</t>
  </si>
  <si>
    <t>https://pbs.twimg.com/media/DxTNUD3VsAAKGZO.jpg</t>
  </si>
  <si>
    <t>https://pbs.twimg.com/ext_tw_video_thumb/1086719013412134912/pu/img/EeR5OSnn0I8OuZ5k.jpg</t>
  </si>
  <si>
    <t>https://pbs.twimg.com/media/DxTO2W5WkAAt1Pd.jpg</t>
  </si>
  <si>
    <t>https://pbs.twimg.com/media/DxTMnnwVAAASX_m.jpg</t>
  </si>
  <si>
    <t>https://pbs.twimg.com/media/DxTNls0U8AA9M4N.jpg</t>
  </si>
  <si>
    <t>https://pbs.twimg.com/ext_tw_video_thumb/1086721078758535168/pu/img/t261qh-G7BNnPWIn.jpg</t>
  </si>
  <si>
    <t>https://pbs.twimg.com/media/DxTKGpeVsAAwPi_.jpg</t>
  </si>
  <si>
    <t>https://pbs.twimg.com/media/DxTKYeQVAAAbDkT.jpg</t>
  </si>
  <si>
    <t>https://pbs.twimg.com/media/DxTLzxeUYAAzEW2.jpg</t>
  </si>
  <si>
    <t>https://pbs.twimg.com/media/DxTPLiTUwAEqK85.jpg</t>
  </si>
  <si>
    <t>https://pbs.twimg.com/media/DxTPno5VYAMXiHf.jpg</t>
  </si>
  <si>
    <t>http://pbs.twimg.com/profile_images/966888207886331906/_tt-OMPk_normal.jpg</t>
  </si>
  <si>
    <t>http://pbs.twimg.com/profile_images/1072955264712626176/8t5wxWoM_normal.jpg</t>
  </si>
  <si>
    <t>http://pbs.twimg.com/profile_images/1023827293565681664/OKsmHMzN_normal.jpg</t>
  </si>
  <si>
    <t>http://pbs.twimg.com/profile_images/1035156912357011456/_SyEeloh_normal.jpg</t>
  </si>
  <si>
    <t>http://pbs.twimg.com/profile_images/1031666242975723520/x8zKbwIC_normal.jpg</t>
  </si>
  <si>
    <t>http://pbs.twimg.com/profile_images/1076902505454268416/fn1jhFfg_normal.jpg</t>
  </si>
  <si>
    <t>http://pbs.twimg.com/profile_images/646404986113384448/xbAQFNT7_normal.jpg</t>
  </si>
  <si>
    <t>http://pbs.twimg.com/profile_images/797127731519467521/lKeCj-rs_normal.jpg</t>
  </si>
  <si>
    <t>http://pbs.twimg.com/profile_images/717135871539941376/zTAp0UtL_normal.jpg</t>
  </si>
  <si>
    <t>http://pbs.twimg.com/profile_images/1049403304483020800/_hTmgdHt_normal.jpg</t>
  </si>
  <si>
    <t>http://pbs.twimg.com/profile_images/419233186145517568/lzUm77xJ_normal.jpeg</t>
  </si>
  <si>
    <t>http://pbs.twimg.com/profile_images/1614860019/Lel_swing_hair_normal.jpg</t>
  </si>
  <si>
    <t>http://pbs.twimg.com/profile_images/796033200850014208/ESFBG177_normal.jpg</t>
  </si>
  <si>
    <t>http://pbs.twimg.com/profile_images/723231549517242369/62J6aJgG_normal.jpg</t>
  </si>
  <si>
    <t>http://pbs.twimg.com/profile_images/1013383716075286528/SysubLR8_normal.png</t>
  </si>
  <si>
    <t>http://pbs.twimg.com/profile_images/1027273265629151232/qc4ALkD8_normal.jpg</t>
  </si>
  <si>
    <t>http://pbs.twimg.com/profile_images/1611692240/image_normal.jpg</t>
  </si>
  <si>
    <t>http://pbs.twimg.com/profile_images/957716848820109312/_QpDTNx6_normal.jpg</t>
  </si>
  <si>
    <t>http://pbs.twimg.com/profile_images/1060119627584299009/-cdgNtiO_normal.jpg</t>
  </si>
  <si>
    <t>http://pbs.twimg.com/profile_images/1082775648597233664/NPjGGmc7_normal.jpg</t>
  </si>
  <si>
    <t>http://pbs.twimg.com/profile_images/1079582864046313472/vslzP04K_normal.jpg</t>
  </si>
  <si>
    <t>http://pbs.twimg.com/profile_images/912914819451359232/HICr-YwL_normal.jpg</t>
  </si>
  <si>
    <t>http://pbs.twimg.com/profile_images/879828677017485316/OmSe2Mi__normal.jpg</t>
  </si>
  <si>
    <t>http://pbs.twimg.com/profile_images/578324750105100289/zd-dx7zG_normal.jpeg</t>
  </si>
  <si>
    <t>http://pbs.twimg.com/profile_images/1054998833749520384/G2LhmWaI_normal.jpg</t>
  </si>
  <si>
    <t>http://pbs.twimg.com/profile_images/1071296471817838593/X-yPEhMI_normal.jpg</t>
  </si>
  <si>
    <t>http://pbs.twimg.com/profile_images/986516337424982016/Mj0asbCn_normal.jpg</t>
  </si>
  <si>
    <t>http://pbs.twimg.com/profile_images/953684385856815104/ko_e1evT_normal.jpg</t>
  </si>
  <si>
    <t>http://pbs.twimg.com/profile_images/1022036021679140865/uFp8vBSp_normal.jpg</t>
  </si>
  <si>
    <t>http://pbs.twimg.com/profile_images/581335823167057921/wDGh4kVF_normal.jpg</t>
  </si>
  <si>
    <t>http://pbs.twimg.com/profile_images/948640986816684032/Ch4MJGvr_normal.jpg</t>
  </si>
  <si>
    <t>http://pbs.twimg.com/profile_images/987399367492386816/wUgBULZY_normal.jpg</t>
  </si>
  <si>
    <t>http://pbs.twimg.com/profile_images/875793011572998144/yKCk7UT7_normal.jpg</t>
  </si>
  <si>
    <t>http://pbs.twimg.com/profile_images/1082334565056733184/BLTgBuMt_normal.jpg</t>
  </si>
  <si>
    <t>http://pbs.twimg.com/profile_images/840601597461725185/ahpoZKNL_normal.jpg</t>
  </si>
  <si>
    <t>http://pbs.twimg.com/profile_images/692020515641266178/DOWpNNwu_normal.png</t>
  </si>
  <si>
    <t>http://pbs.twimg.com/profile_images/3482179322/acf1c6f16e2497790c5c3f38b2c57f57_normal.jpeg</t>
  </si>
  <si>
    <t>http://pbs.twimg.com/profile_images/789153461921132544/4dNVwQ1W_normal.jpg</t>
  </si>
  <si>
    <t>http://pbs.twimg.com/profile_images/1159190511/mel_castro_680_normal.jpg</t>
  </si>
  <si>
    <t>http://pbs.twimg.com/profile_images/860657189299433474/IpzwJnd8_normal.jpg</t>
  </si>
  <si>
    <t>http://pbs.twimg.com/profile_images/828732300577771521/bLwAdadF_normal.jpg</t>
  </si>
  <si>
    <t>http://pbs.twimg.com/profile_images/1046593682122584064/rmGgWNWE_normal.jpg</t>
  </si>
  <si>
    <t>http://pbs.twimg.com/profile_images/1035275056614502400/UsbFm6ha_normal.jpg</t>
  </si>
  <si>
    <t>http://pbs.twimg.com/profile_images/963471054000685056/l4Tlx4Ia_normal.jpg</t>
  </si>
  <si>
    <t>http://pbs.twimg.com/profile_images/894758306224517120/DDJIDIuz_normal.jpg</t>
  </si>
  <si>
    <t>https://twitter.com/#!/djconnel/status/1084164188652548097</t>
  </si>
  <si>
    <t>https://twitter.com/#!/betweenlilo/status/1084918799604711425</t>
  </si>
  <si>
    <t>https://twitter.com/#!/yesikastarr/status/1084956476454531072</t>
  </si>
  <si>
    <t>https://twitter.com/#!/dianamoon/status/1084961922833772545</t>
  </si>
  <si>
    <t>https://twitter.com/#!/terisasiagatonu/status/1084906466115342336</t>
  </si>
  <si>
    <t>https://twitter.com/#!/itsmonakhalil/status/1084973515609059328</t>
  </si>
  <si>
    <t>https://twitter.com/#!/judesb/status/1085034026270744576</t>
  </si>
  <si>
    <t>https://twitter.com/#!/7x7/status/1085235272508424193</t>
  </si>
  <si>
    <t>https://twitter.com/#!/goldengatebus/status/1085235560032145413</t>
  </si>
  <si>
    <t>https://twitter.com/#!/goldengateferry/status/1085235561844142083</t>
  </si>
  <si>
    <t>https://twitter.com/#!/mybluewristband/status/1085468452935135232</t>
  </si>
  <si>
    <t>https://twitter.com/#!/goldngater/status/1085565170007498752</t>
  </si>
  <si>
    <t>https://twitter.com/#!/element_tim/status/1085923444896628736</t>
  </si>
  <si>
    <t>https://twitter.com/#!/alexmaksf/status/1085966547426803712</t>
  </si>
  <si>
    <t>https://twitter.com/#!/emily_freeman10/status/1086033583645421568</t>
  </si>
  <si>
    <t>https://twitter.com/#!/sk_sfbay/status/1086034558091292672</t>
  </si>
  <si>
    <t>https://twitter.com/#!/tisiwoota/status/1086042755900436480</t>
  </si>
  <si>
    <t>https://twitter.com/#!/pwongview/status/1086153456405045248</t>
  </si>
  <si>
    <t>https://twitter.com/#!/4star_theatre/status/1086164496127672327</t>
  </si>
  <si>
    <t>https://twitter.com/#!/pwongview/status/1085967042610573312</t>
  </si>
  <si>
    <t>https://twitter.com/#!/microbiomdigest/status/1086299146510725120</t>
  </si>
  <si>
    <t>https://twitter.com/#!/dameunabeca/status/1086301567282753541</t>
  </si>
  <si>
    <t>https://twitter.com/#!/coolgrey/status/1086309076210835457</t>
  </si>
  <si>
    <t>https://twitter.com/#!/cxarli/status/1086353755203760128</t>
  </si>
  <si>
    <t>https://twitter.com/#!/cxarli/status/1086353858887016448</t>
  </si>
  <si>
    <t>https://twitter.com/#!/christinasflaw/status/1086373158196637696</t>
  </si>
  <si>
    <t>https://twitter.com/#!/evict_twit_ter/status/1086377629979107328</t>
  </si>
  <si>
    <t>https://twitter.com/#!/kristiannec/status/1086464667357081600</t>
  </si>
  <si>
    <t>https://twitter.com/#!/gparis58/status/823067099845115904</t>
  </si>
  <si>
    <t>https://twitter.com/#!/pillloww/status/1086472092235706368</t>
  </si>
  <si>
    <t>https://twitter.com/#!/cfairyfay/status/1086472923542478848</t>
  </si>
  <si>
    <t>https://twitter.com/#!/brendaelialara1/status/1086473690039017472</t>
  </si>
  <si>
    <t>https://twitter.com/#!/jessegillette/status/1085253842961231872</t>
  </si>
  <si>
    <t>https://twitter.com/#!/cruzn101/status/1086474281612042241</t>
  </si>
  <si>
    <t>https://twitter.com/#!/jessegillette/status/1086473734012133377</t>
  </si>
  <si>
    <t>https://twitter.com/#!/furealdt1/status/1086479086254403584</t>
  </si>
  <si>
    <t>https://twitter.com/#!/denise_teez/status/1086504187393761280</t>
  </si>
  <si>
    <t>https://twitter.com/#!/senor_sebu/status/1086544343794573315</t>
  </si>
  <si>
    <t>https://twitter.com/#!/strickalator/status/1086522162171658240</t>
  </si>
  <si>
    <t>https://twitter.com/#!/strickalator/status/1086522197059895296</t>
  </si>
  <si>
    <t>https://twitter.com/#!/supergirlofsf/status/1086523008183726081</t>
  </si>
  <si>
    <t>https://twitter.com/#!/strickalator/status/1086668247728943104</t>
  </si>
  <si>
    <t>https://twitter.com/#!/strickalator/status/1086668602646777856</t>
  </si>
  <si>
    <t>https://twitter.com/#!/supergirlofsf/status/1086668936941170688</t>
  </si>
  <si>
    <t>https://twitter.com/#!/rickyruzzo/status/1086678250300948480</t>
  </si>
  <si>
    <t>https://twitter.com/#!/nik_shine/status/1086681004805218304</t>
  </si>
  <si>
    <t>https://twitter.com/#!/brokeassstuart/status/1085965996718907392</t>
  </si>
  <si>
    <t>https://twitter.com/#!/brokeassstuart/status/1086024962241105921</t>
  </si>
  <si>
    <t>https://twitter.com/#!/brokeassstuart/status/1086307828686614528</t>
  </si>
  <si>
    <t>https://twitter.com/#!/brokeassstuart/status/1086680688449867776</t>
  </si>
  <si>
    <t>https://twitter.com/#!/mvcherryblossom/status/1086687187289104384</t>
  </si>
  <si>
    <t>https://twitter.com/#!/abc7newsbayarea/status/1086464599354945536</t>
  </si>
  <si>
    <t>https://twitter.com/#!/ethan_vella/status/1086690327702827008</t>
  </si>
  <si>
    <t>https://twitter.com/#!/vegasgolfgal/status/1086696946247524352</t>
  </si>
  <si>
    <t>https://twitter.com/#!/melrserra/status/1086696384244240384</t>
  </si>
  <si>
    <t>https://twitter.com/#!/aliquotchris/status/1086697649695121408</t>
  </si>
  <si>
    <t>https://twitter.com/#!/stabbyfootjohns/status/1086701039238008832</t>
  </si>
  <si>
    <t>https://twitter.com/#!/imeluny/status/1086702847419281408</t>
  </si>
  <si>
    <t>https://twitter.com/#!/tigerbeat/status/1086704131027292160</t>
  </si>
  <si>
    <t>https://twitter.com/#!/cindycinnis/status/1086705318359384064</t>
  </si>
  <si>
    <t>https://twitter.com/#!/scott_wiener/status/1086694836533485568</t>
  </si>
  <si>
    <t>https://twitter.com/#!/mdkanin/status/1086706166221090816</t>
  </si>
  <si>
    <t>https://twitter.com/#!/melanienathan1/status/1086685189445689344</t>
  </si>
  <si>
    <t>https://twitter.com/#!/melanienathan1/status/1086706498401492993</t>
  </si>
  <si>
    <t>https://twitter.com/#!/champlin_c/status/1086706771052322817</t>
  </si>
  <si>
    <t>https://twitter.com/#!/edleedems/status/1086707423446880256</t>
  </si>
  <si>
    <t>https://twitter.com/#!/yolanda_______/status/1086708654118559744</t>
  </si>
  <si>
    <t>https://twitter.com/#!/uclastresslab/status/1086711454143782912</t>
  </si>
  <si>
    <t>https://twitter.com/#!/theurv/status/1086712111487541248</t>
  </si>
  <si>
    <t>https://twitter.com/#!/esarefernandez/status/1086713535441264640</t>
  </si>
  <si>
    <t>https://twitter.com/#!/arielbarb/status/1086709646604156928</t>
  </si>
  <si>
    <t>https://twitter.com/#!/lynninca/status/1086714157859127297</t>
  </si>
  <si>
    <t>https://twitter.com/#!/organize4power/status/1086715323313602560</t>
  </si>
  <si>
    <t>https://twitter.com/#!/hadassahnegron/status/1086716334581280768</t>
  </si>
  <si>
    <t>https://twitter.com/#!/sophieriggsby/status/1086716992856313858</t>
  </si>
  <si>
    <t>https://twitter.com/#!/sheilaf2002/status/1086707236565442560</t>
  </si>
  <si>
    <t>https://twitter.com/#!/sophieriggsby/status/1086717030760275968</t>
  </si>
  <si>
    <t>https://twitter.com/#!/calnurses/status/1086715103561404416</t>
  </si>
  <si>
    <t>https://twitter.com/#!/sophieriggsby/status/1086717134900621317</t>
  </si>
  <si>
    <t>https://twitter.com/#!/mackerelcat/status/1086376820033839104</t>
  </si>
  <si>
    <t>https://twitter.com/#!/mackerelcat/status/1086421672263966720</t>
  </si>
  <si>
    <t>https://twitter.com/#!/mackerelcat/status/1086425878232354816</t>
  </si>
  <si>
    <t>https://twitter.com/#!/mackerelcat/status/1086469380349648896</t>
  </si>
  <si>
    <t>https://twitter.com/#!/mackerelcat/status/1086656701971886080</t>
  </si>
  <si>
    <t>https://twitter.com/#!/mackerelcat/status/1086684729426927618</t>
  </si>
  <si>
    <t>https://twitter.com/#!/mackerelcat/status/1086704910719053824</t>
  </si>
  <si>
    <t>https://twitter.com/#!/mackerelcat/status/1086717205104840704</t>
  </si>
  <si>
    <t>https://twitter.com/#!/garcelleb/status/1086717418305511425</t>
  </si>
  <si>
    <t>https://twitter.com/#!/gayleong/status/1086717601944748032</t>
  </si>
  <si>
    <t>https://twitter.com/#!/gayleong/status/1086717632697458689</t>
  </si>
  <si>
    <t>https://twitter.com/#!/sflabor/status/1086717842232205312</t>
  </si>
  <si>
    <t>https://twitter.com/#!/pdjegal/status/1086714954198114304</t>
  </si>
  <si>
    <t>https://twitter.com/#!/pdjegal/status/1086717375452311553</t>
  </si>
  <si>
    <t>https://twitter.com/#!/kron4news/status/1086715459485949954</t>
  </si>
  <si>
    <t>https://twitter.com/#!/kron4news/status/1086717977691512832</t>
  </si>
  <si>
    <t>https://twitter.com/#!/keri_lowe_/status/1086718472376045568</t>
  </si>
  <si>
    <t>https://twitter.com/#!/geewhiz63/status/1086712965674364928</t>
  </si>
  <si>
    <t>https://twitter.com/#!/geewhiz63/status/1086715082388660224</t>
  </si>
  <si>
    <t>https://twitter.com/#!/geewhiz63/status/1086718485055459328</t>
  </si>
  <si>
    <t>https://twitter.com/#!/yassxa/status/1086701656857731072</t>
  </si>
  <si>
    <t>https://twitter.com/#!/yassxa/status/1086702240339881984</t>
  </si>
  <si>
    <t>https://twitter.com/#!/marialuv28/status/1086718121686102016</t>
  </si>
  <si>
    <t>https://twitter.com/#!/y666mna/status/1086701356407152640</t>
  </si>
  <si>
    <t>https://twitter.com/#!/marialuv28/status/1086718804200046592</t>
  </si>
  <si>
    <t>https://twitter.com/#!/street_cormier/status/1086719164562075649</t>
  </si>
  <si>
    <t>https://twitter.com/#!/heyhanyu2/status/1086719164704681984</t>
  </si>
  <si>
    <t>https://twitter.com/#!/wberrazeg/status/1086719189094678530</t>
  </si>
  <si>
    <t>https://twitter.com/#!/lisarraine/status/1086709323785355266</t>
  </si>
  <si>
    <t>https://twitter.com/#!/socialheadliner/status/1086720101804634112</t>
  </si>
  <si>
    <t>https://twitter.com/#!/trendssf/status/1086720845505064960</t>
  </si>
  <si>
    <t>https://twitter.com/#!/scallionoh/status/1086720972403675136</t>
  </si>
  <si>
    <t>https://twitter.com/#!/morningroja/status/1086719468045103104</t>
  </si>
  <si>
    <t>https://twitter.com/#!/morningroja/status/1086721197230895104</t>
  </si>
  <si>
    <t>https://twitter.com/#!/bassett87/status/1086715627035713536</t>
  </si>
  <si>
    <t>https://twitter.com/#!/bassett87/status/1086715933345763328</t>
  </si>
  <si>
    <t>https://twitter.com/#!/bassett87/status/1086717502078410752</t>
  </si>
  <si>
    <t>https://twitter.com/#!/bassett87/status/1086721208719007745</t>
  </si>
  <si>
    <t>https://twitter.com/#!/feministdevil/status/1086718436909010944</t>
  </si>
  <si>
    <t>https://twitter.com/#!/feministdevil/status/1086721710273884160</t>
  </si>
  <si>
    <t>1084164188652548097</t>
  </si>
  <si>
    <t>1084918799604711425</t>
  </si>
  <si>
    <t>1084956476454531072</t>
  </si>
  <si>
    <t>1084961922833772545</t>
  </si>
  <si>
    <t>1084906466115342336</t>
  </si>
  <si>
    <t>1084973515609059328</t>
  </si>
  <si>
    <t>1085034026270744576</t>
  </si>
  <si>
    <t>1085235272508424193</t>
  </si>
  <si>
    <t>1085235560032145413</t>
  </si>
  <si>
    <t>1085235561844142083</t>
  </si>
  <si>
    <t>1085468452935135232</t>
  </si>
  <si>
    <t>1085565170007498752</t>
  </si>
  <si>
    <t>1085923444896628736</t>
  </si>
  <si>
    <t>1085966547426803712</t>
  </si>
  <si>
    <t>1086033583645421568</t>
  </si>
  <si>
    <t>1086034558091292672</t>
  </si>
  <si>
    <t>1086042755900436480</t>
  </si>
  <si>
    <t>1086153456405045248</t>
  </si>
  <si>
    <t>1086164496127672327</t>
  </si>
  <si>
    <t>1085967042610573312</t>
  </si>
  <si>
    <t>1086299146510725120</t>
  </si>
  <si>
    <t>1086301567282753541</t>
  </si>
  <si>
    <t>1086309076210835457</t>
  </si>
  <si>
    <t>1086353755203760128</t>
  </si>
  <si>
    <t>1086353858887016448</t>
  </si>
  <si>
    <t>1086373158196637696</t>
  </si>
  <si>
    <t>1086377629979107328</t>
  </si>
  <si>
    <t>1086464667357081600</t>
  </si>
  <si>
    <t>823067099845115904</t>
  </si>
  <si>
    <t>1086472092235706368</t>
  </si>
  <si>
    <t>1086472923542478848</t>
  </si>
  <si>
    <t>1086473690039017472</t>
  </si>
  <si>
    <t>1085253842961231872</t>
  </si>
  <si>
    <t>1086474281612042241</t>
  </si>
  <si>
    <t>1086473734012133377</t>
  </si>
  <si>
    <t>1086479086254403584</t>
  </si>
  <si>
    <t>1086504187393761280</t>
  </si>
  <si>
    <t>1086544343794573315</t>
  </si>
  <si>
    <t>1086522162171658240</t>
  </si>
  <si>
    <t>1086522197059895296</t>
  </si>
  <si>
    <t>1086523008183726081</t>
  </si>
  <si>
    <t>1086668247728943104</t>
  </si>
  <si>
    <t>1086668602646777856</t>
  </si>
  <si>
    <t>1086668936941170688</t>
  </si>
  <si>
    <t>1086678250300948480</t>
  </si>
  <si>
    <t>1086681004805218304</t>
  </si>
  <si>
    <t>1085965996718907392</t>
  </si>
  <si>
    <t>1086024962241105921</t>
  </si>
  <si>
    <t>1086307828686614528</t>
  </si>
  <si>
    <t>1086680688449867776</t>
  </si>
  <si>
    <t>1086687187289104384</t>
  </si>
  <si>
    <t>1086464599354945536</t>
  </si>
  <si>
    <t>1086690327702827008</t>
  </si>
  <si>
    <t>1086696946247524352</t>
  </si>
  <si>
    <t>1086696384244240384</t>
  </si>
  <si>
    <t>1086697649695121408</t>
  </si>
  <si>
    <t>1086701039238008832</t>
  </si>
  <si>
    <t>1086702847419281408</t>
  </si>
  <si>
    <t>1086704131027292160</t>
  </si>
  <si>
    <t>1086705318359384064</t>
  </si>
  <si>
    <t>1086694836533485568</t>
  </si>
  <si>
    <t>1086706166221090816</t>
  </si>
  <si>
    <t>1086685189445689344</t>
  </si>
  <si>
    <t>1086706498401492993</t>
  </si>
  <si>
    <t>1086706771052322817</t>
  </si>
  <si>
    <t>1086707423446880256</t>
  </si>
  <si>
    <t>1086708654118559744</t>
  </si>
  <si>
    <t>1086711454143782912</t>
  </si>
  <si>
    <t>1086712111487541248</t>
  </si>
  <si>
    <t>1086713535441264640</t>
  </si>
  <si>
    <t>1086709646604156928</t>
  </si>
  <si>
    <t>1086714157859127297</t>
  </si>
  <si>
    <t>1086715323313602560</t>
  </si>
  <si>
    <t>1086716334581280768</t>
  </si>
  <si>
    <t>1086716992856313858</t>
  </si>
  <si>
    <t>1086707236565442560</t>
  </si>
  <si>
    <t>1086717030760275968</t>
  </si>
  <si>
    <t>1086715103561404416</t>
  </si>
  <si>
    <t>1086717134900621317</t>
  </si>
  <si>
    <t>1086376820033839104</t>
  </si>
  <si>
    <t>1086421672263966720</t>
  </si>
  <si>
    <t>1086425878232354816</t>
  </si>
  <si>
    <t>1086469380349648896</t>
  </si>
  <si>
    <t>1086656701971886080</t>
  </si>
  <si>
    <t>1086684729426927618</t>
  </si>
  <si>
    <t>1086704910719053824</t>
  </si>
  <si>
    <t>1086717205104840704</t>
  </si>
  <si>
    <t>1086717418305511425</t>
  </si>
  <si>
    <t>1086717601944748032</t>
  </si>
  <si>
    <t>1086717632697458689</t>
  </si>
  <si>
    <t>1086717842232205312</t>
  </si>
  <si>
    <t>1086714954198114304</t>
  </si>
  <si>
    <t>1086717375452311553</t>
  </si>
  <si>
    <t>1086715459485949954</t>
  </si>
  <si>
    <t>1086717977691512832</t>
  </si>
  <si>
    <t>1086718472376045568</t>
  </si>
  <si>
    <t>1086712965674364928</t>
  </si>
  <si>
    <t>1086715082388660224</t>
  </si>
  <si>
    <t>1086718485055459328</t>
  </si>
  <si>
    <t>1086701656857731072</t>
  </si>
  <si>
    <t>1086702240339881984</t>
  </si>
  <si>
    <t>1086718121686102016</t>
  </si>
  <si>
    <t>1086701356407152640</t>
  </si>
  <si>
    <t>1086718804200046592</t>
  </si>
  <si>
    <t>1086719164562075649</t>
  </si>
  <si>
    <t>1086719164704681984</t>
  </si>
  <si>
    <t>1086719189094678530</t>
  </si>
  <si>
    <t>1086709323785355266</t>
  </si>
  <si>
    <t>1086720101804634112</t>
  </si>
  <si>
    <t>1086720845505064960</t>
  </si>
  <si>
    <t>1086720972403675136</t>
  </si>
  <si>
    <t>1086719468045103104</t>
  </si>
  <si>
    <t>1086721197230895104</t>
  </si>
  <si>
    <t>1086715627035713536</t>
  </si>
  <si>
    <t>1086715933345763328</t>
  </si>
  <si>
    <t>1086717502078410752</t>
  </si>
  <si>
    <t>1086721208719007745</t>
  </si>
  <si>
    <t>1086718436909010944</t>
  </si>
  <si>
    <t>1086721710273884160</t>
  </si>
  <si>
    <t>1086521038861524992</t>
  </si>
  <si>
    <t>1086667760745078785</t>
  </si>
  <si>
    <t>1086668424053370880</t>
  </si>
  <si>
    <t>1086710239250964480</t>
  </si>
  <si>
    <t/>
  </si>
  <si>
    <t>32537454</t>
  </si>
  <si>
    <t>910703506352250880</t>
  </si>
  <si>
    <t>41546005</t>
  </si>
  <si>
    <t>und</t>
  </si>
  <si>
    <t>en</t>
  </si>
  <si>
    <t>1084700254933401600</t>
  </si>
  <si>
    <t>1086369147964063744</t>
  </si>
  <si>
    <t>1086587654899142657</t>
  </si>
  <si>
    <t>Twitter for iPhone</t>
  </si>
  <si>
    <t>Twitter Web App</t>
  </si>
  <si>
    <t>Twitter Web Client</t>
  </si>
  <si>
    <t>RunnerCommonKeys</t>
  </si>
  <si>
    <t>Hootsuite Inc.</t>
  </si>
  <si>
    <t>TweetDeck</t>
  </si>
  <si>
    <t>Twitter for iPad</t>
  </si>
  <si>
    <t>Twitter for Android</t>
  </si>
  <si>
    <t>LaterMedia</t>
  </si>
  <si>
    <t>Spredfast app</t>
  </si>
  <si>
    <t>Facebook</t>
  </si>
  <si>
    <t>Trendsmap Alerting</t>
  </si>
  <si>
    <t>Retweet</t>
  </si>
  <si>
    <t>-122.514926,37.708075 
-122.357031,37.708075 
-122.357031,37.833238 
-122.514926,37.833238</t>
  </si>
  <si>
    <t>-122.40640029011308,37.80755434422878 
-122.40640029011308,37.80755434422878 
-122.40640029011308,37.80755434422878 
-122.40640029011308,37.80755434422878</t>
  </si>
  <si>
    <t>-122.417593896389,37.779489729192626 
-122.417593896389,37.779489729192626 
-122.417593896389,37.779489729192626 
-122.417593896389,37.779489729192626</t>
  </si>
  <si>
    <t>-122.41922736167908,37.77933073282808 
-122.41922736167908,37.77933073282808 
-122.41922736167908,37.77933073282808 
-122.41922736167908,37.77933073282808</t>
  </si>
  <si>
    <t>United States</t>
  </si>
  <si>
    <t>US</t>
  </si>
  <si>
    <t>San Francisco, CA</t>
  </si>
  <si>
    <t>Pier 35</t>
  </si>
  <si>
    <t>Civic Center Plaza</t>
  </si>
  <si>
    <t>San Francisco City Hall</t>
  </si>
  <si>
    <t>5a110d312052166f</t>
  </si>
  <si>
    <t>07d9ec7b6ac85000</t>
  </si>
  <si>
    <t>07d9c92968882000</t>
  </si>
  <si>
    <t>07d9d218d4080000</t>
  </si>
  <si>
    <t>San Francisco</t>
  </si>
  <si>
    <t>city</t>
  </si>
  <si>
    <t>poi</t>
  </si>
  <si>
    <t>https://api.twitter.com/1.1/geo/id/5a110d312052166f.json</t>
  </si>
  <si>
    <t>https://api.twitter.com/1.1/geo/id/07d9ec7b6ac85000.json</t>
  </si>
  <si>
    <t>https://api.twitter.com/1.1/geo/id/07d9c92968882000.json</t>
  </si>
  <si>
    <t>https://api.twitter.com/1.1/geo/id/07d9d218d4080000.json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</si>
  <si>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</si>
  <si>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</si>
  <si>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</si>
  <si>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</si>
  <si>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</si>
  <si>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</si>
  <si>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</si>
  <si>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</si>
  <si>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</si>
  <si>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</si>
  <si>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</si>
  <si>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</si>
  <si>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</si>
  <si>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</si>
  <si>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</si>
  <si>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</si>
  <si>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</si>
  <si>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</si>
  <si>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</si>
  <si>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</si>
  <si>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</si>
  <si>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 Connelly</t>
  </si>
  <si>
    <t>leticia</t>
  </si>
  <si>
    <t>Terisa Siagatonu</t>
  </si>
  <si>
    <t>Yesika Salgado</t>
  </si>
  <si>
    <t>Diana Moon _xD83D__xDEEB_ homecon sf</t>
  </si>
  <si>
    <t>Mona Khalil _xD83C__xDDEA__xD83C__xDDEC__xD83E__xDD6D__xD83C__xDDEC__xD83C__xDDFE_</t>
  </si>
  <si>
    <t>Judez _xD83D__xDC4A__xD83C__xDFFD_</t>
  </si>
  <si>
    <t>Golden Gate Transit</t>
  </si>
  <si>
    <t>Bay Area Clipper</t>
  </si>
  <si>
    <t>Golden Gate Ferry</t>
  </si>
  <si>
    <t>jennz0r</t>
  </si>
  <si>
    <t>Women's March</t>
  </si>
  <si>
    <t>Carmen Perez</t>
  </si>
  <si>
    <t>Linda Sarsour</t>
  </si>
  <si>
    <t>Bob Bland</t>
  </si>
  <si>
    <t>TAMIKA MALLORY</t>
  </si>
  <si>
    <t>Tim Smith</t>
  </si>
  <si>
    <t>Alex Mak</t>
  </si>
  <si>
    <t>(((BrokeAssStuart)))</t>
  </si>
  <si>
    <t>Emily</t>
  </si>
  <si>
    <t>Stephen Knight</t>
  </si>
  <si>
    <t>L'el</t>
  </si>
  <si>
    <t>Peter Wong</t>
  </si>
  <si>
    <t>Adult Life Skills</t>
  </si>
  <si>
    <t>4 STAR</t>
  </si>
  <si>
    <t>Elisabeth Bik</t>
  </si>
  <si>
    <t>Señora Constitucionalista</t>
  </si>
  <si>
    <t>The Surrealist Side of the Street</t>
  </si>
  <si>
    <t>Charlie Galvin _xD83D__xDDFD__xD83C__xDF0A_</t>
  </si>
  <si>
    <t>Christina DiEdoardo</t>
  </si>
  <si>
    <t>GAY SHAME</t>
  </si>
  <si>
    <t>Kristianne Curtis</t>
  </si>
  <si>
    <t>ABC7 News</t>
  </si>
  <si>
    <t>Trinity❤_xD83C__xDDFA__xD83C__xDDF8_</t>
  </si>
  <si>
    <t>C Fairy Fay</t>
  </si>
  <si>
    <t>Brenda Elia Lara</t>
  </si>
  <si>
    <t>Jesse Gillette</t>
  </si>
  <si>
    <t>A. Cruz</t>
  </si>
  <si>
    <t>FURealDT</t>
  </si>
  <si>
    <t>WazzUp Newz</t>
  </si>
  <si>
    <t>sebu</t>
  </si>
  <si>
    <t>Shawn ☀️Sunshine☀️ Strickland</t>
  </si>
  <si>
    <t>Donald J. Trump</t>
  </si>
  <si>
    <t>Supergirl of SF _xD83C__xDDFA__xD83C__xDDF8_</t>
  </si>
  <si>
    <t>President Trump</t>
  </si>
  <si>
    <t>JCCSF</t>
  </si>
  <si>
    <t>Molly Jong-Fast</t>
  </si>
  <si>
    <t>Alyssa Milano</t>
  </si>
  <si>
    <t>Ricky Ruzzo</t>
  </si>
  <si>
    <t>Nik Wojcik</t>
  </si>
  <si>
    <t>_xD83D__xDC9A_Cherryblossom_xD83D__xDC9C_</t>
  </si>
  <si>
    <t>Ethan</t>
  </si>
  <si>
    <t>Toni D _xD83C__xDF35__xD83C__xDF32__xD83D__xDC99_</t>
  </si>
  <si>
    <t>Melody Serra</t>
  </si>
  <si>
    <t>c. b. osborn</t>
  </si>
  <si>
    <t>Vanja Thompson</t>
  </si>
  <si>
    <t>Melanie Ensign</t>
  </si>
  <si>
    <t>Steve Rhodes</t>
  </si>
  <si>
    <t>UNTITLED.</t>
  </si>
  <si>
    <t>Michele Pred</t>
  </si>
  <si>
    <t>Cynthia Farrell</t>
  </si>
  <si>
    <t>Melanie Nathan</t>
  </si>
  <si>
    <t>Scott Wiener</t>
  </si>
  <si>
    <t>Max Kanin</t>
  </si>
  <si>
    <t>Caroline Champlin</t>
  </si>
  <si>
    <t>KQED News</t>
  </si>
  <si>
    <t>Edwin M. Lee Asian Pacific Democratic Club</t>
  </si>
  <si>
    <t>United Democratic Club</t>
  </si>
  <si>
    <t>Women's March SF</t>
  </si>
  <si>
    <t>Yolanda _xD83D__xDDFA_</t>
  </si>
  <si>
    <t>Surfrider Foundation</t>
  </si>
  <si>
    <t>UCLA Stress Lab</t>
  </si>
  <si>
    <t>Urvi</t>
  </si>
  <si>
    <t>Shanon Fernandez</t>
  </si>
  <si>
    <t>Ariel Richer</t>
  </si>
  <si>
    <t>Rising Hearts</t>
  </si>
  <si>
    <t>Lynn</t>
  </si>
  <si>
    <t>Ryan Olds</t>
  </si>
  <si>
    <t>California Nurses</t>
  </si>
  <si>
    <t>Sarah Hadassah</t>
  </si>
  <si>
    <t>Sophie Riggsby (allthingsequilateral)</t>
  </si>
  <si>
    <t>Sheila Fitzgerald</t>
  </si>
  <si>
    <t>James W. Anderson</t>
  </si>
  <si>
    <t>Garcelle Beauvais</t>
  </si>
  <si>
    <t>Lisa L. Wilson</t>
  </si>
  <si>
    <t>Gayle Ong</t>
  </si>
  <si>
    <t>KRON4 News</t>
  </si>
  <si>
    <t>Philippe Djegal</t>
  </si>
  <si>
    <t>SF Labor Council</t>
  </si>
  <si>
    <t>AlloMudda AlloFadda</t>
  </si>
  <si>
    <t>Jennifer Gee</t>
  </si>
  <si>
    <t>yassna</t>
  </si>
  <si>
    <t>Sarah Michelle</t>
  </si>
  <si>
    <t>yamna</t>
  </si>
  <si>
    <t>Maria _xD83C__xDDEC__xD83C__xDDF9_</t>
  </si>
  <si>
    <t>Street Grad</t>
  </si>
  <si>
    <t>HanYu</t>
  </si>
  <si>
    <t>Walid BERRAZEG</t>
  </si>
  <si>
    <t>Social Headliner</t>
  </si>
  <si>
    <t>Trendsmap SF</t>
  </si>
  <si>
    <t>MiMi</t>
  </si>
  <si>
    <t>Amy S. Morgenstern</t>
  </si>
  <si>
    <t>Roja</t>
  </si>
  <si>
    <t>Steven Bassett</t>
  </si>
  <si>
    <t>mostly bicycles, CalTrain, San Francisco, and linear combinations</t>
  </si>
  <si>
    <t>queer xicana poeta _xD83C__xDF08_ (she/they)</t>
  </si>
  <si>
    <t>Queer Samoan poet⎮educator⎮organizer ⎮ Member @TheDrawbridgeCo⎮ Co-Founder @TheRootSlam ⎮@kundimanforever Fellow⎮She/Her</t>
  </si>
  <si>
    <t>Salvadoran #FatFlyBrownPoet in L.A. _xD83C__xDF34_</t>
  </si>
  <si>
    <t>_xD83C__xDFAE_ Bi, SF Native, Latina. She/Her _xD83D__xDD96__xD83C__xDFFD_ MediaPunker |  @reclaimersrpg Cast | Contract Narrative Script Writer @LovestruckGame |  mscarmina@gmail.com</t>
  </si>
  <si>
    <t>_xD83C__xDDEA__xD83C__xDDEC__xD83E__xDD6D__xD83C__xDDEC__xD83C__xDDFE_ Name dipped in mango | Taste of fresh Moroccan mint | Views My Own _xD83D__xDCCD_منى خليل | Author of #iwritelettersinmythoughts  via Amazon and Audible</t>
  </si>
  <si>
    <t>A known homosexual. I have the cutest dog in the universe. A workhorse, not a showpony. She/her/gender is a social construct/human</t>
  </si>
  <si>
    <t>7x7 is San Francisco's premier resource for food, fashion, culture, music, nightlife, parties, and more. Go to http://t.co/mGZ3DZPdlv to get to know SF.</t>
  </si>
  <si>
    <t>The San Francisco Bay Area's all-in-one transit card.</t>
  </si>
  <si>
    <t>Golden Gate Ferry is a division of the Golden Gate Bridge, Highway and Trans. Dist. along with Golden Gate Bridge &amp; Golden Gate Transit: http://t.co/NEwidOH7CL</t>
  </si>
  <si>
    <t>Civil turned Software Engineer. Speaker. Creator: SF Poop Map &amp; https://t.co/S75R2XEE1q. I ❤️ food, code, &amp; sleep. SF born &amp; raised. My audacity knows no bounds</t>
  </si>
  <si>
    <t>01.19.19. The #WomensWave is coming. We won’t stay silent as the rights women fought for generations to secure are taken away. Join us.</t>
  </si>
  <si>
    <t>#LoudMouthBoatRocker. I still believe we’re #StrongerTogether #NotMyPresident #ProtectMueller #MeToo #NeverAgain #Resist #Indivisible #LGBTQ #NOH8 _xD83C__xDF09__xD83C__xDFF3_️‍_xD83C__xDF08_</t>
  </si>
  <si>
    <t>National Co-Chair, @womensmarch, Executive Director, Gathering for Justice, Founder @nyjusticeleague &amp; @justiceleagueca For Bookings: msperezspeaks@gmail.com</t>
  </si>
  <si>
    <t>Palestinian-American-Muslim, born and raised Brooklyn, organizer, civil rights activist, every Islamophobe’s worst nightmare. Booking: Sarsour.Speaks@gmail.com</t>
  </si>
  <si>
    <t>Founder of Manufacture New York. National Co-Chair + Co-President of Women’s March. Mom of two fierce daughters. Join us 01.19.2019 in DC! #WomensWave</t>
  </si>
  <si>
    <t>Dad, Husband, NBA fan, former baseball all-star (circa 1973), mock-n-roller, obscurist</t>
  </si>
  <si>
    <t>W. Coast Editor @Brokeassstuart.  Arts, Culture, Humor, Politics, #SanFrancisco
https://t.co/NYRLuxAgOf</t>
  </si>
  <si>
    <t>TV Host. Travel Writer. Poet. SF Examiner Columnist. Former Mayoral Candidate. Top 20 accounts in SF (Buzzfeed)...Best email list ever: https://t.co/hE0dBCRL3M</t>
  </si>
  <si>
    <t>​Director of #Marketing &amp; Audience Development at Embarcadero Media @sixfifty_says
@paloaltoweekly @mvvoice @almanacnews</t>
  </si>
  <si>
    <t>SF native, East Bay resident, anti-poverty advocate, baker, dad</t>
  </si>
  <si>
    <t>I always wanted to give dolphins opposable thumbs, just to see what would happen. --God, Inc.</t>
  </si>
  <si>
    <t>San Francisco native, Beyond Chron film reviewer, and itinerant political activist.</t>
  </si>
  <si>
    <t>Winner of Nora Ephron prize at TriBeCa Film Fest, 2x BIFA winner ⭐️⭐️ Comedy starring Dr Who’s Jodie Whittaker. ⭐️⭐️ Total Film ★★★★ Empire ★★★★ Observer ★★★★</t>
  </si>
  <si>
    <t>(415) 666-3488 ⭐️⭐️⭐️⭐️ Bargain Matinee Before 2pm On Weekends &amp; Before 4pm On Weekdays $9.50 Adults $11.50 Seniors &amp; Children $9.50</t>
  </si>
  <si>
    <t>Scientist, Microbiology, PhD. Director of Science @AstarteMedical. Ex-uBee. Ex@Stanford. Microbiome Digest. Bik's Picks. Dutch/USA. Eichler_xD83C__xDFE1_ Turtles_xD83D__xDC22_ My views.</t>
  </si>
  <si>
    <t>Holi, soy biólogo y proyecto de Neurocientífico. A veces divulgo, me gustan las enfermedades raras. Aporreo el teclado iracundo muchas veces. #OpenScience</t>
  </si>
  <si>
    <t>[Not Gary Kamiya] Baghdad by the Bay, Cool Grey City of Love—coffee, cable cars, burritos, beatniks, hippies, hills. #goodtrouble</t>
  </si>
  <si>
    <t>Gay Unitarian Universalist Esperanto speaker who reads Fantasy &amp; Science Fiction and loves to travel. Hablo español también. #Resist #BlueWave2020 he/him</t>
  </si>
  <si>
    <t>Radical lawyer, author of "Lanza's Mob: The Mafia and San Francisco"; "Resist" columst for @eBARNews, Bane of Fash _xD83C__xDFF4_✊Proud Canadian, ashamed American_xD83C__xDDE8__xD83C__xDDE6__xD83C__xDF41_She/Her</t>
  </si>
  <si>
    <t>is a virus in the system._xD83C__xDFF4__xD83D__xDC8B_</t>
  </si>
  <si>
    <t>California native! Proud member of the #resistance.</t>
  </si>
  <si>
    <t>#1 source for breaking news, weather, and sports in the Bay Area. Share photos, vids and tips by tagging tweets #abc7now. You may see them here or on ABC7 News!</t>
  </si>
  <si>
    <t>✝❤✡_xD83D__xDC95_#ProLife</t>
  </si>
  <si>
    <t>Just a man married 37 years with 3 conservative children and 2 beautiful grand children. Saving the USA is for all our kids. #MAGA #Trump2020</t>
  </si>
  <si>
    <t>FYI - Sometimes when I ”like” Tweets it’s only so I undo then retweet again. so it will on the top of my page.</t>
  </si>
  <si>
    <t>#TheResistance, #Resist, #BLM, LBGQT ally, anti-guns, love my group of #resister friends, Gryffindor, fur baby mom, native CO, @smule, former @pandoramusic</t>
  </si>
  <si>
    <t>Husband / Father of 3 / Hard working red blooded American / love my fur babies / #RESIST</t>
  </si>
  <si>
    <t>The Fenneko of the friend group.</t>
  </si>
  <si>
    <t>Shawn ☀️Sunshine☀️ Strickland
_xD83C__xDF0A__xD83C__xDF0A_ _xD83C__xDF0A_ 
THE STRICKALATOR
_xD83D__xDC8E__xD83D__xDC8E__xD83D__xDC8E_@SupergirlofSF_xD83C__xDF09_MAKE AMERICA SMILE AGAIN!™_xD83C__xDDFA__xD83C__xDDF8_
#VoiceActor #Actor #Singer #Writer #Activist</t>
  </si>
  <si>
    <t>45th President of the United States of America_xD83C__xDDFA__xD83C__xDDF8_</t>
  </si>
  <si>
    <t>The official Supergirl of San Francisco!
#SupergirlsForJustice™ #MakeAmericaSmileAgain™
Victim of Hate,Super Hero of LOVE_xD83D__xDC99_
415-240-0698 (Public Hotline)</t>
  </si>
  <si>
    <t>45th President of the United States of America, @realDonaldTrump. Tweets archived: https://t.co/eVVzoBb3Zr</t>
  </si>
  <si>
    <t>The JCCSF has been serving the Bay Area since 1877 with programs that help individuals and the community to flourish. All are welcome!</t>
  </si>
  <si>
    <t>still soulless, still ginger and columnist @jdforward, board member @arenasummit, wife @mattgreenfield. No relation to Kim Jong un.</t>
  </si>
  <si>
    <t>_xD83C__xDDFA__xD83C__xDDF8_ I get political/personal here. Check out @PatNotPart and @NoRA4USA Also, please follow my other accounts for career updates @AlyssaDotCom @TouchByAM #NoRA</t>
  </si>
  <si>
    <t>Broke-Ass Stuart East Bay editor/reporter, Diablo Gazette reporter,  political junky, foodie, music lover, mom, smart-ass y mas. RTs are not endorsements.</t>
  </si>
  <si>
    <t>Pluviophile</t>
  </si>
  <si>
    <t>Student, Photographer, Filmmaker, Musician, “literally a god of Italian food” San Francisco Art Institute ‘22, and yes, I work at Trader Joe’s</t>
  </si>
  <si>
    <t>Obsessed #Seahawks fan. Pro-Choice, Proud Feminist, #gunsense, #TheResistance, #NeverAgain, #ERANow #CampaignFinanceReform, #TimesUp</t>
  </si>
  <si>
    <t>@rigetti quantum computing | https://t.co/yLgtOEUH1x</t>
  </si>
  <si>
    <t>Stabbyfoot Johnson don't tolerate. Infrequent, inept Twitterer. Magazine (electronic and paper) article and short story writer. Drinker of cheap dry cava.</t>
  </si>
  <si>
    <t>Security + Privacy Communications @Uber | @defcon☠️ press lead | shark_xD83E__xDD88_ diver &amp; advocate | honorary Cameron Crazie_xD83D__xDE08_ | I walk fast even in heels | she/her</t>
  </si>
  <si>
    <t>Photojournalist covering politics/culture Also @tigerbeat @instagram Don't embed my photos as tweets/Instagram in stories Pay me for my work DM or srhodes gmail</t>
  </si>
  <si>
    <t>UNTITLED, Art is a curated art fair taking place in San Francisco, CA Jan 18, 19, 20, 2019 at Pier 35, and on the beach in Miami Beach, Dec 4, 5, 6, 7, 8, 2019.</t>
  </si>
  <si>
    <t>Swedish-American conceptual artist and activist whose practice includes, sculpture, assemblage and performance.</t>
  </si>
  <si>
    <t>Life, Liberty, and the Pursuit of Happiness #MeToo Pissed off American Woman, Mother, Nurse, Educator, Texan, Empath, Artist</t>
  </si>
  <si>
    <t>Global Human Rights Advocate, Speaker, Blogger, blocked by @RealDonaldTrump, Attorney now Mediator, Past VP Board San Francisco Pride, Trump is scared of me!</t>
  </si>
  <si>
    <t>CA State Senator. Chair, Housing Committee. Housing, transit, clean energy, criminal justice reform, health, ending poverty. Democrat. _xD83C__xDFF3_️‍_xD83C__xDF08_ IG: @scott_wiener</t>
  </si>
  <si>
    <t>Political Attorney and Campaign Treasurer, LGBT Civil Rights Advocate, California Democratic Party Delegate, cupcake afficianado, and amateur cook/baker.</t>
  </si>
  <si>
    <t>@kqed // @kalxradio // @ucberkeley 2019</t>
  </si>
  <si>
    <t>Insightful Bay Area news, in-depth coverage from The California Report, conversations on Forum, NPR, PBS and more from Northern California.</t>
  </si>
  <si>
    <t>Dedicated to increasing #API voters, encouraging awareness of issues, and mobilizing around causes for the community in the #SF #BayArea.</t>
  </si>
  <si>
    <t>SF Dem club that promotes Democratic values and ideals.</t>
  </si>
  <si>
    <t>Unifying &amp; empowering everyone who stands for human rights, civil liberties, and social justice for all.</t>
  </si>
  <si>
    <t>My soul is my guide... in a California Dream. ✌_xD83C__xDFFC_</t>
  </si>
  <si>
    <t>Dedicated to the protection and enjoyment of the world's oceans, waves and beaches through a powerful activist network.</t>
  </si>
  <si>
    <t>Advancing the science of stress and health.</t>
  </si>
  <si>
    <t>To be determined. Environmentalist, photographer, Film &amp; Media grad, likes puns, current events, tech, SF &amp; work at @MotivPS. Tweets my own. She/her.</t>
  </si>
  <si>
    <t>#siliconvalley native + head of brand @MassDrop + founder @fourzerotwofive + owner of two feral rugrats (comments/likes/opinions are my own)</t>
  </si>
  <si>
    <t>Indigenous. Afro-Caribbean. Latina.   Social Twerker.  Accidental Activist. Columbia University PhD student #MMIW #DV @_risinghearts Co-founder &amp; Organizer-NYC</t>
  </si>
  <si>
    <t>DC to LA. We organize, elevating the issues &amp; successes for Indigenous Peoples: #NoDAPL/#NoPipelines #VAWA #ProtectOakFlat #Education #ChangeTheName &amp; more.</t>
  </si>
  <si>
    <t>Librarian
#HealthCareVoter</t>
  </si>
  <si>
    <t>Union and Community Organizer</t>
  </si>
  <si>
    <t>California Nurses Association: Represents more than 100,000 RNs. Helped win state's safe-staffing ratios law. Executive Director is @NNUBonnie</t>
  </si>
  <si>
    <t>Grant Writer _xD83D__xDCC4_ • Dancer _xD83D__xDC83__xD83C__xDFFD_ • Actor _xD83D__xDE45__xD83C__xDFFD__xD83D__xDE46__xD83C__xDFFD__xD83D__xDC81__xD83C__xDFFD_ • Cat Enthusiast _xD83D__xDC08_ • Lover of distilled spirits and all things cheese _xD83E__xDDC0__xD83C__xDF78_</t>
  </si>
  <si>
    <t>That mama polishing her nails while listening to an audiobook in the school pick up lane. #booktuber #baker #chicklitathon creator #swiftie_xD83D__xDC0D_#goBears _xD83D__xDC99__xD83D__xDC3B__xD83D__xDC9B_</t>
  </si>
  <si>
    <t>Wife, mother, photographer, artist. Preserving Memories thru Imagery. Photos on ShutterStock,BigStock, Fotolia,Adobe,DreamsTime,StoryBlocks, Alamy,FAA,GCU,S6</t>
  </si>
  <si>
    <t>Filmmaking, music production, and much more</t>
  </si>
  <si>
    <t>Mommy, Actress, Author, Producer, Filmmaker. Friend, Proud Haitian, i believe in the good of all people, but not everyone is good &amp; Fashion is my passion. :)</t>
  </si>
  <si>
    <t>Emmy® Winning TV &amp; Film Producer https://t.co/pwMHKXvk7Y</t>
  </si>
  <si>
    <t>Reporter @kron4news</t>
  </si>
  <si>
    <t>KRON4, The Bay Area's Local News Station</t>
  </si>
  <si>
    <t>Reporter @KRON4News</t>
  </si>
  <si>
    <t>When injustice becomes law, resistance becomes duty. In favor of punching nazis. Fuck Donald Trump.</t>
  </si>
  <si>
    <t>Seeker of grace. Lover of nature. Hiker, reader, wine drinker. The mountains are my heart home but city living is pretty nice too. @doingjustice board member.</t>
  </si>
  <si>
    <t>talents include disappointing my family members _xD83C__xDDE6__xD83C__xDDEB_ #freepalestine #blm #abolishice</t>
  </si>
  <si>
    <t>@Foodstirs crafter, Actor, Author, Entrepreneur, Chief Mom, and New York ex-pat who also loves LA.</t>
  </si>
  <si>
    <t>afghanistan zindabad</t>
  </si>
  <si>
    <t>aye yo ma lemme get yo numba</t>
  </si>
  <si>
    <t>#HUMAN, #US #ARMY #VETERAN, #MUSIC CONNOISSEUR 4 LIFE, Lover of Life, Free Spirit, Self Reliant, Free Thinker, and Still Living Life to the Fullest!_xD83E__xDD11_✊</t>
  </si>
  <si>
    <t>Marketing/ Social Impact/ Adventures Do one thing that scares me everyday. 
Growth Hacker @SparkAmplify</t>
  </si>
  <si>
    <t>Walid BERRAZEG | #Photographer @ Bazingraphy, freelance #Webmarketing manager and #wordpress integrator #GrowthHaking #DIGITAL #IoT #BIGDATA</t>
  </si>
  <si>
    <t>Real-Time Local Twitter Trends for San Francisco</t>
  </si>
  <si>
    <t>Art, freedom, and creativity will change society faster than politics. —Victor Pinchuk</t>
  </si>
  <si>
    <t>#FeministPhilosopher. Educator. Writer. Artist. || Currently teaching about the hidden logic of our sexist society. https://t.co/RaZqi6k88e</t>
  </si>
  <si>
    <t>Iranian American feminist &amp; engineering PhD. Head of ML and Analytics at @lyrahealth; previously @Twitter and @apple. Liker of math, people, colors, and trees.</t>
  </si>
  <si>
    <t>Director of cloud movies. Accidental survivor of metastatic melanoma &amp; merkel cell carcinoma. Better a mocha in front of me than a frontal lobotomy.</t>
  </si>
  <si>
    <t xml:space="preserve">bay area </t>
  </si>
  <si>
    <t>The Bay⎮Oceania⎮Diaspora</t>
  </si>
  <si>
    <t>Los Angeles</t>
  </si>
  <si>
    <t>San Francisco, CA USA</t>
  </si>
  <si>
    <t>Oakland, CA</t>
  </si>
  <si>
    <t>Alameda, CA</t>
  </si>
  <si>
    <t xml:space="preserve">San Francisco, CA </t>
  </si>
  <si>
    <t>San Francisco Bay Area, CA</t>
  </si>
  <si>
    <t>Washington, D.C.</t>
  </si>
  <si>
    <t>National</t>
  </si>
  <si>
    <t>Brooklyn, NY</t>
  </si>
  <si>
    <t>Washington, DC</t>
  </si>
  <si>
    <t>San Francisco and New York</t>
  </si>
  <si>
    <t>Palo Alto, CA</t>
  </si>
  <si>
    <t>San Francisco Bay Area</t>
  </si>
  <si>
    <t>In a shed</t>
  </si>
  <si>
    <t>2200 Clement St, San Francisco</t>
  </si>
  <si>
    <t>Ohlone Land</t>
  </si>
  <si>
    <t>San Francisco, California</t>
  </si>
  <si>
    <t>Frisco/ Ohlone land</t>
  </si>
  <si>
    <t>Walnut Creek, CA</t>
  </si>
  <si>
    <t>⛪☮_xD83D__xDC9F__xD83D__xDDFD__xD83C__xDDFA__xD83C__xDDF8_</t>
  </si>
  <si>
    <t>ÜT: 34.143211,-118.397545</t>
  </si>
  <si>
    <t>Echo Creek, CA</t>
  </si>
  <si>
    <t>San Francisco,California</t>
  </si>
  <si>
    <t xml:space="preserve">George Soros' basement </t>
  </si>
  <si>
    <t>California, USA</t>
  </si>
  <si>
    <t>Downtown, San Francisco</t>
  </si>
  <si>
    <t>Las Vegas, NV . Seattle, WA</t>
  </si>
  <si>
    <t>infrequent Twitterer</t>
  </si>
  <si>
    <t>Miami Beach and San Francisco</t>
  </si>
  <si>
    <t>California</t>
  </si>
  <si>
    <t>Beverly Hills, CA</t>
  </si>
  <si>
    <t>San Francisco, California, USA</t>
  </si>
  <si>
    <t>California _xD83D__xDCCD_</t>
  </si>
  <si>
    <t>San Clemente, California</t>
  </si>
  <si>
    <t>The Haight, San Francisco</t>
  </si>
  <si>
    <t>East Bay, California</t>
  </si>
  <si>
    <t>Emeryville, CA</t>
  </si>
  <si>
    <t>wherever books are sold</t>
  </si>
  <si>
    <t>#blm</t>
  </si>
  <si>
    <t>Somewhere, NV</t>
  </si>
  <si>
    <t>San Jose, CA</t>
  </si>
  <si>
    <t>Paris</t>
  </si>
  <si>
    <t>Florida, USA</t>
  </si>
  <si>
    <t>CA, USA</t>
  </si>
  <si>
    <t>http://t.co/WRNHJ06Qa9</t>
  </si>
  <si>
    <t>https://t.co/WRHbtRcgUW</t>
  </si>
  <si>
    <t>https://t.co/XjVWcVLkoD</t>
  </si>
  <si>
    <t>https://t.co/tMBPwg6C7v</t>
  </si>
  <si>
    <t>https://t.co/ofYC7H7NeV</t>
  </si>
  <si>
    <t>https://t.co/8XBTRbF0Fh</t>
  </si>
  <si>
    <t>https://t.co/ZAVtArBGce</t>
  </si>
  <si>
    <t>http://7x7.com</t>
  </si>
  <si>
    <t>http://t.co/565dVGxrru</t>
  </si>
  <si>
    <t>http://t.co/zSjiWzDW5S</t>
  </si>
  <si>
    <t>http://t.co/NEwidOH7CL</t>
  </si>
  <si>
    <t>https://t.co/KNKAdm05bo</t>
  </si>
  <si>
    <t>https://t.co/KqaxT9TZ7e</t>
  </si>
  <si>
    <t>https://t.co/p8ylKitq5g</t>
  </si>
  <si>
    <t>https://t.co/aPwnsHJeGj</t>
  </si>
  <si>
    <t>https://t.co/Xy2K2SX47y</t>
  </si>
  <si>
    <t>http://t.co/1Ytgx3VkqD</t>
  </si>
  <si>
    <t>http://t.co/NhrRiFDSk9</t>
  </si>
  <si>
    <t>https://t.co/Xf4TFft9Bd</t>
  </si>
  <si>
    <t>https://t.co/a02z4849kL</t>
  </si>
  <si>
    <t>https://t.co/aKNZvoPfvW</t>
  </si>
  <si>
    <t>https://t.co/IojHcOHZjg</t>
  </si>
  <si>
    <t>https://t.co/1FgbFYlLOz</t>
  </si>
  <si>
    <t>https://t.co/2NxakitFwU</t>
  </si>
  <si>
    <t>https://t.co/XRlDe5oHq7</t>
  </si>
  <si>
    <t>https://t.co/LDOigTd7RZ</t>
  </si>
  <si>
    <t>http://t.co/2kLV4sehau</t>
  </si>
  <si>
    <t>https://t.co/h1zoQAqKjZ</t>
  </si>
  <si>
    <t>https://t.co/D4XU5lu4x7</t>
  </si>
  <si>
    <t>https://t.co/OFnyBdR0Fa</t>
  </si>
  <si>
    <t>https://t.co/OMxB0x7xC5</t>
  </si>
  <si>
    <t>https://t.co/IxLjEB2zlE</t>
  </si>
  <si>
    <t>http://t.co/IDKRGowHQM</t>
  </si>
  <si>
    <t>https://t.co/c9JzH8VPTP</t>
  </si>
  <si>
    <t>https://t.co/DOhhBYiEHZ</t>
  </si>
  <si>
    <t>https://t.co/PTufubLKEg</t>
  </si>
  <si>
    <t>https://t.co/wOs9OwkOhl</t>
  </si>
  <si>
    <t>https://t.co/r0ipWDASI4</t>
  </si>
  <si>
    <t>https://t.co/CaPCdSQt0x</t>
  </si>
  <si>
    <t>https://t.co/L25eJLIGae</t>
  </si>
  <si>
    <t>https://t.co/qN7QD5Wu6u</t>
  </si>
  <si>
    <t>https://t.co/qvWH9JPZsR</t>
  </si>
  <si>
    <t>https://t.co/v7Epbd1xul</t>
  </si>
  <si>
    <t>https://t.co/UrSYmiZoz5</t>
  </si>
  <si>
    <t>http://t.co/EIEfHr8B7w</t>
  </si>
  <si>
    <t>http://t.co/IfyFHkxUAZ</t>
  </si>
  <si>
    <t>https://t.co/nqbkh5vZjw</t>
  </si>
  <si>
    <t>https://t.co/UGSYBoV3VQ</t>
  </si>
  <si>
    <t>https://t.co/Sm9Qgbqit9</t>
  </si>
  <si>
    <t>https://t.co/V9dD682Ijm</t>
  </si>
  <si>
    <t>https://t.co/ZzRXvKEIYI</t>
  </si>
  <si>
    <t>http://t.co/CSSttPQJ7l</t>
  </si>
  <si>
    <t>https://t.co/k8MHsJAEJJ</t>
  </si>
  <si>
    <t>https://t.co/wJ1qfaHfMD</t>
  </si>
  <si>
    <t>https://t.co/wpTHoSUp9V</t>
  </si>
  <si>
    <t>https://t.co/WPXcrpojUz</t>
  </si>
  <si>
    <t>https://t.co/bVer8tiyCS</t>
  </si>
  <si>
    <t>https://t.co/seDOoNN18q</t>
  </si>
  <si>
    <t>https://t.co/i5C7H3hIWT</t>
  </si>
  <si>
    <t>https://t.co/2yBEEFo3BQ</t>
  </si>
  <si>
    <t>http://t.co/7IE9I8VVGb</t>
  </si>
  <si>
    <t>http://t.co/3nwWtMQLgj</t>
  </si>
  <si>
    <t>https://t.co/J5WJBmnNR3</t>
  </si>
  <si>
    <t>https://t.co/aTo7elrzGx</t>
  </si>
  <si>
    <t>https://t.co/A4zw6uuc9h</t>
  </si>
  <si>
    <t>https://t.co/abvsfewZfM</t>
  </si>
  <si>
    <t>https://t.co/s2Gpz0V4lf</t>
  </si>
  <si>
    <t>http://t.co/mJzguEGAtV</t>
  </si>
  <si>
    <t>https://pbs.twimg.com/profile_banners/66514634/1474650927</t>
  </si>
  <si>
    <t>https://pbs.twimg.com/profile_banners/591210309/1526627844</t>
  </si>
  <si>
    <t>https://pbs.twimg.com/profile_banners/41764136/1534803774</t>
  </si>
  <si>
    <t>https://pbs.twimg.com/profile_banners/21541950/1501550613</t>
  </si>
  <si>
    <t>https://pbs.twimg.com/profile_banners/11397792/1535635275</t>
  </si>
  <si>
    <t>https://pbs.twimg.com/profile_banners/1631458657/1512887001</t>
  </si>
  <si>
    <t>https://pbs.twimg.com/profile_banners/16267818/1546398186</t>
  </si>
  <si>
    <t>https://pbs.twimg.com/profile_banners/16562949/1462551444</t>
  </si>
  <si>
    <t>https://pbs.twimg.com/profile_banners/91206331/1369953778</t>
  </si>
  <si>
    <t>https://pbs.twimg.com/profile_banners/91206900/1369950232</t>
  </si>
  <si>
    <t>https://pbs.twimg.com/profile_banners/381777983/1358317122</t>
  </si>
  <si>
    <t>https://pbs.twimg.com/profile_banners/800942537083068416/1530462236</t>
  </si>
  <si>
    <t>https://pbs.twimg.com/profile_banners/128956459/1518924929</t>
  </si>
  <si>
    <t>https://pbs.twimg.com/profile_banners/17303935/1516677697</t>
  </si>
  <si>
    <t>https://pbs.twimg.com/profile_banners/27187343/1511963499</t>
  </si>
  <si>
    <t>https://pbs.twimg.com/profile_banners/608312707/1530278968</t>
  </si>
  <si>
    <t>https://pbs.twimg.com/profile_banners/378302630/1545088787</t>
  </si>
  <si>
    <t>https://pbs.twimg.com/profile_banners/34863804/1474904929</t>
  </si>
  <si>
    <t>https://pbs.twimg.com/profile_banners/18644245/1516906689</t>
  </si>
  <si>
    <t>https://pbs.twimg.com/profile_banners/1049401814225809408/1539032394</t>
  </si>
  <si>
    <t>https://pbs.twimg.com/profile_banners/102222319/1525272774</t>
  </si>
  <si>
    <t>https://pbs.twimg.com/profile_banners/15965730/1510032230</t>
  </si>
  <si>
    <t>https://pbs.twimg.com/profile_banners/875658217/1547540243</t>
  </si>
  <si>
    <t>https://pbs.twimg.com/profile_banners/4832088732/1457310440</t>
  </si>
  <si>
    <t>https://pbs.twimg.com/profile_banners/2154127088/1501655650</t>
  </si>
  <si>
    <t>https://pbs.twimg.com/profile_banners/971843773784313857/1545658233</t>
  </si>
  <si>
    <t>https://pbs.twimg.com/profile_banners/28868321/1533084045</t>
  </si>
  <si>
    <t>https://pbs.twimg.com/profile_banners/82373091/1517172369</t>
  </si>
  <si>
    <t>https://pbs.twimg.com/profile_banners/768404108/1546982225</t>
  </si>
  <si>
    <t>https://pbs.twimg.com/profile_banners/36800230/1546546268</t>
  </si>
  <si>
    <t>https://pbs.twimg.com/profile_banners/18993395/1430509095</t>
  </si>
  <si>
    <t>https://pbs.twimg.com/profile_banners/742897362293559296/1547336636</t>
  </si>
  <si>
    <t>https://pbs.twimg.com/profile_banners/941118996467802117/1546227743</t>
  </si>
  <si>
    <t>https://pbs.twimg.com/profile_banners/751287830458953728/1506490843</t>
  </si>
  <si>
    <t>https://pbs.twimg.com/profile_banners/31946653/1531985797</t>
  </si>
  <si>
    <t>https://pbs.twimg.com/profile_banners/21551888/1547410389</t>
  </si>
  <si>
    <t>https://pbs.twimg.com/profile_banners/946984668938747905/1540366385</t>
  </si>
  <si>
    <t>https://pbs.twimg.com/profile_banners/764667715361476609/1545731008</t>
  </si>
  <si>
    <t>https://pbs.twimg.com/profile_banners/32537454/1524034558</t>
  </si>
  <si>
    <t>https://pbs.twimg.com/profile_banners/25073877/1543104015</t>
  </si>
  <si>
    <t>https://pbs.twimg.com/profile_banners/910703506352250880/1516210734</t>
  </si>
  <si>
    <t>https://pbs.twimg.com/profile_banners/822215679726100480/1507040566</t>
  </si>
  <si>
    <t>https://pbs.twimg.com/profile_banners/162138645/1531932481</t>
  </si>
  <si>
    <t>https://pbs.twimg.com/profile_banners/14298769/1525384512</t>
  </si>
  <si>
    <t>https://pbs.twimg.com/profile_banners/26642006/1541690655</t>
  </si>
  <si>
    <t>https://pbs.twimg.com/profile_banners/18183896/1532507377</t>
  </si>
  <si>
    <t>https://pbs.twimg.com/profile_banners/3070261742/1492750597</t>
  </si>
  <si>
    <t>https://pbs.twimg.com/profile_banners/19215531/1547686355</t>
  </si>
  <si>
    <t>https://pbs.twimg.com/profile_banners/1034676443777626112/1537138581</t>
  </si>
  <si>
    <t>https://pbs.twimg.com/profile_banners/22849397/1489249953</t>
  </si>
  <si>
    <t>https://pbs.twimg.com/profile_banners/250762644/1517860876</t>
  </si>
  <si>
    <t>https://pbs.twimg.com/profile_banners/223188080/1400594500</t>
  </si>
  <si>
    <t>https://pbs.twimg.com/profile_banners/16132035/1415218115</t>
  </si>
  <si>
    <t>https://pbs.twimg.com/profile_banners/29283/1396025539</t>
  </si>
  <si>
    <t>https://pbs.twimg.com/profile_banners/705447180/1459180282</t>
  </si>
  <si>
    <t>https://pbs.twimg.com/profile_banners/880624412/1365204170</t>
  </si>
  <si>
    <t>https://pbs.twimg.com/profile_banners/21175055/1432068273</t>
  </si>
  <si>
    <t>https://pbs.twimg.com/profile_banners/26703365/1506724682</t>
  </si>
  <si>
    <t>https://pbs.twimg.com/profile_banners/268563436/1360698923</t>
  </si>
  <si>
    <t>https://pbs.twimg.com/profile_banners/14885540/1467741829</t>
  </si>
  <si>
    <t>https://pbs.twimg.com/profile_banners/28719923/1516910004</t>
  </si>
  <si>
    <t>https://pbs.twimg.com/profile_banners/4861931292/1515973696</t>
  </si>
  <si>
    <t>https://pbs.twimg.com/profile_banners/806362221358051329/1540965351</t>
  </si>
  <si>
    <t>https://pbs.twimg.com/profile_banners/796461783242260480/1547191267</t>
  </si>
  <si>
    <t>https://pbs.twimg.com/profile_banners/9867582/1541081467</t>
  </si>
  <si>
    <t>https://pbs.twimg.com/profile_banners/1228276086/1362112283</t>
  </si>
  <si>
    <t>https://pbs.twimg.com/profile_banners/44525679/1526359867</t>
  </si>
  <si>
    <t>https://pbs.twimg.com/profile_banners/119455644/1497892914</t>
  </si>
  <si>
    <t>https://pbs.twimg.com/profile_banners/66592236/1541209101</t>
  </si>
  <si>
    <t>https://pbs.twimg.com/profile_banners/833897750429327360/1487652014</t>
  </si>
  <si>
    <t>https://pbs.twimg.com/profile_banners/56891263/1489777935</t>
  </si>
  <si>
    <t>https://pbs.twimg.com/profile_banners/56001230/1390083084</t>
  </si>
  <si>
    <t>https://pbs.twimg.com/profile_banners/634030587/1462993643</t>
  </si>
  <si>
    <t>https://pbs.twimg.com/profile_banners/893297157041795076/1505330302</t>
  </si>
  <si>
    <t>https://pbs.twimg.com/profile_banners/14894212/1503951886</t>
  </si>
  <si>
    <t>https://pbs.twimg.com/profile_banners/4701187340/1546565659</t>
  </si>
  <si>
    <t>https://pbs.twimg.com/profile_banners/129247253/1399084196</t>
  </si>
  <si>
    <t>https://pbs.twimg.com/profile_banners/29757168/1497740179</t>
  </si>
  <si>
    <t>https://pbs.twimg.com/profile_banners/78358892/1543520172</t>
  </si>
  <si>
    <t>https://pbs.twimg.com/profile_banners/19031057/1509583194</t>
  </si>
  <si>
    <t>https://pbs.twimg.com/profile_banners/48517186/1379455754</t>
  </si>
  <si>
    <t>https://pbs.twimg.com/profile_banners/476442083/1401775047</t>
  </si>
  <si>
    <t>https://pbs.twimg.com/profile_banners/2190923360/1538362354</t>
  </si>
  <si>
    <t>https://pbs.twimg.com/profile_banners/2573481156/1532202261</t>
  </si>
  <si>
    <t>https://pbs.twimg.com/profile_banners/1924364738/1452290259</t>
  </si>
  <si>
    <t>https://pbs.twimg.com/profile_banners/710961424684593152/1546635148</t>
  </si>
  <si>
    <t>https://pbs.twimg.com/profile_banners/1668900295/1541990891</t>
  </si>
  <si>
    <t>https://pbs.twimg.com/profile_banners/34555871/1534389249</t>
  </si>
  <si>
    <t>https://pbs.twimg.com/profile_banners/41546005/1414170918</t>
  </si>
  <si>
    <t>https://pbs.twimg.com/profile_banners/44587487/1487019339</t>
  </si>
  <si>
    <t>https://pbs.twimg.com/profile_banners/834255770451640320/1502161980</t>
  </si>
  <si>
    <t>https://pbs.twimg.com/profile_banners/123791259/1504490947</t>
  </si>
  <si>
    <t>https://pbs.twimg.com/profile_banners/1036119541200371717/1540455791</t>
  </si>
  <si>
    <t>https://pbs.twimg.com/profile_banners/825823726394445824/1533950518</t>
  </si>
  <si>
    <t>https://pbs.twimg.com/profile_banners/575999970/1415515062</t>
  </si>
  <si>
    <t>https://pbs.twimg.com/profile_banners/156017843/1411533259</t>
  </si>
  <si>
    <t>es</t>
  </si>
  <si>
    <t>fr</t>
  </si>
  <si>
    <t>http://abs.twimg.com/images/themes/theme1/bg.png</t>
  </si>
  <si>
    <t>http://abs.twimg.com/images/themes/theme14/bg.gif</t>
  </si>
  <si>
    <t>http://abs.twimg.com/images/themes/theme20/bg.png</t>
  </si>
  <si>
    <t>http://abs.twimg.com/images/themes/theme9/bg.gif</t>
  </si>
  <si>
    <t>http://abs.twimg.com/images/themes/theme13/bg.gif</t>
  </si>
  <si>
    <t>http://abs.twimg.com/images/themes/theme12/bg.gif</t>
  </si>
  <si>
    <t>http://abs.twimg.com/images/themes/theme6/bg.gif</t>
  </si>
  <si>
    <t>http://abs.twimg.com/images/themes/theme7/bg.gif</t>
  </si>
  <si>
    <t>http://abs.twimg.com/images/themes/theme15/bg.png</t>
  </si>
  <si>
    <t>http://abs.twimg.com/images/themes/theme2/bg.gif</t>
  </si>
  <si>
    <t>http://abs.twimg.com/images/themes/theme10/bg.gif</t>
  </si>
  <si>
    <t>http://abs.twimg.com/images/themes/theme5/bg.gif</t>
  </si>
  <si>
    <t>http://abs.twimg.com/images/themes/theme16/bg.gif</t>
  </si>
  <si>
    <t>http://abs.twimg.com/images/themes/theme19/bg.gif</t>
  </si>
  <si>
    <t>http://abs.twimg.com/images/themes/theme18/bg.gif</t>
  </si>
  <si>
    <t>http://abs.twimg.com/images/themes/theme3/bg.gif</t>
  </si>
  <si>
    <t>http://pbs.twimg.com/profile_images/1080575194979127296/HkIyrVoV_normal.jpg</t>
  </si>
  <si>
    <t>http://pbs.twimg.com/profile_images/3733887385/02af031209af22d878b9cae0b98ef13c_normal.jpeg</t>
  </si>
  <si>
    <t>http://pbs.twimg.com/profile_images/588827600815951872/zUo6cm9g_normal.jpg</t>
  </si>
  <si>
    <t>http://pbs.twimg.com/profile_images/3733674272/382ce4f6bb96c4cea06472adb385f89c_normal.jpeg</t>
  </si>
  <si>
    <t>http://pbs.twimg.com/profile_images/898317681199259648/BfY1lAY4_normal.jpg</t>
  </si>
  <si>
    <t>http://pbs.twimg.com/profile_images/978246617911328768/mh7ip-P5_normal.jpg</t>
  </si>
  <si>
    <t>http://pbs.twimg.com/profile_images/892985603599376384/SG_h4rWf_normal.jpg</t>
  </si>
  <si>
    <t>http://pbs.twimg.com/profile_images/935867416831299584/7NAKpgTk_normal.jpg</t>
  </si>
  <si>
    <t>http://pbs.twimg.com/profile_images/1012689502073245696/zTxc69k7_normal.jpg</t>
  </si>
  <si>
    <t>http://pbs.twimg.com/profile_images/508435819145617409/awntdCBs_normal.jpeg</t>
  </si>
  <si>
    <t>http://pbs.twimg.com/profile_images/1556377608/Bald_Spot_normal.jpg</t>
  </si>
  <si>
    <t>http://pbs.twimg.com/profile_images/1085086942499401728/PejwtaKJ_normal.jpg</t>
  </si>
  <si>
    <t>http://pbs.twimg.com/profile_images/996090211753865216/R6C0jUp5_normal.jpg</t>
  </si>
  <si>
    <t>http://pbs.twimg.com/profile_images/946946680296914944/4OeXN6Px_normal.jpg</t>
  </si>
  <si>
    <t>http://pbs.twimg.com/profile_images/1068538933053538304/WgcTtWJN_normal.jpg</t>
  </si>
  <si>
    <t>http://pbs.twimg.com/profile_images/1015054648108077056/42Pk81GK_normal.jpg</t>
  </si>
  <si>
    <t>http://pbs.twimg.com/profile_images/874276197357596672/kUuht00m_normal.jpg</t>
  </si>
  <si>
    <t>http://pbs.twimg.com/profile_images/859982100904148992/hv5soju7_normal.jpg</t>
  </si>
  <si>
    <t>http://pbs.twimg.com/profile_images/1013907085103284224/DiPIrXQY_normal.jpg</t>
  </si>
  <si>
    <t>http://pbs.twimg.com/profile_images/1073931183375945728/y7luQqfx_normal.jpg</t>
  </si>
  <si>
    <t>http://pbs.twimg.com/profile_images/1079506014125191168/oa-a72S1_normal.jpg</t>
  </si>
  <si>
    <t>http://pbs.twimg.com/profile_images/960603762015350784/uYOkph6S_normal.jpg</t>
  </si>
  <si>
    <t>http://pbs.twimg.com/profile_images/540399674713071616/A-pJ0vwt_normal.jpeg</t>
  </si>
  <si>
    <t>http://pbs.twimg.com/profile_images/498704150926852097/v7RedHjU_normal.jpeg</t>
  </si>
  <si>
    <t>http://pbs.twimg.com/profile_images/1763378768/image_normal.jpg</t>
  </si>
  <si>
    <t>http://pbs.twimg.com/profile_images/639047598121349120/GwdThnRy_normal.png</t>
  </si>
  <si>
    <t>http://pbs.twimg.com/profile_images/3623761254/b62087587f7d52a6a2ab5aa2e773d4ac_normal.jpeg</t>
  </si>
  <si>
    <t>http://pbs.twimg.com/profile_images/761556937397850112/VmTlCGB6_normal.jpg</t>
  </si>
  <si>
    <t>http://pbs.twimg.com/profile_images/954581795793551360/w3mqJyDT_normal.jpg</t>
  </si>
  <si>
    <t>http://pbs.twimg.com/profile_images/997212313433198597/lEMjOvne_normal.jpg</t>
  </si>
  <si>
    <t>http://pbs.twimg.com/profile_images/956615605540478976/Sm1EQjwP_normal.jpg</t>
  </si>
  <si>
    <t>http://pbs.twimg.com/profile_images/1017094774241648640/I38oupkP_normal.jpg</t>
  </si>
  <si>
    <t>http://pbs.twimg.com/profile_images/1057511236148125698/DnufruGW_normal.jpg</t>
  </si>
  <si>
    <t>http://pbs.twimg.com/profile_images/1020718900932034561/oKB4nIgZ_normal.jpg</t>
  </si>
  <si>
    <t>http://pbs.twimg.com/profile_images/1032290871872344064/ihuNU6Ny_normal.jpg</t>
  </si>
  <si>
    <t>http://pbs.twimg.com/profile_images/3322020373/1d40d96a950d5528bf46a55b32ecd2d6_normal.png</t>
  </si>
  <si>
    <t>http://pbs.twimg.com/profile_images/1065494629695385600/6SLi5Kpx_normal.jpg</t>
  </si>
  <si>
    <t>http://pbs.twimg.com/profile_images/1052446522409922565/KjuQXkGv_normal.jpg</t>
  </si>
  <si>
    <t>http://pbs.twimg.com/profile_images/1058530428196392960/l4PCakRI_normal.jpg</t>
  </si>
  <si>
    <t>http://pbs.twimg.com/profile_images/850380891650183169/N_RQii-T_normal.jpg</t>
  </si>
  <si>
    <t>http://pbs.twimg.com/profile_images/932319414950641664/TH6Swhyu_normal.jpg</t>
  </si>
  <si>
    <t>http://pbs.twimg.com/profile_images/563834779909361666/bj85l_qo_normal.png</t>
  </si>
  <si>
    <t>http://pbs.twimg.com/profile_images/1076276994562650112/0cwqbXk8_normal.jpg</t>
  </si>
  <si>
    <t>http://pbs.twimg.com/profile_images/1004218746406203392/vAruQMIX_normal.jpg</t>
  </si>
  <si>
    <t>http://pbs.twimg.com/profile_images/696054559165145088/oy1F--WD_normal.jpg</t>
  </si>
  <si>
    <t>http://pbs.twimg.com/profile_images/462418299280564224/5BvysAWo_normal.jpeg</t>
  </si>
  <si>
    <t>http://pbs.twimg.com/profile_images/1042428454497443840/BDY512AK_normal.jpg</t>
  </si>
  <si>
    <t>http://pbs.twimg.com/profile_images/1001552841847246848/0tGfvsCs_normal.jpg</t>
  </si>
  <si>
    <t>http://pbs.twimg.com/profile_images/2164888033/philippe-djegal_normal.jpg</t>
  </si>
  <si>
    <t>http://pbs.twimg.com/profile_images/378800000470907187/bbee750db9d2fdfb97a2d98302ace687_normal.jpeg</t>
  </si>
  <si>
    <t>http://pbs.twimg.com/profile_images/861283785169526786/glbbIED4_normal.jpg</t>
  </si>
  <si>
    <t>http://pbs.twimg.com/profile_images/1083661097163321344/feYyZKea_normal.jpg</t>
  </si>
  <si>
    <t>http://pbs.twimg.com/profile_images/378800000534983649/9f5e36d854aaf325add69b8edee0deb3_normal.jpeg</t>
  </si>
  <si>
    <t>http://pbs.twimg.com/profile_images/1076988314576596993/1hkwKXgj_normal.jpg</t>
  </si>
  <si>
    <t>http://pbs.twimg.com/profile_images/1064415946259881984/LICeVbJH_normal.jpg</t>
  </si>
  <si>
    <t>http://pbs.twimg.com/profile_images/662049008416763905/QhKHTZY9_normal.jpg</t>
  </si>
  <si>
    <t>http://pbs.twimg.com/profile_images/904808030079942660/_6Jb7a4O_normal.jpg</t>
  </si>
  <si>
    <t>http://pbs.twimg.com/profile_images/819023651/tm.icon.large_normal.png</t>
  </si>
  <si>
    <t>http://pbs.twimg.com/profile_images/1058716112186195968/XEWIbJr2_normal.jpg</t>
  </si>
  <si>
    <t>http://pbs.twimg.com/profile_images/1028089276825649153/T0P-4st__normal.jpg</t>
  </si>
  <si>
    <t>http://pbs.twimg.com/profile_images/1022342562986614784/2AfkVyxz_normal.jpg</t>
  </si>
  <si>
    <t>http://pbs.twimg.com/profile_images/421793251020922881/bxXVCSx__normal.jpeg</t>
  </si>
  <si>
    <t>Open Twitter Page for This Person</t>
  </si>
  <si>
    <t>https://twitter.com/djconnel</t>
  </si>
  <si>
    <t>https://twitter.com/betweenlilo</t>
  </si>
  <si>
    <t>https://twitter.com/terisasiagatonu</t>
  </si>
  <si>
    <t>https://twitter.com/yesikastarr</t>
  </si>
  <si>
    <t>https://twitter.com/dianamoon</t>
  </si>
  <si>
    <t>https://twitter.com/itsmonakhalil</t>
  </si>
  <si>
    <t>https://twitter.com/judesb</t>
  </si>
  <si>
    <t>https://twitter.com/7x7</t>
  </si>
  <si>
    <t>https://twitter.com/goldengatebus</t>
  </si>
  <si>
    <t>https://twitter.com/bayareaclipper</t>
  </si>
  <si>
    <t>https://twitter.com/goldengateferry</t>
  </si>
  <si>
    <t>https://twitter.com/mybluewristband</t>
  </si>
  <si>
    <t>https://twitter.com/womensmarch</t>
  </si>
  <si>
    <t>https://twitter.com/goldngater</t>
  </si>
  <si>
    <t>https://twitter.com/msladyjustice1</t>
  </si>
  <si>
    <t>https://twitter.com/lsarsour</t>
  </si>
  <si>
    <t>https://twitter.com/bobblanddesign</t>
  </si>
  <si>
    <t>https://twitter.com/tamikamallory</t>
  </si>
  <si>
    <t>https://twitter.com/element_tim</t>
  </si>
  <si>
    <t>https://twitter.com/alexmaksf</t>
  </si>
  <si>
    <t>https://twitter.com/brokeassstuart</t>
  </si>
  <si>
    <t>https://twitter.com/emily_freeman10</t>
  </si>
  <si>
    <t>https://twitter.com/sk_sfbay</t>
  </si>
  <si>
    <t>https://twitter.com/tisiwoota</t>
  </si>
  <si>
    <t>https://twitter.com/pwongview</t>
  </si>
  <si>
    <t>https://twitter.com/adultlifeskills</t>
  </si>
  <si>
    <t>https://twitter.com/4star_theatre</t>
  </si>
  <si>
    <t>https://twitter.com/microbiomdigest</t>
  </si>
  <si>
    <t>https://twitter.com/dameunabeca</t>
  </si>
  <si>
    <t>https://twitter.com/coolgrey</t>
  </si>
  <si>
    <t>https://twitter.com/cxarli</t>
  </si>
  <si>
    <t>https://twitter.com/christinasflaw</t>
  </si>
  <si>
    <t>https://twitter.com/evict_twit_ter</t>
  </si>
  <si>
    <t>https://twitter.com/kristiannec</t>
  </si>
  <si>
    <t>https://twitter.com/abc7newsbayarea</t>
  </si>
  <si>
    <t>https://twitter.com/gparis58</t>
  </si>
  <si>
    <t>https://twitter.com/pillloww</t>
  </si>
  <si>
    <t>https://twitter.com/cfairyfay</t>
  </si>
  <si>
    <t>https://twitter.com/brendaelialara1</t>
  </si>
  <si>
    <t>https://twitter.com/jessegillette</t>
  </si>
  <si>
    <t>https://twitter.com/cruzn101</t>
  </si>
  <si>
    <t>https://twitter.com/furealdt1</t>
  </si>
  <si>
    <t>https://twitter.com/denise_teez</t>
  </si>
  <si>
    <t>https://twitter.com/senor_sebu</t>
  </si>
  <si>
    <t>https://twitter.com/strickalator</t>
  </si>
  <si>
    <t>https://twitter.com/realdonaldtrump</t>
  </si>
  <si>
    <t>https://twitter.com/supergirlofsf</t>
  </si>
  <si>
    <t>https://twitter.com/potus</t>
  </si>
  <si>
    <t>https://twitter.com/jccsf</t>
  </si>
  <si>
    <t>https://twitter.com/mollyjongfast</t>
  </si>
  <si>
    <t>https://twitter.com/alyssa_milano</t>
  </si>
  <si>
    <t>https://twitter.com/rickyruzzo</t>
  </si>
  <si>
    <t>https://twitter.com/nik_shine</t>
  </si>
  <si>
    <t>https://twitter.com/mvcherryblossom</t>
  </si>
  <si>
    <t>https://twitter.com/ethan_vella</t>
  </si>
  <si>
    <t>https://twitter.com/vegasgolfgal</t>
  </si>
  <si>
    <t>https://twitter.com/melrserra</t>
  </si>
  <si>
    <t>https://twitter.com/aliquotchris</t>
  </si>
  <si>
    <t>https://twitter.com/stabbyfootjohns</t>
  </si>
  <si>
    <t>https://twitter.com/imeluny</t>
  </si>
  <si>
    <t>https://twitter.com/tigerbeat</t>
  </si>
  <si>
    <t>https://twitter.com/untitledfairs</t>
  </si>
  <si>
    <t>https://twitter.com/michelepred</t>
  </si>
  <si>
    <t>https://twitter.com/cindycinnis</t>
  </si>
  <si>
    <t>https://twitter.com/melanienathan1</t>
  </si>
  <si>
    <t>https://twitter.com/scott_wiener</t>
  </si>
  <si>
    <t>https://twitter.com/mdkanin</t>
  </si>
  <si>
    <t>https://twitter.com/champlin_c</t>
  </si>
  <si>
    <t>https://twitter.com/kqednews</t>
  </si>
  <si>
    <t>https://twitter.com/edleedems</t>
  </si>
  <si>
    <t>https://twitter.com/uniteddemclub</t>
  </si>
  <si>
    <t>https://twitter.com/wmarchsf</t>
  </si>
  <si>
    <t>https://twitter.com/yolanda_______</t>
  </si>
  <si>
    <t>https://twitter.com/surfrider</t>
  </si>
  <si>
    <t>https://twitter.com/uclastresslab</t>
  </si>
  <si>
    <t>https://twitter.com/theurv</t>
  </si>
  <si>
    <t>https://twitter.com/esarefernandez</t>
  </si>
  <si>
    <t>https://twitter.com/arielbarb</t>
  </si>
  <si>
    <t>https://twitter.com/_risinghearts</t>
  </si>
  <si>
    <t>https://twitter.com/lynninca</t>
  </si>
  <si>
    <t>https://twitter.com/organize4power</t>
  </si>
  <si>
    <t>https://twitter.com/calnurses</t>
  </si>
  <si>
    <t>https://twitter.com/hadassahnegron</t>
  </si>
  <si>
    <t>https://twitter.com/sophieriggsby</t>
  </si>
  <si>
    <t>https://twitter.com/sheilaf2002</t>
  </si>
  <si>
    <t>https://twitter.com/mackerelcat</t>
  </si>
  <si>
    <t>https://twitter.com/garcelleb</t>
  </si>
  <si>
    <t>https://twitter.com/lisarraine</t>
  </si>
  <si>
    <t>https://twitter.com/gayleong</t>
  </si>
  <si>
    <t>https://twitter.com/kron4news</t>
  </si>
  <si>
    <t>https://twitter.com/pdjegal</t>
  </si>
  <si>
    <t>https://twitter.com/sflabor</t>
  </si>
  <si>
    <t>https://twitter.com/keri_lowe_</t>
  </si>
  <si>
    <t>https://twitter.com/geewhiz63</t>
  </si>
  <si>
    <t>https://twitter.com/yassxa</t>
  </si>
  <si>
    <t>https://twitter.com/sarahmgellar</t>
  </si>
  <si>
    <t>https://twitter.com/y666mna</t>
  </si>
  <si>
    <t>https://twitter.com/marialuv28</t>
  </si>
  <si>
    <t>https://twitter.com/street_cormier</t>
  </si>
  <si>
    <t>https://twitter.com/heyhanyu2</t>
  </si>
  <si>
    <t>https://twitter.com/wberrazeg</t>
  </si>
  <si>
    <t>https://twitter.com/socialheadliner</t>
  </si>
  <si>
    <t>https://twitter.com/trendssf</t>
  </si>
  <si>
    <t>https://twitter.com/scallionoh</t>
  </si>
  <si>
    <t>https://twitter.com/feministdevil</t>
  </si>
  <si>
    <t>https://twitter.com/morningroja</t>
  </si>
  <si>
    <t>https://twitter.com/bassett87</t>
  </si>
  <si>
    <t>djconnel
#WomensMarchSF https://t.co/hiuGzUFEHp</t>
  </si>
  <si>
    <t>betweenlilo
RT @terisasiagatonu: Frisco girl
til I die. This Saturday: I'm honored
to be one of the speakers for the
2019 Women's March in my hometow…</t>
  </si>
  <si>
    <t>terisasiagatonu
Frisco girl til I die. This Saturday:
I'm honored to be one of the speakers
for the 2019 Women's March in my
hometown of San Francisco. Bay
Area: lets march. #WomensMarch2019
#WomensMarchSF #FirstGeneration
#Queer #Samoan #Woman #WoC #Yee
https://t.co/CIsvASpI6G</t>
  </si>
  <si>
    <t>yesikastarr
RT @terisasiagatonu: Frisco girl
til I die. This Saturday: I'm honored
to be one of the speakers for the
2019 Women's March in my hometow…</t>
  </si>
  <si>
    <t>dianamoon
RT @terisasiagatonu: Frisco girl
til I die. This Saturday: I'm honored
to be one of the speakers for the
2019 Women's March in my hometow…</t>
  </si>
  <si>
    <t>itsmonakhalil
RT @terisasiagatonu: Frisco girl
til I die. This Saturday: I'm honored
to be one of the speakers for the
2019 Women's March in my hometow…</t>
  </si>
  <si>
    <t>judesb
Who is going #SF? #womensmarchSF
https://t.co/iUKdBsTcxX</t>
  </si>
  <si>
    <t>7x7
33 Free/Awesome Downloadable Women's
March Posters #womensmarchbayarea
#womensmarchsf https://t.co/dopRDBJL1P</t>
  </si>
  <si>
    <t>goldengatebus
Ride Golden Gate Transit to #WomensMarchSF
on Saturday, Jan. 19! Three trips
per hour to/from SF on Routes 30,
70 &amp;amp; 101, and a discounted
ride w/ your @BayAreaClipper card.
Let us help plan your trip. #SF
#Marin #Sonoma https://t.co/SkRh46ntdo
or call 511 https://t.co/B9s4P6XIGM</t>
  </si>
  <si>
    <t xml:space="preserve">bayareaclipper
</t>
  </si>
  <si>
    <t>goldengateferry
Ride GGF to #WomensMarchSF on Saturday,
Jan. 19! We'll supplement our weekend
service with added trips from Larkspur.
Buy tickets in advance or ride
w/ your @BayAreaClipper card. Let
us help plan your trip. #SF #Sausalito
#Larkspur https://t.co/dmAr8zBLpo
or call 511 https://t.co/oVS9XNzBEJ</t>
  </si>
  <si>
    <t>mybluewristband
I've been getting ready for Saturday.
@womensmarch #WomensMarchSF https://t.co/F9aCKsEsCv</t>
  </si>
  <si>
    <t xml:space="preserve">womensmarch
</t>
  </si>
  <si>
    <t>goldngater
For the good of @womensmarch, it’s
past time for @TamikaMallory @bobblanddesign
@lsarsour @msladyjustice1 to renounce
#Farrakhan &amp;amp; #AntiSemitism
or end their association with #WomensMarch.
https://t.co/IeDn7sOTse #NOH8 #LGBTQ
#NoAntiSemitismAllowed #WomensMarchSF
#ResistHate</t>
  </si>
  <si>
    <t xml:space="preserve">msladyjustice1
</t>
  </si>
  <si>
    <t xml:space="preserve">lsarsour
</t>
  </si>
  <si>
    <t xml:space="preserve">bobblanddesign
</t>
  </si>
  <si>
    <t xml:space="preserve">tamikamallory
</t>
  </si>
  <si>
    <t>element_tim
Who else is getting fired up for
this weekend’s @womensmarch ? #TruthToPower
#WomensMarch #WomensWave #womensmarchsf
#ImpeachTrump https://t.co/QSmlez40XA</t>
  </si>
  <si>
    <t>alexmaksf
RT @BrokeAssStuart: All the women's
march info from San Jose to SF
to Napa: All this Saturday the
19th!! #WomensMarch #WomensMarch2019
#Tru…</t>
  </si>
  <si>
    <t>brokeassstuart
All the women's march info from
San Jose to SF to Napa: TODAY the
19th!!! #WomensMarch #WomensMarch2019
#TruthToPower, #WomensMarchSF,
#MeetMeAtTheMarch https://t.co/yU7xy8WGy0
https://t.co/BoiuBJYHFD</t>
  </si>
  <si>
    <t>emily_freeman10
RT @BrokeAssStuart: Here's to Strong
Women! All the Women's March Bay
Area Info! #WomensWave #BAS #WomensMarchSF
#SF #Oakland https://t.co…</t>
  </si>
  <si>
    <t>sk_sfbay
RT @BrokeAssStuart: Here's to Strong
Women! All the Women's March Bay
Area Info! #WomensWave #BAS #WomensMarchSF
#SF #Oakland https://t.co…</t>
  </si>
  <si>
    <t>tisiwoota
RT @BrokeAssStuart: Here's to Strong
Women! All the Women's March Bay
Area Info! #WomensWave #BAS #WomensMarchSF
#SF #Oakland https://t.co…</t>
  </si>
  <si>
    <t>pwongview
Looking forward to catching @AdultLifeSkills
at San Francisco’s @4STAR_Theatre
on #WomensMarchSF weekend.</t>
  </si>
  <si>
    <t xml:space="preserve">adultlifeskills
</t>
  </si>
  <si>
    <t>4star_theatre
RT @pwongview: Looking forward
to catching @AdultLifeSkills at
San Francisco’s @4STAR_Theatre
on #WomensMarchSF weekend.</t>
  </si>
  <si>
    <t>microbiomdigest
Women's March San Francisco 2019
Rally &amp;amp; March tomorrow! #TruthToPower
#WomensWave #WomensMaRchsf #LetsHopeTheyFixThatTypo
https://t.co/0cypfF0l83 https://t.co/IQqepFfOD8</t>
  </si>
  <si>
    <t>dameunabeca
RT @MicrobiomDigest: Women's March
San Francisco 2019 Rally &amp;amp;
March tomorrow! #TruthToPower #WomensWave
#WomensMaRchsf #LetsHopeTheyFixTha…</t>
  </si>
  <si>
    <t>coolgrey
RT @BrokeAssStuart: All the info
you need for the Women's March
Bay Area! #WomensWave #BAS #WomensMarchSF
#SF #Oakland https://t.co/yU7xy8…</t>
  </si>
  <si>
    <t>cxarli
RT @GoldenGateFerry: Ride GGF to
#WomensMarchSF on Saturday, Jan.
19! We'll supplement our weekend
service with added trips from Larkspur.…</t>
  </si>
  <si>
    <t>christinasflaw
Heads up for SF comrades attending
the #WomensMarchSF on Saturday-we
may have Fash like Lindsay Grathwohl
inbound. Be alert and as always,
#KnowYourFash https://t.co/1Gx75dF85v</t>
  </si>
  <si>
    <t>evict_twit_ter
RT @ChristinaSFLaw: Heads up for
SF comrades attending the #WomensMarchSF
on Saturday-we may have Fash like
Lindsay Grathwohl inbound. Be a…</t>
  </si>
  <si>
    <t>kristiannec
RT @abc7newsbayarea: Thousands
are expected to gather on the steps
of SF City Hall tomorrow for the
3rd Annual Women’s March: https://t.co/…</t>
  </si>
  <si>
    <t>abc7newsbayarea
Thousands are expected to gather
on the steps of SF City Hall tomorrow
for the 3rd Annual Women’s March:
https://t.co/KG94akaoh6 #WomensMarchSF</t>
  </si>
  <si>
    <t>gparis58
Marchers spoke against Trumps stance
on climate change. This is how
they left our streets. #womensmarchSF_xD83D__xDDD1_️♻️
#hypocrites #SorosWomensMarch https://t.co/5PJt9msT0n</t>
  </si>
  <si>
    <t>pillloww
RT @Gparis58: Marchers spoke against
Trumps stance on climate change.
This is how they left our streets.
#womensmarchSF_xD83D__xDDD1_️♻️ #hypocrites
#So…</t>
  </si>
  <si>
    <t>cfairyfay
RT @abc7newsbayarea: Thousands
are expected to gather on the steps
of SF City Hall tomorrow for the
3rd Annual Women’s March: https://t.co/…</t>
  </si>
  <si>
    <t>brendaelialara1
RT @abc7newsbayarea: Thousands
are expected to gather on the steps
of SF City Hall tomorrow for the
3rd Annual Women’s March: https://t.co/…</t>
  </si>
  <si>
    <t>jessegillette
Don’t mind me, just making my #womensmarchsf
sign https://t.co/q01wf6tiYF</t>
  </si>
  <si>
    <t>cruzn101
RT @abc7newsbayarea: Thousands
are expected to gather on the steps
of SF City Hall tomorrow for the
3rd Annual Women’s March: https://t.co/…</t>
  </si>
  <si>
    <t>furealdt1
RT @jessegillette: Don’t mind me,
just making my #womensmarchsf sign
https://t.co/q01wf6tiYF</t>
  </si>
  <si>
    <t>denise_teez
RT @abc7newsbayarea: Thousands
are expected to gather on the steps
of SF City Hall tomorrow for the
3rd Annual Women’s March: https://t.co/…</t>
  </si>
  <si>
    <t>senor_sebu
To all those headed out to the
Women’s March in San Francisco
and to marches across the US, please
stay safe this weekend. Although
ya boi is (unfortunately) not attending,
I’ll be there in spirit. You got
this! _xD83D__xDC81_‍♀️ #WomensMarch #WomensMarch2019
#womensmarchsf</t>
  </si>
  <si>
    <t>strickalator
RT @Strickalator: #WomensMarch2019
#WomensMarchSF Good morning San
Francisco! https://t.co/Ni4jY0YDQH</t>
  </si>
  <si>
    <t xml:space="preserve">realdonaldtrump
</t>
  </si>
  <si>
    <t>supergirlofsf
#WomensMarch2019 #WomensMarchSF
Good morning San Francisco! https://t.co/lhcjWKblhv
https://t.co/8i4TNK2wLr</t>
  </si>
  <si>
    <t xml:space="preserve">potus
</t>
  </si>
  <si>
    <t xml:space="preserve">jccsf
</t>
  </si>
  <si>
    <t xml:space="preserve">mollyjongfast
</t>
  </si>
  <si>
    <t xml:space="preserve">alyssa_milano
</t>
  </si>
  <si>
    <t>rickyruzzo
If you’re not attending your nearest
#WomensMarch today. What even are
you doing. GET OUT AND LET YOUR
VOICE BE HEARD. #WomensMarchSF
#WomensMarch2019</t>
  </si>
  <si>
    <t>nik_shine
RT @BrokeAssStuart: All the women's
march info from San Jose to SF
to Napa: TODAY the 19th!!! #WomensMarch
#WomensMarch2019 #TruthToPower,…</t>
  </si>
  <si>
    <t>mvcherryblossom
RT @BrokeAssStuart: All the women's
march info from San Jose to SF
to Napa: TODAY the 19th!!! #WomensMarch
#WomensMarch2019 #TruthToPower,…</t>
  </si>
  <si>
    <t>ethan_vella
RT @abc7newsbayarea: Thousands
are expected to gather on the steps
of SF City Hall tomorrow for the
3rd Annual Women’s March: https://t.co/…</t>
  </si>
  <si>
    <t>vegasgolfgal
RT @MelRSerra: Have always been
so inspired by the bravery, power,
and creativity at the marches I’ve
gone to these past two years. Here’s…</t>
  </si>
  <si>
    <t>melrserra
Have always been so inspired by
the bravery, power, and creativity
at the marches I’ve gone to these
past two years. Here’s to change.
#womensmarch #womensmarchsf #womensmarch2019
#womenswave https://t.co/Sq68goiIgY</t>
  </si>
  <si>
    <t>aliquotchris
RT @MelRSerra: Have always been
so inspired by the bravery, power,
and creativity at the marches I’ve
gone to these past two years. Here’s…</t>
  </si>
  <si>
    <t>stabbyfootjohns
#womensmarchsf #womensmarch2019
https://t.co/cxNuCUL4h9</t>
  </si>
  <si>
    <t>imeluny
Today is the #WomensMarchSF &amp;amp;
I couldn’t give two shits what
Trump has to say. Whatever it is
will be gaslighting. Media will
likely give him the attention he
wants, but that doesn’t mean the
rest of us have to. https://t.co/Bo6Qw5VWuq</t>
  </si>
  <si>
    <t>tigerbeat
#Feminist as Fuck by @MichelePred
@UNTITLEDFAIRS Today 3:30pm - 5
pm her #BodyBusinessParade at #UntitledArtFairSF
Pier 35 https://t.co/Idnlyz1Yif
#FeministAF #MichelePred #WomensMarchSF
#WomensMarch #WomensMarch2019 #WomensWave
#MyBodyMyChoice #UntitledArtFair
https://t.co/Sv3PjABjOl</t>
  </si>
  <si>
    <t xml:space="preserve">untitledfairs
</t>
  </si>
  <si>
    <t xml:space="preserve">michelepred
</t>
  </si>
  <si>
    <t>cindycinnis
RT @MelanieNathan1: The 2019 Womens
March San Francisco #TruthToPower
#WomensMarchSF #WomensWave</t>
  </si>
  <si>
    <t>melanienathan1
A honor to be invited to lead the
march with others - all my women
sisters- carrying the banner #womensmarch
#womensmarchsf #womenswave #truthtopower
#sanfrancisco https://t.co/ywL3nYif8M</t>
  </si>
  <si>
    <t>scott_wiener
Rallying &amp;amp; making signs in
a multi-generational way before
we head to the #WomensMarch! Gotta
fight for our sisters &amp;amp; against
the attacks on women by Trump &amp;amp;
his cronies. #WomensMarchSF https://t.co/aQyAP06M67</t>
  </si>
  <si>
    <t>mdkanin
RT @Scott_Wiener: Rallying &amp;amp;
making signs in a multi-generational
way before we head to the #WomensMarch!
Gotta fight for our sisters &amp;amp;
aga…</t>
  </si>
  <si>
    <t>champlin_c
The San Francisco Women's March
of 2019 is about to get started
at Civic Center Plaza in front
of City Hall @KQEDnews #womensmarchsf
https://t.co/rsBa8uYSu0</t>
  </si>
  <si>
    <t xml:space="preserve">kqednews
</t>
  </si>
  <si>
    <t>edleedems
We are ready for @wmarchsf 2019!
Proud to stand with Planning Parenthood
SF. Thank you @UnitedDemClub &amp;amp;
Rotary Club of San Francisco Chinatown,
for joining @EdLeeDems for organizing
breakfast. #TruthToPower #WomensWave
#WomensMarchSF https://t.co/dY1WUoMYFV</t>
  </si>
  <si>
    <t xml:space="preserve">uniteddemclub
</t>
  </si>
  <si>
    <t xml:space="preserve">wmarchsf
</t>
  </si>
  <si>
    <t>yolanda_______
I’m here for Mother Earth @Surfrider
#womensmarchsf #surfrider https://t.co/ZSl3o1lw9c</t>
  </si>
  <si>
    <t xml:space="preserve">surfrider
</t>
  </si>
  <si>
    <t>uclastresslab
Happy #WomensMarchSF (today) and
#WomensMarchLA (tomorrow)! So proud
of, and thankful for, all of our
amazing female students and collaborators.
#womeninscience #WomensWave #WomenMarch
https://t.co/CX8XMwnu6i</t>
  </si>
  <si>
    <t>theurv
#WomensMarchSF https://t.co/VHl2Sh1Y2P</t>
  </si>
  <si>
    <t>esarefernandez
Man-made, woman-worn #womensmarchsf
#yougottafightforyourright https://t.co/ByMrXYafhv</t>
  </si>
  <si>
    <t>arielbarb
Out here in San Francisco at the
#womensmarchsf honoring our Missing
and Murdered Indigenous Women #mmiw
@_RisingHearts https://t.co/YEkpnDOc67</t>
  </si>
  <si>
    <t xml:space="preserve">_risinghearts
</t>
  </si>
  <si>
    <t>lynninca
RT @arielbarb: Out here in San
Francisco at the #womensmarchsf
honoring our Missing and Murdered
Indigenous Women #mmiw @_RisingHearts
http…</t>
  </si>
  <si>
    <t>organize4power
RT @CalNurses: Union nurses are
ready to rally at the #WomensMarchSF!
#womenswave https://t.co/Rv7uAsSIQF</t>
  </si>
  <si>
    <t>calnurses
Union nurses are ready to rally
at the #WomensMarchSF! #womenswave
https://t.co/Rv7uAsSIQF</t>
  </si>
  <si>
    <t>hadassahnegron
“Compassion is what makes America
great” #womensmarchsf https://t.co/531vdaYmO8</t>
  </si>
  <si>
    <t>sophieriggsby
RT @CalNurses: Union nurses are
ready to rally at the #WomensMarchSF!
#womenswave https://t.co/Rv7uAsSIQF</t>
  </si>
  <si>
    <t>sheilaf2002
#womensmarchsf rally beginning.
Large turnout as it begins https://t.co/cXeITHbstj</t>
  </si>
  <si>
    <t>mackerelcat
#womensmarch #womensmarchglobal
#womensmarchla #womensmarch19 #womensmarch2019
#WomensmarchDC #WomensmarchNYC
#WomensmarchChicago #WomensmarchSF
#WomensmarchSeattle #womenswave
#womensmarchalliance #womenempowerment
https://t.co/uvOyc9DFUw</t>
  </si>
  <si>
    <t>garcelleb
RT @lisarraine: #showyourpower
#WomensMarchLA #WomensMarchNYC
#WOMENSMARCHDC #WomensMarchOakland
#womensmarchsf #WomensMarch2019
#womensmar…</t>
  </si>
  <si>
    <t>lisarraine
#showyourpower #WomensMarchLA #WomensMarchNYC
#WOMENSMARCHDC #WomensMarchOakland
#womensmarchsf #WomensMarch2019
#womensmarchboston #womensmarchlondon
https://t.co/LJ6NdkHpor</t>
  </si>
  <si>
    <t>gayleong
RT @pdjegal: #WomensMarchSF @kron4news
https://t.co/1I0CJGGGBZ</t>
  </si>
  <si>
    <t>kron4news
RT @pdjegal: #WomensMarchSF @kron4news
https://t.co/qXLo2Wo4nu</t>
  </si>
  <si>
    <t>pdjegal
#WomensMarchSF @kron4news https://t.co/qXLo2Wo4nu</t>
  </si>
  <si>
    <t>sflabor
Solidarity with #womensmarchsf
#SFLabor https://t.co/9ldHtuIS5S</t>
  </si>
  <si>
    <t>keri_lowe_
Ready for the #womensmarchsf https://t.co/sT23Ulflbe</t>
  </si>
  <si>
    <t>geewhiz63
“This episode of Black Mirror sucks!”
#truth #womensmarchsf</t>
  </si>
  <si>
    <t>yassxa
because i don’t even hate thanos
as much as i hate trump _xD83E__xDD17_#WomensMarchSF
#WomensMarch2019 https://t.co/QGd0H1iQVq</t>
  </si>
  <si>
    <t xml:space="preserve">sarahmgellar
</t>
  </si>
  <si>
    <t>y666mna
repping @SarahMGellar at the #WomensMarchSF
_xD83D__xDC97_ https://t.co/zCJq5Ybjla</t>
  </si>
  <si>
    <t>marialuv28
RT @y666mna: repping @SarahMGellar
at the #WomensMarchSF _xD83D__xDC97_ https://t.co/zCJq5Ybjla</t>
  </si>
  <si>
    <t>street_cormier
RT @lisarraine: #showyourpower
#WomensMarchLA #WomensMarchNYC
#WOMENSMARCHDC #WomensMarchOakland
#womensmarchsf #WomensMarch2019
#womensmar…</t>
  </si>
  <si>
    <t>heyhanyu2
#WomensMarchSF #WomensMarch #PlannedParenthood
https://t.co/QunQoRlOoz</t>
  </si>
  <si>
    <t>wberrazeg
#WomensMarch2019 #WomensMarch #womensmarchsf
https://t.co/eenpvSVFWX</t>
  </si>
  <si>
    <t>socialheadliner
RT @lisarraine: #showyourpower
#WomensMarchLA #WomensMarchNYC
#WOMENSMARCHDC #WomensMarchOakland
#womensmarchsf #WomensMarch2019
#womensmar…</t>
  </si>
  <si>
    <t>trendssf
#womensmarchsf is now trending
in #SF https://t.co/ihjU4sgzvJ
https://t.co/VOocV32Yni</t>
  </si>
  <si>
    <t>scallionoh
RT @feministdevil: On BART en route
to the #WomensMarch2019 #womensmarchsf
https://t.co/uEMk2cm8AI</t>
  </si>
  <si>
    <t>feministdevil
#WomensMarch2019 #womensmarchsf
https://t.co/zr3wYMEPYK</t>
  </si>
  <si>
    <t>morningroja
Mayor London Breed of San Francisco,
the first African American woman
to hold this office #WomensMarchSF
https://t.co/7kqkSG98Mn</t>
  </si>
  <si>
    <t>bassett87
#womensmarchsf #womensmarchsigns
https://t.co/3qGCbuqw10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</si>
  <si>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</si>
  <si>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</si>
  <si>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</si>
  <si>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</si>
  <si>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</si>
  <si>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</si>
  <si>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</si>
  <si>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</si>
  <si>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</si>
  <si>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</si>
  <si>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</si>
  <si>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</si>
  <si>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</si>
  <si>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</si>
  <si>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</si>
  <si>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</si>
  <si>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</si>
  <si>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</si>
  <si>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</si>
  <si>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</si>
  <si>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</si>
  <si>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</si>
  <si>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</si>
  <si>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</si>
  <si>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</si>
  <si>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</si>
  <si>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</si>
  <si>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</si>
  <si>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</si>
  <si>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</si>
  <si>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</si>
  <si>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</si>
  <si>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</si>
  <si>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</si>
  <si>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</si>
  <si>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</si>
  <si>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</si>
  <si>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</si>
  <si>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</si>
  <si>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</si>
  <si>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</si>
  <si>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</si>
  <si>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</si>
  <si>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</si>
  <si>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</si>
  <si>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</si>
  <si>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</si>
  <si>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</si>
  <si>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</si>
  <si>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</si>
  <si>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</si>
  <si>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</si>
  <si>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</si>
  <si>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</si>
  <si>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</si>
  <si>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</si>
  <si>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</si>
  <si>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</si>
  <si>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</si>
  <si>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</si>
  <si>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</si>
  <si>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</si>
  <si>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</si>
  <si>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</si>
  <si>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</si>
  <si>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</si>
  <si>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</si>
  <si>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</si>
  <si>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</si>
  <si>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</si>
  <si>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</si>
  <si>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</si>
  <si>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</si>
  <si>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</si>
  <si>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</si>
  <si>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</si>
  <si>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</si>
  <si>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</si>
  <si>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</si>
  <si>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</si>
  <si>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</si>
  <si>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</si>
  <si>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</si>
  <si>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</si>
  <si>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</si>
  <si>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</si>
  <si>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</si>
  <si>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</si>
  <si>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</si>
  <si>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</si>
  <si>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</si>
  <si>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</si>
  <si>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</si>
  <si>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</si>
  <si>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</si>
  <si>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</si>
  <si>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</si>
  <si>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</si>
  <si>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</si>
  <si>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</si>
  <si>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</si>
  <si>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</si>
  <si>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</si>
  <si>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</si>
  <si>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</si>
  <si>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</si>
  <si>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</si>
  <si>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https://www.eventbrite.com/e/womens-march-san-francisco-2019-tickets-50992981380 https://www.7x7.com/33-free-awesome-womens-march-posters-2625845753.html?utm_campaign=RebelMouse&amp;share_id=4309767&amp;utm_medium=social&amp;utm_source=twitter&amp;utm_content=7x7 https://www.trendsmap.com/local/us/san+francisco?utm_source=twitter&amp;utm_medium=social&amp;utm_campaign=al&amp;utm_term=h##womensmarchsf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</si>
  <si>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</si>
  <si>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</si>
  <si>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</si>
  <si>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</si>
  <si>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</si>
  <si>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</si>
  <si>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</si>
  <si>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</si>
  <si>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</si>
  <si>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</si>
  <si>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</si>
  <si>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</si>
  <si>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eventbrite.com 7x7.com trendsmap.com</t>
  </si>
  <si>
    <t>Top Hashtags in Tweet in Entire Graph</t>
  </si>
  <si>
    <t>womensmarch2019</t>
  </si>
  <si>
    <t>womenswave</t>
  </si>
  <si>
    <t>womensmarchla</t>
  </si>
  <si>
    <t>womensmarchnyc</t>
  </si>
  <si>
    <t>womensmarchdc</t>
  </si>
  <si>
    <t>truthtopower</t>
  </si>
  <si>
    <t>sf</t>
  </si>
  <si>
    <t>womensmarchglobal</t>
  </si>
  <si>
    <t>Top Hashtags in Tweet in G1</t>
  </si>
  <si>
    <t>womensmarch19</t>
  </si>
  <si>
    <t>womensmarchchicago</t>
  </si>
  <si>
    <t>Top Hashtags in Tweet in G2</t>
  </si>
  <si>
    <t>bas</t>
  </si>
  <si>
    <t>oakland</t>
  </si>
  <si>
    <t>meetmeatthemarch</t>
  </si>
  <si>
    <t>womensmarchpetaluma</t>
  </si>
  <si>
    <t>Top Hashtags in Tweet in G3</t>
  </si>
  <si>
    <t>resisters</t>
  </si>
  <si>
    <t>womensmarchoakland</t>
  </si>
  <si>
    <t>fbr</t>
  </si>
  <si>
    <t>strongertogether</t>
  </si>
  <si>
    <t>impeachtrump</t>
  </si>
  <si>
    <t>farrakhan</t>
  </si>
  <si>
    <t>Top Hashtags in Tweet in G4</t>
  </si>
  <si>
    <t>Top Hashtags in Tweet in G5</t>
  </si>
  <si>
    <t>earth</t>
  </si>
  <si>
    <t>Top Hashtags in Tweet in G6</t>
  </si>
  <si>
    <t>Top Hashtags in Tweet in G7</t>
  </si>
  <si>
    <t>firstgeneration</t>
  </si>
  <si>
    <t>queer</t>
  </si>
  <si>
    <t>samoan</t>
  </si>
  <si>
    <t>woman</t>
  </si>
  <si>
    <t>woc</t>
  </si>
  <si>
    <t>yee</t>
  </si>
  <si>
    <t>Top Hashtags in Tweet in G8</t>
  </si>
  <si>
    <t>showyourpower</t>
  </si>
  <si>
    <t>womensmarchboston</t>
  </si>
  <si>
    <t>womensmarchlondon</t>
  </si>
  <si>
    <t>Top Hashtags in Tweet in G9</t>
  </si>
  <si>
    <t>Top Hashtags in Tweet in G10</t>
  </si>
  <si>
    <t>sausalito</t>
  </si>
  <si>
    <t>larkspur</t>
  </si>
  <si>
    <t>marin</t>
  </si>
  <si>
    <t>sonoma</t>
  </si>
  <si>
    <t>Top Hashtags in Tweet</t>
  </si>
  <si>
    <t>womensmarchsf womensmarch2019 womensmarch womensmarchla womenswave womensmarchglobal womensmarch19 womensmarchdc womensmarchnyc womensmarchchicago</t>
  </si>
  <si>
    <t>womensmarchsf womenswave womensmarch bas sf oakland womensmarch2019 truthtopower meetmeatthemarch womensmarchpetaluma</t>
  </si>
  <si>
    <t>womensmarchsf resisters womensmarch womensmarchoakland fbr strongertogether truthtopower womenswave impeachtrump farrakhan</t>
  </si>
  <si>
    <t>womensmarchsf womensmarch2019 earth</t>
  </si>
  <si>
    <t>womensmarchsf sf sausalito larkspur marin sonoma</t>
  </si>
  <si>
    <t>feminist bodybusinessparade untitledartfairsf feministaf michelepred womensmarchsf womensmarch womensmarch2019 womenswave mybodymychoice</t>
  </si>
  <si>
    <t>womensmarchsf womenswave truthtopower womensmarch sanfrancisco</t>
  </si>
  <si>
    <t>Top Words in Tweet in Entire Graph</t>
  </si>
  <si>
    <t>Words in Sentiment List#1: Positive</t>
  </si>
  <si>
    <t>Words in Sentiment List#2: Negative</t>
  </si>
  <si>
    <t>Words in Sentiment List#3: Angry/Violent</t>
  </si>
  <si>
    <t>Non-categorized Words</t>
  </si>
  <si>
    <t>Total Words</t>
  </si>
  <si>
    <t>march</t>
  </si>
  <si>
    <t>Top Words in Tweet in G1</t>
  </si>
  <si>
    <t>Top Words in Tweet in G2</t>
  </si>
  <si>
    <t>info</t>
  </si>
  <si>
    <t>women's</t>
  </si>
  <si>
    <t>san</t>
  </si>
  <si>
    <t>bay</t>
  </si>
  <si>
    <t>area</t>
  </si>
  <si>
    <t>Top Words in Tweet in G3</t>
  </si>
  <si>
    <t>don</t>
  </si>
  <si>
    <t>t</t>
  </si>
  <si>
    <t>mind</t>
  </si>
  <si>
    <t>making</t>
  </si>
  <si>
    <t>sign</t>
  </si>
  <si>
    <t>saturday</t>
  </si>
  <si>
    <t>getting</t>
  </si>
  <si>
    <t>Top Words in Tweet in G4</t>
  </si>
  <si>
    <t>thousands</t>
  </si>
  <si>
    <t>expected</t>
  </si>
  <si>
    <t>gather</t>
  </si>
  <si>
    <t>steps</t>
  </si>
  <si>
    <t>hall</t>
  </si>
  <si>
    <t>tomorrow</t>
  </si>
  <si>
    <t>3rd</t>
  </si>
  <si>
    <t>annual</t>
  </si>
  <si>
    <t>Top Words in Tweet in G5</t>
  </si>
  <si>
    <t>going</t>
  </si>
  <si>
    <t>quit</t>
  </si>
  <si>
    <t>Top Words in Tweet in G6</t>
  </si>
  <si>
    <t>rally</t>
  </si>
  <si>
    <t>union</t>
  </si>
  <si>
    <t>nurses</t>
  </si>
  <si>
    <t>ready</t>
  </si>
  <si>
    <t>beginning</t>
  </si>
  <si>
    <t>large</t>
  </si>
  <si>
    <t>turnout</t>
  </si>
  <si>
    <t>begins</t>
  </si>
  <si>
    <t>Top Words in Tweet in G7</t>
  </si>
  <si>
    <t>frisco</t>
  </si>
  <si>
    <t>girl</t>
  </si>
  <si>
    <t>til</t>
  </si>
  <si>
    <t>honored</t>
  </si>
  <si>
    <t>one</t>
  </si>
  <si>
    <t>speakers</t>
  </si>
  <si>
    <t>2019</t>
  </si>
  <si>
    <t>Top Words in Tweet in G8</t>
  </si>
  <si>
    <t>womensmar</t>
  </si>
  <si>
    <t>Top Words in Tweet in G9</t>
  </si>
  <si>
    <t>hate</t>
  </si>
  <si>
    <t>repping</t>
  </si>
  <si>
    <t>even</t>
  </si>
  <si>
    <t>thanos</t>
  </si>
  <si>
    <t>much</t>
  </si>
  <si>
    <t>Top Words in Tweet in G10</t>
  </si>
  <si>
    <t>ride</t>
  </si>
  <si>
    <t>jan</t>
  </si>
  <si>
    <t>19</t>
  </si>
  <si>
    <t>trips</t>
  </si>
  <si>
    <t>ggf</t>
  </si>
  <si>
    <t>supplement</t>
  </si>
  <si>
    <t>Top Words in Tweet</t>
  </si>
  <si>
    <t>info women's march sf womensmarchsf brokeassstuart san bay area womenswave</t>
  </si>
  <si>
    <t>womensmarchsf womensmarch don t mind making sign resisters saturday getting</t>
  </si>
  <si>
    <t>thousands expected gather steps sf city hall tomorrow 3rd annual</t>
  </si>
  <si>
    <t>womensmarchsf strickalator alyssa_milano mollyjongfast jccsf potus supergirlofsf realdonaldtrump going quit</t>
  </si>
  <si>
    <t>womensmarchsf rally union nurses ready womenswave beginning large turnout begins</t>
  </si>
  <si>
    <t>march frisco girl til saturday honored one speakers 2019 women's</t>
  </si>
  <si>
    <t>showyourpower womensmarchla womensmarchnyc womensmarchdc womensmarchoakland womensmarchsf womensmarch2019 lisarraine womensmar</t>
  </si>
  <si>
    <t>womensmarchsf hate repping sarahmgellar y666mna don t even thanos much</t>
  </si>
  <si>
    <t>ride womensmarchsf saturday jan 19 trips sf larkspur ggf supplement</t>
  </si>
  <si>
    <t>womensmarchsf kron4news pdjegal</t>
  </si>
  <si>
    <t>out here san francisco womensmarchsf honoring missing murdered indigenous women</t>
  </si>
  <si>
    <t>always inspired bravery power creativity marches ve gone past two</t>
  </si>
  <si>
    <t>womensmarch2019 womensmarchsf bart route</t>
  </si>
  <si>
    <t>rallying making signs multi generational way before head womensmarch gotta</t>
  </si>
  <si>
    <t>march womensmarchsf womenswave truthtopower 2019 womens san francisco</t>
  </si>
  <si>
    <t>marchers spoke against trumps stance climate change left streets womensmarchsf</t>
  </si>
  <si>
    <t>heads up sf comrades attending womensmarchsf saturday fash lindsay grathwohl</t>
  </si>
  <si>
    <t>march women's san francisco 2019 rally tomorrow truthtopower womenswave womensmarchsf</t>
  </si>
  <si>
    <t>Top Word Pairs in Tweet in Entire Graph</t>
  </si>
  <si>
    <t>women's,march</t>
  </si>
  <si>
    <t>san,francisco</t>
  </si>
  <si>
    <t>womensmarchsf,womensmarch2019</t>
  </si>
  <si>
    <t>womensmarch2019,womensmarchsf</t>
  </si>
  <si>
    <t>womensmarch,womensmarchglobal</t>
  </si>
  <si>
    <t>womensmarchglobal,womensmarchla</t>
  </si>
  <si>
    <t>womensmarchla,womensmarch19</t>
  </si>
  <si>
    <t>womensmarch19,womensmarch2019</t>
  </si>
  <si>
    <t>womensmarch2019,womensmarchdc</t>
  </si>
  <si>
    <t>womensmarchdc,womensmarchnyc</t>
  </si>
  <si>
    <t>Top Word Pairs in Tweet in G1</t>
  </si>
  <si>
    <t>womensmarchnyc,womensmarchchicago</t>
  </si>
  <si>
    <t>womensmarchchicago,womensmarchsf</t>
  </si>
  <si>
    <t>womensmarchsf,womensmarchseattle</t>
  </si>
  <si>
    <t>womensmarchseattle,womenswave</t>
  </si>
  <si>
    <t>Top Word Pairs in Tweet in G2</t>
  </si>
  <si>
    <t>bay,area</t>
  </si>
  <si>
    <t>march,bay</t>
  </si>
  <si>
    <t>womenswave,bas</t>
  </si>
  <si>
    <t>bas,womensmarchsf</t>
  </si>
  <si>
    <t>womensmarchsf,sf</t>
  </si>
  <si>
    <t>sf,oakland</t>
  </si>
  <si>
    <t>march,info</t>
  </si>
  <si>
    <t>info,san</t>
  </si>
  <si>
    <t>san,jose</t>
  </si>
  <si>
    <t>Top Word Pairs in Tweet in G3</t>
  </si>
  <si>
    <t>don,t</t>
  </si>
  <si>
    <t>t,mind</t>
  </si>
  <si>
    <t>mind,making</t>
  </si>
  <si>
    <t>making,womensmarchsf</t>
  </si>
  <si>
    <t>womensmarchsf,sign</t>
  </si>
  <si>
    <t>Top Word Pairs in Tweet in G4</t>
  </si>
  <si>
    <t>thousands,expected</t>
  </si>
  <si>
    <t>expected,gather</t>
  </si>
  <si>
    <t>gather,steps</t>
  </si>
  <si>
    <t>steps,sf</t>
  </si>
  <si>
    <t>sf,city</t>
  </si>
  <si>
    <t>city,hall</t>
  </si>
  <si>
    <t>hall,tomorrow</t>
  </si>
  <si>
    <t>tomorrow,3rd</t>
  </si>
  <si>
    <t>3rd,annual</t>
  </si>
  <si>
    <t>annual,women</t>
  </si>
  <si>
    <t>Top Word Pairs in Tweet in G5</t>
  </si>
  <si>
    <t>alyssa_milano,mollyjongfast</t>
  </si>
  <si>
    <t>mollyjongfast,jccsf</t>
  </si>
  <si>
    <t>jccsf,potus</t>
  </si>
  <si>
    <t>potus,supergirlofsf</t>
  </si>
  <si>
    <t>supergirlofsf,realdonaldtrump</t>
  </si>
  <si>
    <t>realdonaldtrump,going</t>
  </si>
  <si>
    <t>going,quit</t>
  </si>
  <si>
    <t>quit,one</t>
  </si>
  <si>
    <t>one,woman</t>
  </si>
  <si>
    <t>Top Word Pairs in Tweet in G6</t>
  </si>
  <si>
    <t>union,nurses</t>
  </si>
  <si>
    <t>nurses,ready</t>
  </si>
  <si>
    <t>ready,rally</t>
  </si>
  <si>
    <t>rally,womensmarchsf</t>
  </si>
  <si>
    <t>womensmarchsf,womenswave</t>
  </si>
  <si>
    <t>womensmarchsf,rally</t>
  </si>
  <si>
    <t>rally,beginning</t>
  </si>
  <si>
    <t>beginning,large</t>
  </si>
  <si>
    <t>large,turnout</t>
  </si>
  <si>
    <t>turnout,begins</t>
  </si>
  <si>
    <t>Top Word Pairs in Tweet in G7</t>
  </si>
  <si>
    <t>frisco,girl</t>
  </si>
  <si>
    <t>girl,til</t>
  </si>
  <si>
    <t>til,saturday</t>
  </si>
  <si>
    <t>saturday,honored</t>
  </si>
  <si>
    <t>honored,one</t>
  </si>
  <si>
    <t>one,speakers</t>
  </si>
  <si>
    <t>speakers,2019</t>
  </si>
  <si>
    <t>2019,women's</t>
  </si>
  <si>
    <t>terisasiagatonu,frisco</t>
  </si>
  <si>
    <t>Top Word Pairs in Tweet in G8</t>
  </si>
  <si>
    <t>showyourpower,womensmarchla</t>
  </si>
  <si>
    <t>womensmarchla,womensmarchnyc</t>
  </si>
  <si>
    <t>womensmarchnyc,womensmarchdc</t>
  </si>
  <si>
    <t>womensmarchdc,womensmarchoakland</t>
  </si>
  <si>
    <t>womensmarchoakland,womensmarchsf</t>
  </si>
  <si>
    <t>lisarraine,showyourpower</t>
  </si>
  <si>
    <t>womensmarch2019,womensmar</t>
  </si>
  <si>
    <t>Top Word Pairs in Tweet in G9</t>
  </si>
  <si>
    <t>repping,sarahmgellar</t>
  </si>
  <si>
    <t>sarahmgellar,womensmarchsf</t>
  </si>
  <si>
    <t>y666mna,repping</t>
  </si>
  <si>
    <t>t,even</t>
  </si>
  <si>
    <t>even,hate</t>
  </si>
  <si>
    <t>hate,thanos</t>
  </si>
  <si>
    <t>thanos,much</t>
  </si>
  <si>
    <t>much,hate</t>
  </si>
  <si>
    <t>hate,trump</t>
  </si>
  <si>
    <t>Top Word Pairs in Tweet in G10</t>
  </si>
  <si>
    <t>womensmarchsf,saturday</t>
  </si>
  <si>
    <t>saturday,jan</t>
  </si>
  <si>
    <t>jan,19</t>
  </si>
  <si>
    <t>ride,ggf</t>
  </si>
  <si>
    <t>ggf,womensmarchsf</t>
  </si>
  <si>
    <t>19,supplement</t>
  </si>
  <si>
    <t>supplement,weekend</t>
  </si>
  <si>
    <t>weekend,service</t>
  </si>
  <si>
    <t>service,added</t>
  </si>
  <si>
    <t>added,trips</t>
  </si>
  <si>
    <t>Top Word Pairs in Tweet</t>
  </si>
  <si>
    <t>womensmarch,womensmarchglobal  womensmarchglobal,womensmarchla  womensmarchla,womensmarch19  womensmarch19,womensmarch2019  womensmarch2019,womensmarchdc  womensmarchdc,womensmarchnyc  womensmarchnyc,womensmarchchicago  womensmarchchicago,womensmarchsf  womensmarchsf,womensmarchseattle  womensmarchseattle,womenswave</t>
  </si>
  <si>
    <t>women's,march  bay,area  march,bay  womenswave,bas  bas,womensmarchsf  womensmarchsf,sf  sf,oakland  march,info  info,san  san,jose</t>
  </si>
  <si>
    <t>don,t  t,mind  mind,making  making,womensmarchsf  womensmarchsf,sign</t>
  </si>
  <si>
    <t>thousands,expected  expected,gather  gather,steps  steps,sf  sf,city  city,hall  hall,tomorrow  tomorrow,3rd  3rd,annual  annual,women</t>
  </si>
  <si>
    <t>alyssa_milano,mollyjongfast  mollyjongfast,jccsf  jccsf,potus  potus,supergirlofsf  supergirlofsf,realdonaldtrump  realdonaldtrump,going  going,quit  quit,one  one,woman  womensmarch2019,womensmarchsf</t>
  </si>
  <si>
    <t>union,nurses  nurses,ready  ready,rally  rally,womensmarchsf  womensmarchsf,womenswave  womensmarchsf,rally  rally,beginning  beginning,large  large,turnout  turnout,begins</t>
  </si>
  <si>
    <t>frisco,girl  girl,til  til,saturday  saturday,honored  honored,one  one,speakers  speakers,2019  2019,women's  women's,march  terisasiagatonu,frisco</t>
  </si>
  <si>
    <t>showyourpower,womensmarchla  womensmarchla,womensmarchnyc  womensmarchnyc,womensmarchdc  womensmarchdc,womensmarchoakland  womensmarchoakland,womensmarchsf  womensmarchsf,womensmarch2019  lisarraine,showyourpower  womensmarch2019,womensmar</t>
  </si>
  <si>
    <t>repping,sarahmgellar  sarahmgellar,womensmarchsf  y666mna,repping  don,t  t,even  even,hate  hate,thanos  thanos,much  much,hate  hate,trump</t>
  </si>
  <si>
    <t>womensmarchsf,saturday  saturday,jan  jan,19  ride,ggf  ggf,womensmarchsf  19,supplement  supplement,weekend  weekend,service  service,added  added,trips</t>
  </si>
  <si>
    <t>womensmarchsf,kron4news  pdjegal,womensmarchsf</t>
  </si>
  <si>
    <t>out,here  here,san  san,francisco  francisco,womensmarchsf  womensmarchsf,honoring  honoring,missing  missing,murdered  murdered,indigenous  indigenous,women  women,mmiw</t>
  </si>
  <si>
    <t>always,inspired  inspired,bravery  bravery,power  power,creativity  creativity,marches  marches,ve  ve,gone  gone,past  past,two  two,years</t>
  </si>
  <si>
    <t>womensmarch2019,womensmarchsf  bart,route  route,womensmarch2019</t>
  </si>
  <si>
    <t>rallying,making  making,signs  signs,multi  multi,generational  generational,way  way,before  before,head  head,womensmarch  womensmarch,gotta  gotta,fight</t>
  </si>
  <si>
    <t>womensmarchsf,womenswave  2019,womens  womens,march  march,san  san,francisco  francisco,truthtopower  truthtopower,womensmarchsf</t>
  </si>
  <si>
    <t>marchers,spoke  spoke,against  against,trumps  trumps,stance  stance,climate  climate,change  change,left  left,streets  streets,womensmarchsf  womensmarchsf,hypocrites</t>
  </si>
  <si>
    <t>heads,up  up,sf  sf,comrades  comrades,attending  attending,womensmarchsf  womensmarchsf,saturday  saturday,fash  fash,lindsay  lindsay,grathwohl  grathwohl,inbound</t>
  </si>
  <si>
    <t>women's,march  march,san  san,francisco  francisco,2019  2019,rally  rally,march  march,tomorrow  tomorrow,truthtopower  truthtopower,womenswave  womenswave,womensmarchsf</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</si>
  <si>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</si>
  <si>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</si>
  <si>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</si>
  <si>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</si>
  <si>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</si>
  <si>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</si>
  <si>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</si>
  <si>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</si>
  <si>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</si>
  <si>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</si>
  <si>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</si>
  <si>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</si>
  <si>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</si>
  <si>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</si>
  <si>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</si>
  <si>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</si>
  <si>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</si>
  <si>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</si>
  <si>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</si>
  <si>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</si>
  <si>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</si>
  <si>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</si>
  <si>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</si>
  <si>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</si>
  <si>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brokeassstuart adultlifeskills 4star_theatre pwongview</t>
  </si>
  <si>
    <t>womensmarch jessegillette tamikamallory bobblanddesign lsarsour msladyjustice1</t>
  </si>
  <si>
    <t>strickalator mollyjongfast jccsf potus supergirlofsf realdonaldtrump alyssa_milano</t>
  </si>
  <si>
    <t>calnurses sheilaf2002 hadassahnegron</t>
  </si>
  <si>
    <t>sarahmgellar y666mna yassxa</t>
  </si>
  <si>
    <t>bayareaclipper goldengateferry goldengatebus</t>
  </si>
  <si>
    <t>kron4news pdjegal</t>
  </si>
  <si>
    <t>_risinghearts arielbarb</t>
  </si>
  <si>
    <t>wmarchsf uniteddemclub edleedems</t>
  </si>
  <si>
    <t>michelepred untitledfairs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</si>
  <si>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</si>
  <si>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</si>
  <si>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</si>
  <si>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</si>
  <si>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</si>
  <si>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</si>
  <si>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</si>
  <si>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</si>
  <si>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</si>
  <si>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</si>
  <si>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</si>
  <si>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</si>
  <si>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keri_lowe_ theurv trendssf judesb imeluny 7x7 morningroja wberrazeg djconnel mackerelcat</t>
  </si>
  <si>
    <t>coolgrey brokeassstuart sk_sfbay pwongview mvcherryblossom tisiwoota nik_shine adultlifeskills alexmaksf 4star_theatre</t>
  </si>
  <si>
    <t>lsarsour goldngater furealdt1 womensmarch msladyjustice1 mybluewristband bobblanddesign jessegillette element_tim tamikamallory</t>
  </si>
  <si>
    <t>abc7newsbayarea kristiannec brendaelialara1 cfairyfay cruzn101 denise_teez ethan_vella</t>
  </si>
  <si>
    <t>mollyjongfast strickalator alyssa_milano realdonaldtrump supergirlofsf jccsf potus</t>
  </si>
  <si>
    <t>sophieriggsby calnurses organize4power sheilaf2002 hadassahnegron</t>
  </si>
  <si>
    <t>betweenlilo dianamoon yesikastarr terisasiagatonu itsmonakhalil</t>
  </si>
  <si>
    <t>socialheadliner garcelleb street_cormier lisarraine</t>
  </si>
  <si>
    <t>yassxa y666mna sarahmgellar marialuv28</t>
  </si>
  <si>
    <t>cxarli bayareaclipper goldengatebus goldengateferry</t>
  </si>
  <si>
    <t>kron4news gayleong pdjegal</t>
  </si>
  <si>
    <t>lynninca _risinghearts arielbarb</t>
  </si>
  <si>
    <t>uniteddemclub wmarchsf edleedems</t>
  </si>
  <si>
    <t>tigerbeat untitledfairs michelepred</t>
  </si>
  <si>
    <t>vegasgolfgal aliquotchris melrserra</t>
  </si>
  <si>
    <t>feministdevil scallionoh</t>
  </si>
  <si>
    <t>surfrider yolanda_______</t>
  </si>
  <si>
    <t>kqednews champlin_c</t>
  </si>
  <si>
    <t>mdkanin scott_wiener</t>
  </si>
  <si>
    <t>melanienathan1 cindycinnis</t>
  </si>
  <si>
    <t>gparis58 pillloww</t>
  </si>
  <si>
    <t>christinasflaw evict_twit_ter</t>
  </si>
  <si>
    <t>microbiomdigest dameunabeca</t>
  </si>
  <si>
    <t>Top URLs in Tweet by Count</t>
  </si>
  <si>
    <t>Top URLs in Tweet by Salience</t>
  </si>
  <si>
    <t>Top Domains in Tweet by Count</t>
  </si>
  <si>
    <t>Top Domains in Tweet by Salience</t>
  </si>
  <si>
    <t>Top Hashtags in Tweet by Count</t>
  </si>
  <si>
    <t>womensmarchsf womensmarch womensmarch2019 truthtopower meetmeatthemarch womenswave bas sf oakland</t>
  </si>
  <si>
    <t>womensmarchsf womensmarch womenswave womensmarchpetaluma</t>
  </si>
  <si>
    <t>womensmarchsf resisters womensmarchoakland fbr strongertogether</t>
  </si>
  <si>
    <t>womensmarchsf truth mmiw</t>
  </si>
  <si>
    <t>Top Hashtags in Tweet by Salience</t>
  </si>
  <si>
    <t>womensmarch womensmarch2019 truthtopower meetmeatthemarch womenswave bas sf oakland womensmarchsf</t>
  </si>
  <si>
    <t>womensmarch womenswave womensmarchpetaluma womensmarchsf</t>
  </si>
  <si>
    <t>resisters womensmarchoakland fbr strongertogether womensmarchsf</t>
  </si>
  <si>
    <t>earth womensmarch2019 womensmarchsf</t>
  </si>
  <si>
    <t>womensmarch sanfrancisco womensmarchsf womenswave truthtopower</t>
  </si>
  <si>
    <t>womenswave womensmarchsf</t>
  </si>
  <si>
    <t>womensmarchalliance womenempowerment womenswave womensmarch womensmarchglobal womensmarchla womensmarch19 womensmarch2019 womensmarchdc womensmarchnyc</t>
  </si>
  <si>
    <t>truth mmiw womensmarchsf</t>
  </si>
  <si>
    <t>Top Words in Tweet by Count</t>
  </si>
  <si>
    <t>terisasiagatonu frisco girl til die saturday honored one speakers 2019</t>
  </si>
  <si>
    <t>march frisco girl til die saturday honored one speakers 2019</t>
  </si>
  <si>
    <t>going sf womensmarchsf</t>
  </si>
  <si>
    <t>33 free awesome downloadable women's march posters womensmarchbayarea womensmarchsf</t>
  </si>
  <si>
    <t>ride sf golden gate transit womensmarchsf saturday jan 19 three</t>
  </si>
  <si>
    <t>ride larkspur ggf womensmarchsf saturday jan 19 supplement weekend service</t>
  </si>
  <si>
    <t>getting ready saturday womensmarch womensmarchsf</t>
  </si>
  <si>
    <t>womensmarch good s past time tamikamallory bobblanddesign lsarsour msladyjustice1 renounce</t>
  </si>
  <si>
    <t>womensmarch getting fired up weekend s truthtopower womenswave womensmarchsf impeachtrump</t>
  </si>
  <si>
    <t>brokeassstuart women's march info san jose sf napa saturday 19th</t>
  </si>
  <si>
    <t>women's march info sf womensmarchsf san jose napa 19th womensmarch</t>
  </si>
  <si>
    <t>brokeassstuart here's strong women women's march bay area info womenswave</t>
  </si>
  <si>
    <t>womensmarchsf looking forward catching adultlifeskills san francisco s 4star_theatre weekend</t>
  </si>
  <si>
    <t>pwongview looking forward catching adultlifeskills san francisco s 4star_theatre womensmarchsf</t>
  </si>
  <si>
    <t>march microbiomdigest women's san francisco 2019 rally tomorrow truthtopower womenswave</t>
  </si>
  <si>
    <t>brokeassstuart info need women's march bay area womenswave bas womensmarchsf</t>
  </si>
  <si>
    <t>ride womensmarchsf saturday jan 19 trips goldengateferry ggf supplement weekend</t>
  </si>
  <si>
    <t>christinasflaw heads up sf comrades attending womensmarchsf saturday fash lindsay</t>
  </si>
  <si>
    <t>abc7newsbayarea thousands expected gather steps sf city hall tomorrow 3rd</t>
  </si>
  <si>
    <t>gparis58 marchers spoke against trumps stance climate change left streets</t>
  </si>
  <si>
    <t>womensmarchsf resisters don t mind making sign soon 5k followers</t>
  </si>
  <si>
    <t>jessegillette don t mind making womensmarchsf sign</t>
  </si>
  <si>
    <t>those headed out women s march san francisco marches please</t>
  </si>
  <si>
    <t>strickalator alyssa_milano mollyjongfast jccsf potus supergirlofsf realdonaldtrump going quit one</t>
  </si>
  <si>
    <t>re attending nearest womensmarch today even doing out voice heard</t>
  </si>
  <si>
    <t>brokeassstuart women's march info san jose sf napa today 19th</t>
  </si>
  <si>
    <t>melrserra always inspired bravery power creativity marches ve gone past</t>
  </si>
  <si>
    <t>t give today womensmarchsf couldn two shits trump whatever gaslighting</t>
  </si>
  <si>
    <t>michelepred feminist fuck untitledfairs today 3 30pm 5 pm bodybusinessparade</t>
  </si>
  <si>
    <t>melanienathan1 2019 womens march san francisco truthtopower womensmarchsf womenswave</t>
  </si>
  <si>
    <t>march womensmarchsf womenswave truthtopower honor invited lead others women sisters</t>
  </si>
  <si>
    <t>scott_wiener rallying making signs multi generational way before head womensmarch</t>
  </si>
  <si>
    <t>san francisco women's march 2019 started civic center plaza front</t>
  </si>
  <si>
    <t>ready wmarchsf 2019 proud stand planning parenthood sf thank uniteddemclub</t>
  </si>
  <si>
    <t>surfrider m here mother earth womensmarchsf</t>
  </si>
  <si>
    <t>happy womensmarchsf today womensmarchla tomorrow proud thankful amazing female students</t>
  </si>
  <si>
    <t>man made woman worn womensmarchsf yougottafightforyourright</t>
  </si>
  <si>
    <t>arielbarb out here san francisco womensmarchsf honoring missing murdered indigenous</t>
  </si>
  <si>
    <t>calnurses union nurses ready rally womensmarchsf womenswave</t>
  </si>
  <si>
    <t>union nurses ready rally womensmarchsf womenswave</t>
  </si>
  <si>
    <t>compassion makes america great womensmarchsf</t>
  </si>
  <si>
    <t>womensmarchsf rally sheilaf2002 beginning large turnout begins calnurses union nurses</t>
  </si>
  <si>
    <t>womensmarchsf rally beginning large turnout begins</t>
  </si>
  <si>
    <t>lisarraine showyourpower womensmarchla womensmarchnyc womensmarchdc womensmarchoakland womensmarchsf womensmarch2019 womensmar</t>
  </si>
  <si>
    <t>pdjegal womensmarchsf kron4news</t>
  </si>
  <si>
    <t>womensmarchsf kron4news</t>
  </si>
  <si>
    <t>solidarity womensmarchsf sflabor</t>
  </si>
  <si>
    <t>ready womensmarchsf</t>
  </si>
  <si>
    <t>womensmarchsf episode black mirror sucks truth praying khadijah britton mmiw</t>
  </si>
  <si>
    <t>womensmarchsf hate y666mna repping sarahmgellar don t even thanos much</t>
  </si>
  <si>
    <t>repping sarahmgellar womensmarchsf</t>
  </si>
  <si>
    <t>womensmarchsf hate y666mna repping sarahmgellar yassxa don t even thanos</t>
  </si>
  <si>
    <t>womensmarchsf now trending sf</t>
  </si>
  <si>
    <t>feministdevil bart en route womensmarch2019 womensmarchsf</t>
  </si>
  <si>
    <t>womensmarch2019 womensmarchsf bart en route</t>
  </si>
  <si>
    <t>womensmarchsf mayor london breed san francisco first african american woman</t>
  </si>
  <si>
    <t>Top Words in Tweet by Salience</t>
  </si>
  <si>
    <t>san jose napa 19th womensmarch womensmarch2019 truthtopower meetmeatthemarch bay area</t>
  </si>
  <si>
    <t>looking forward catching adultlifeskills san francisco s 4star_theatre weekend info</t>
  </si>
  <si>
    <t>goldengateferry ggf supplement weekend service added larkspur goldengatebus golden gate</t>
  </si>
  <si>
    <t>resisters don t mind making sign soon 5k followers follow</t>
  </si>
  <si>
    <t>honor invited lead others women sisters carrying banner womensmarch sanfrancisco</t>
  </si>
  <si>
    <t>sheilaf2002 beginning large turnout begins calnurses union nurses ready womenswave</t>
  </si>
  <si>
    <t>episode black mirror sucks truth praying khadijah britton mmiw victims</t>
  </si>
  <si>
    <t>hate y666mna repping sarahmgellar don t even thanos much trump</t>
  </si>
  <si>
    <t>hate y666mna repping sarahmgellar yassxa don t even thanos much</t>
  </si>
  <si>
    <t>bart en route womensmarch2019 womensmarchsf</t>
  </si>
  <si>
    <t>mayor london breed san francisco first african american woman hold</t>
  </si>
  <si>
    <t>Top Word Pairs in Tweet by Count</t>
  </si>
  <si>
    <t>terisasiagatonu,frisco  frisco,girl  girl,til  til,die  die,saturday  saturday,honored  honored,one  one,speakers  speakers,2019  2019,women's</t>
  </si>
  <si>
    <t>frisco,girl  girl,til  til,die  die,saturday  saturday,honored  honored,one  one,speakers  speakers,2019  2019,women's  women's,march</t>
  </si>
  <si>
    <t>going,sf  sf,womensmarchsf</t>
  </si>
  <si>
    <t>33,free  free,awesome  awesome,downloadable  downloadable,women's  women's,march  march,posters  posters,womensmarchbayarea  womensmarchbayarea,womensmarchsf</t>
  </si>
  <si>
    <t>ride,golden  golden,gate  gate,transit  transit,womensmarchsf  womensmarchsf,saturday  saturday,jan  jan,19  19,three  three,trips  trips,per</t>
  </si>
  <si>
    <t>ride,ggf  ggf,womensmarchsf  womensmarchsf,saturday  saturday,jan  jan,19  19,supplement  supplement,weekend  weekend,service  service,added  added,trips</t>
  </si>
  <si>
    <t>getting,ready  ready,saturday  saturday,womensmarch  womensmarch,womensmarchsf</t>
  </si>
  <si>
    <t>good,womensmarch  womensmarch,s  s,past  past,time  time,tamikamallory  tamikamallory,bobblanddesign  bobblanddesign,lsarsour  lsarsour,msladyjustice1  msladyjustice1,renounce  renounce,farrakhan</t>
  </si>
  <si>
    <t>getting,fired  fired,up  up,weekend  weekend,s  s,womensmarch  womensmarch,truthtopower  truthtopower,womensmarch  womensmarch,womenswave  womenswave,womensmarchsf  womensmarchsf,impeachtrump</t>
  </si>
  <si>
    <t>brokeassstuart,women's  women's,march  march,info  info,san  san,jose  jose,sf  sf,napa  napa,saturday  saturday,19th  19th,womensmarch</t>
  </si>
  <si>
    <t>women's,march  march,info  info,san  san,jose  jose,sf  sf,napa  19th,womensmarch  womensmarch,womensmarch2019  womensmarch2019,truthtopower  truthtopower,womensmarchsf</t>
  </si>
  <si>
    <t>brokeassstuart,here's  here's,strong  strong,women  women,women's  women's,march  march,bay  bay,area  area,info  info,womenswave  womenswave,bas</t>
  </si>
  <si>
    <t>looking,forward  forward,catching  catching,adultlifeskills  adultlifeskills,san  san,francisco  francisco,s  s,4star_theatre  4star_theatre,womensmarchsf  womensmarchsf,weekend  info,bay</t>
  </si>
  <si>
    <t>pwongview,looking  looking,forward  forward,catching  catching,adultlifeskills  adultlifeskills,san  san,francisco  francisco,s  s,4star_theatre  4star_theatre,womensmarchsf  womensmarchsf,weekend</t>
  </si>
  <si>
    <t>microbiomdigest,women's  women's,march  march,san  san,francisco  francisco,2019  2019,rally  rally,march  march,tomorrow  tomorrow,truthtopower  truthtopower,womenswave</t>
  </si>
  <si>
    <t>brokeassstuart,info  info,need  need,women's  women's,march  march,bay  bay,area  area,womenswave  womenswave,bas  bas,womensmarchsf  womensmarchsf,sf</t>
  </si>
  <si>
    <t>womensmarchsf,saturday  saturday,jan  jan,19  goldengateferry,ride  ride,ggf  ggf,womensmarchsf  19,supplement  supplement,weekend  weekend,service  service,added</t>
  </si>
  <si>
    <t>christinasflaw,heads  heads,up  up,sf  sf,comrades  comrades,attending  attending,womensmarchsf  womensmarchsf,saturday  saturday,fash  fash,lindsay  lindsay,grathwohl</t>
  </si>
  <si>
    <t>abc7newsbayarea,thousands  thousands,expected  expected,gather  gather,steps  steps,sf  sf,city  city,hall  hall,tomorrow  tomorrow,3rd  3rd,annual</t>
  </si>
  <si>
    <t>gparis58,marchers  marchers,spoke  spoke,against  against,trumps  trumps,stance  stance,climate  climate,change  change,left  left,streets  streets,womensmarchsf</t>
  </si>
  <si>
    <t>don,t  t,mind  mind,making  making,womensmarchsf  womensmarchsf,sign  soon,5k  5k,followers  followers,follow  follow,back  back,d</t>
  </si>
  <si>
    <t>jessegillette,don  don,t  t,mind  mind,making  making,womensmarchsf  womensmarchsf,sign</t>
  </si>
  <si>
    <t>those,headed  headed,out  out,women  women,s  s,march  march,san  san,francisco  francisco,marches  marches,please  please,stay</t>
  </si>
  <si>
    <t>strickalator,alyssa_milano  alyssa_milano,mollyjongfast  mollyjongfast,jccsf  jccsf,potus  potus,supergirlofsf  supergirlofsf,realdonaldtrump  realdonaldtrump,going  going,quit  quit,one  one,woman</t>
  </si>
  <si>
    <t>re,attending  attending,nearest  nearest,womensmarch  womensmarch,today  today,even  even,doing  doing,out  out,voice  voice,heard  heard,womensmarchsf</t>
  </si>
  <si>
    <t>brokeassstuart,women's  women's,march  march,info  info,san  san,jose  jose,sf  sf,napa  napa,today  today,19th  19th,womensmarch</t>
  </si>
  <si>
    <t>melrserra,always  always,inspired  inspired,bravery  bravery,power  power,creativity  creativity,marches  marches,ve  ve,gone  gone,past  past,two</t>
  </si>
  <si>
    <t>today,womensmarchsf  womensmarchsf,couldn  couldn,t  t,give  give,two  two,shits  shits,trump  trump,whatever  whatever,gaslighting  gaslighting,media</t>
  </si>
  <si>
    <t>feminist,fuck  fuck,michelepred  michelepred,untitledfairs  untitledfairs,today  today,3  3,30pm  30pm,5  5,pm  pm,bodybusinessparade  bodybusinessparade,untitledartfairsf</t>
  </si>
  <si>
    <t>melanienathan1,2019  2019,womens  womens,march  march,san  san,francisco  francisco,truthtopower  truthtopower,womensmarchsf  womensmarchsf,womenswave</t>
  </si>
  <si>
    <t>womensmarchsf,womenswave  honor,invited  invited,lead  lead,march  march,others  others,women  women,sisters  sisters,carrying  carrying,banner  banner,womensmarch</t>
  </si>
  <si>
    <t>scott_wiener,rallying  rallying,making  making,signs  signs,multi  multi,generational  generational,way  way,before  before,head  head,womensmarch  womensmarch,gotta</t>
  </si>
  <si>
    <t>san,francisco  francisco,women's  women's,march  march,2019  2019,started  started,civic  civic,center  center,plaza  plaza,front  front,city</t>
  </si>
  <si>
    <t>ready,wmarchsf  wmarchsf,2019  2019,proud  proud,stand  stand,planning  planning,parenthood  parenthood,sf  sf,thank  thank,uniteddemclub  uniteddemclub,rotary</t>
  </si>
  <si>
    <t>m,here  here,mother  mother,earth  earth,surfrider  surfrider,womensmarchsf  womensmarchsf,surfrider</t>
  </si>
  <si>
    <t>happy,womensmarchsf  womensmarchsf,today  today,womensmarchla  womensmarchla,tomorrow  tomorrow,proud  proud,thankful  thankful,amazing  amazing,female  female,students  students,collaborators</t>
  </si>
  <si>
    <t>man,made  made,woman  woman,worn  worn,womensmarchsf  womensmarchsf,yougottafightforyourright</t>
  </si>
  <si>
    <t>arielbarb,out  out,here  here,san  san,francisco  francisco,womensmarchsf  womensmarchsf,honoring  honoring,missing  missing,murdered  murdered,indigenous  indigenous,women</t>
  </si>
  <si>
    <t>calnurses,union  union,nurses  nurses,ready  ready,rally  rally,womensmarchsf  womensmarchsf,womenswave</t>
  </si>
  <si>
    <t>union,nurses  nurses,ready  ready,rally  rally,womensmarchsf  womensmarchsf,womenswave</t>
  </si>
  <si>
    <t>compassion,makes  makes,america  america,great  great,womensmarchsf</t>
  </si>
  <si>
    <t>sheilaf2002,womensmarchsf  womensmarchsf,rally  rally,beginning  beginning,large  large,turnout  turnout,begins  calnurses,union  union,nurses  nurses,ready  ready,rally</t>
  </si>
  <si>
    <t>womensmarchsf,rally  rally,beginning  beginning,large  large,turnout  turnout,begins</t>
  </si>
  <si>
    <t>lisarraine,showyourpower  showyourpower,womensmarchla  womensmarchla,womensmarchnyc  womensmarchnyc,womensmarchdc  womensmarchdc,womensmarchoakland  womensmarchoakland,womensmarchsf  womensmarchsf,womensmarch2019  womensmarch2019,womensmar</t>
  </si>
  <si>
    <t>showyourpower,womensmarchla  womensmarchla,womensmarchnyc  womensmarchnyc,womensmarchdc  womensmarchdc,womensmarchoakland  womensmarchoakland,womensmarchsf  womensmarchsf,womensmarch2019  womensmarch2019,womensmarchboston  womensmarchboston,womensmarchlondon</t>
  </si>
  <si>
    <t>pdjegal,womensmarchsf  womensmarchsf,kron4news</t>
  </si>
  <si>
    <t>womensmarchsf,kron4news</t>
  </si>
  <si>
    <t>solidarity,womensmarchsf  womensmarchsf,sflabor</t>
  </si>
  <si>
    <t>ready,womensmarchsf</t>
  </si>
  <si>
    <t>episode,black  black,mirror  mirror,sucks  sucks,truth  truth,womensmarchsf  praying,khadijah  khadijah,britton  britton,mmiw  mmiw,victims  victims,womensmarchsf</t>
  </si>
  <si>
    <t>y666mna,repping  repping,sarahmgellar  sarahmgellar,womensmarchsf  don,t  t,even  even,hate  hate,thanos  thanos,much  much,hate  hate,trump</t>
  </si>
  <si>
    <t>repping,sarahmgellar  sarahmgellar,womensmarchsf</t>
  </si>
  <si>
    <t>y666mna,repping  repping,sarahmgellar  sarahmgellar,womensmarchsf  yassxa,don  don,t  t,even  even,hate  hate,thanos  thanos,much  much,hate</t>
  </si>
  <si>
    <t>womensmarchsf,womensmarch  womensmarch,plannedparenthood</t>
  </si>
  <si>
    <t>womensmarch2019,womensmarch  womensmarch,womensmarchsf</t>
  </si>
  <si>
    <t>womensmarchsf,now  now,trending  trending,sf</t>
  </si>
  <si>
    <t>feministdevil,bart  bart,en  en,route  route,womensmarch2019  womensmarch2019,womensmarchsf</t>
  </si>
  <si>
    <t>womensmarch2019,womensmarchsf  bart,en  en,route  route,womensmarch2019</t>
  </si>
  <si>
    <t>mayor,london  london,breed  breed,san  san,francisco  francisco,first  first,african  african,american  american,woman  woman,hold  hold,office</t>
  </si>
  <si>
    <t>womensmarchsf,womensmarchsigns</t>
  </si>
  <si>
    <t>Top Word Pairs in Tweet by Salience</t>
  </si>
  <si>
    <t>march,info  info,san  san,jose  jose,sf  sf,napa  19th,womensmarch  womensmarch,womensmarch2019  womensmarch2019,truthtopower  truthtopower,womensmarchsf  womensmarchsf,meetmeatthemarch</t>
  </si>
  <si>
    <t>goldengateferry,ride  ride,ggf  ggf,womensmarchsf  19,supplement  supplement,weekend  weekend,service  service,added  added,trips  trips,larkspur  goldengatebus,ride</t>
  </si>
  <si>
    <t>honor,invited  invited,lead  lead,march  march,others  others,women  women,sisters  sisters,carrying  carrying,banner  banner,womensmarch  womensmarch,womensmarchsf</t>
  </si>
  <si>
    <t>womenswave,womensmarchalliance  womensmarchalliance,womenempowerment  womensmarchseattle,womenswave  womensmarch,womensmarchglobal  womensmarchglobal,womensmarchla  womensmarchla,womensmarch19  womensmarch19,womensmarch2019  womensmarch2019,womensmarchdc  womensmarchdc,womensmarchnyc  womensmarchnyc,womensmarchchicago</t>
  </si>
  <si>
    <t>bart,en  en,route  route,womensmarch2019  womensmarch2019,womensmarchsf</t>
  </si>
  <si>
    <t>Word</t>
  </si>
  <si>
    <t>francisco</t>
  </si>
  <si>
    <t>women</t>
  </si>
  <si>
    <t>s</t>
  </si>
  <si>
    <t>womensmarchseattle</t>
  </si>
  <si>
    <t>here</t>
  </si>
  <si>
    <t>today</t>
  </si>
  <si>
    <t>womensmarchalliance</t>
  </si>
  <si>
    <t>womenempowerment</t>
  </si>
  <si>
    <t>weekend</t>
  </si>
  <si>
    <t>jose</t>
  </si>
  <si>
    <t>napa</t>
  </si>
  <si>
    <t>19th</t>
  </si>
  <si>
    <t>womensmarchsigns</t>
  </si>
  <si>
    <t>trump</t>
  </si>
  <si>
    <t>out</t>
  </si>
  <si>
    <t>two</t>
  </si>
  <si>
    <t>always</t>
  </si>
  <si>
    <t>marches</t>
  </si>
  <si>
    <t>past</t>
  </si>
  <si>
    <t>attending</t>
  </si>
  <si>
    <t>good</t>
  </si>
  <si>
    <t>here's</t>
  </si>
  <si>
    <t>strong</t>
  </si>
  <si>
    <t>hometow</t>
  </si>
  <si>
    <t>fight</t>
  </si>
  <si>
    <t>mmiw</t>
  </si>
  <si>
    <t>proud</t>
  </si>
  <si>
    <t>sisters</t>
  </si>
  <si>
    <t>against</t>
  </si>
  <si>
    <t>inspired</t>
  </si>
  <si>
    <t>bravery</t>
  </si>
  <si>
    <t>power</t>
  </si>
  <si>
    <t>creativity</t>
  </si>
  <si>
    <t>ve</t>
  </si>
  <si>
    <t>gone</t>
  </si>
  <si>
    <t>years</t>
  </si>
  <si>
    <t>change</t>
  </si>
  <si>
    <t>morning</t>
  </si>
  <si>
    <t>up</t>
  </si>
  <si>
    <t>parenthood</t>
  </si>
  <si>
    <t>everyone</t>
  </si>
  <si>
    <t>including</t>
  </si>
  <si>
    <t>those</t>
  </si>
  <si>
    <t>bart</t>
  </si>
  <si>
    <t>route</t>
  </si>
  <si>
    <t>compassion</t>
  </si>
  <si>
    <t>makes</t>
  </si>
  <si>
    <t>america</t>
  </si>
  <si>
    <t>great</t>
  </si>
  <si>
    <t>honoring</t>
  </si>
  <si>
    <t>missing</t>
  </si>
  <si>
    <t>murdered</t>
  </si>
  <si>
    <t>indigenous</t>
  </si>
  <si>
    <t>happy</t>
  </si>
  <si>
    <t>rallying</t>
  </si>
  <si>
    <t>signs</t>
  </si>
  <si>
    <t>multi</t>
  </si>
  <si>
    <t>generational</t>
  </si>
  <si>
    <t>way</t>
  </si>
  <si>
    <t>before</t>
  </si>
  <si>
    <t>head</t>
  </si>
  <si>
    <t>gotta</t>
  </si>
  <si>
    <t>womens</t>
  </si>
  <si>
    <t>3</t>
  </si>
  <si>
    <t>give</t>
  </si>
  <si>
    <t>marchers</t>
  </si>
  <si>
    <t>spoke</t>
  </si>
  <si>
    <t>trumps</t>
  </si>
  <si>
    <t>stance</t>
  </si>
  <si>
    <t>climate</t>
  </si>
  <si>
    <t>left</t>
  </si>
  <si>
    <t>streets</t>
  </si>
  <si>
    <t>hypocrites</t>
  </si>
  <si>
    <t>heads</t>
  </si>
  <si>
    <t>comrades</t>
  </si>
  <si>
    <t>fash</t>
  </si>
  <si>
    <t>lindsay</t>
  </si>
  <si>
    <t>grathwohl</t>
  </si>
  <si>
    <t>inbound</t>
  </si>
  <si>
    <t>service</t>
  </si>
  <si>
    <t>added</t>
  </si>
  <si>
    <t>golden</t>
  </si>
  <si>
    <t>gate</t>
  </si>
  <si>
    <t>transit</t>
  </si>
  <si>
    <t>three</t>
  </si>
  <si>
    <t>per</t>
  </si>
  <si>
    <t>hour</t>
  </si>
  <si>
    <t>routes</t>
  </si>
  <si>
    <t>30</t>
  </si>
  <si>
    <t>70</t>
  </si>
  <si>
    <t>101</t>
  </si>
  <si>
    <t>need</t>
  </si>
  <si>
    <t>looking</t>
  </si>
  <si>
    <t>forward</t>
  </si>
  <si>
    <t>catching</t>
  </si>
  <si>
    <t>w</t>
  </si>
  <si>
    <t>card</t>
  </si>
  <si>
    <t>help</t>
  </si>
  <si>
    <t>plan</t>
  </si>
  <si>
    <t>trip</t>
  </si>
  <si>
    <t>call</t>
  </si>
  <si>
    <t>511</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</si>
  <si>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</si>
  <si>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</si>
  <si>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</si>
  <si>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</si>
  <si>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</si>
  <si>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</si>
  <si>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</si>
  <si>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</si>
  <si>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</si>
  <si>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</si>
  <si>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</si>
  <si>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</si>
  <si>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</si>
  <si>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</si>
  <si>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</si>
  <si>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</si>
  <si>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</si>
  <si>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</si>
  <si>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</si>
  <si>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</si>
  <si>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</si>
  <si>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</si>
  <si>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</si>
  <si>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</si>
  <si>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</si>
  <si>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</si>
  <si>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</si>
  <si>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</si>
  <si>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</si>
  <si>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33, 112, 0</t>
  </si>
  <si>
    <t>112, 72, 0</t>
  </si>
  <si>
    <t>Red</t>
  </si>
  <si>
    <t>72, 92, 0</t>
  </si>
  <si>
    <t>G1: womensmarchsf womensmarch2019 womensmarch womensmarchla womenswave womensmarchglobal womensmarch19 womensmarchdc womensmarchnyc womensmarchchicago</t>
  </si>
  <si>
    <t>G2: info women's march sf womensmarchsf brokeassstuart san bay area womenswave</t>
  </si>
  <si>
    <t>G3: womensmarchsf womensmarch don t mind making sign resisters saturday getting</t>
  </si>
  <si>
    <t>G4: thousands expected gather steps sf city hall tomorrow 3rd annual</t>
  </si>
  <si>
    <t>G5: womensmarchsf strickalator alyssa_milano mollyjongfast jccsf potus supergirlofsf realdonaldtrump going quit</t>
  </si>
  <si>
    <t>G6: womensmarchsf rally union nurses ready womenswave beginning large turnout begins</t>
  </si>
  <si>
    <t>G7: march frisco girl til saturday honored one speakers 2019 women's</t>
  </si>
  <si>
    <t>G8: showyourpower womensmarchla womensmarchnyc womensmarchdc womensmarchoakland womensmarchsf womensmarch2019 lisarraine womensmar</t>
  </si>
  <si>
    <t>G9: womensmarchsf hate repping sarahmgellar y666mna don t even thanos much</t>
  </si>
  <si>
    <t>G10: ride womensmarchsf saturday jan 19 trips sf larkspur ggf supplement</t>
  </si>
  <si>
    <t>G11: womensmarchsf kron4news pdjegal</t>
  </si>
  <si>
    <t>G12: out here san francisco womensmarchsf honoring missing murdered indigenous women</t>
  </si>
  <si>
    <t>G14: michelepred</t>
  </si>
  <si>
    <t>G15: always inspired bravery power creativity marches ve gone past two</t>
  </si>
  <si>
    <t>G16: womensmarch2019 womensmarchsf bart route</t>
  </si>
  <si>
    <t>G17: surfrider</t>
  </si>
  <si>
    <t>G19: rallying making signs multi generational way before head womensmarch gotta</t>
  </si>
  <si>
    <t>G20: march womensmarchsf womenswave truthtopower 2019 womens san francisco</t>
  </si>
  <si>
    <t>G21: marchers spoke against trumps stance climate change left streets womensmarchsf</t>
  </si>
  <si>
    <t>G22: heads up sf comrades attending womensmarchsf saturday fash lindsay grathwohl</t>
  </si>
  <si>
    <t>G23: march women's san francisco 2019 rally tomorrow truthtopower womenswave womensmarchsf</t>
  </si>
  <si>
    <t>Autofill Workbook Results</t>
  </si>
  <si>
    <t>Edge Weight▓1▓8▓0▓True▓Green▓Red▓▓Edge Weight▓1▓3▓0▓3▓10▓False▓Edge Weight▓1▓8▓0▓32▓6▓False▓▓0▓0▓0▓True▓Black▓Black▓▓Followers▓0▓3489915▓0▓162▓1000▓False▓Followers▓0▓57475628▓0▓100▓70▓False▓▓0▓0▓0▓0▓0▓False▓▓0▓0▓0▓0▓0▓False</t>
  </si>
  <si>
    <t>Subgraph</t>
  </si>
  <si>
    <t>GraphSource░TwitterSearch▓GraphTerm░#womensmarchsf▓ImportDescription░The graph represents a network of 107 Twitter users whose recent tweets contained "#womensmarchsf", or who were replied to or mentioned in those tweets, taken from a data set limited to a maximum of 18,000 tweets.  The network was obtained from Twitter on Saturday, 19 January 2019 at 20:27 UTC.
The tweets in the network were tweeted over the 7-day, 1-hour, 22-minute period from Saturday, 12 January 2019 at 19:04 UTC to Saturday, 19 January 2019 at 20:27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</si>
</sst>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682516"/>
        <c:axId val="52437253"/>
      </c:barChart>
      <c:catAx>
        <c:axId val="246825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437253"/>
        <c:crosses val="autoZero"/>
        <c:auto val="1"/>
        <c:lblOffset val="100"/>
        <c:noMultiLvlLbl val="0"/>
      </c:catAx>
      <c:valAx>
        <c:axId val="52437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82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595650"/>
        <c:axId val="3525723"/>
      </c:barChart>
      <c:catAx>
        <c:axId val="105956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5723"/>
        <c:crosses val="autoZero"/>
        <c:auto val="1"/>
        <c:lblOffset val="100"/>
        <c:noMultiLvlLbl val="0"/>
      </c:catAx>
      <c:valAx>
        <c:axId val="3525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95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834400"/>
        <c:axId val="58976289"/>
      </c:barChart>
      <c:catAx>
        <c:axId val="458344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976289"/>
        <c:crosses val="autoZero"/>
        <c:auto val="1"/>
        <c:lblOffset val="100"/>
        <c:noMultiLvlLbl val="0"/>
      </c:catAx>
      <c:valAx>
        <c:axId val="58976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4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494254"/>
        <c:axId val="34880983"/>
      </c:barChart>
      <c:catAx>
        <c:axId val="284942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880983"/>
        <c:crosses val="autoZero"/>
        <c:auto val="1"/>
        <c:lblOffset val="100"/>
        <c:noMultiLvlLbl val="0"/>
      </c:catAx>
      <c:valAx>
        <c:axId val="34880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4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799596"/>
        <c:axId val="56414973"/>
      </c:barChart>
      <c:catAx>
        <c:axId val="507995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14973"/>
        <c:crosses val="autoZero"/>
        <c:auto val="1"/>
        <c:lblOffset val="100"/>
        <c:noMultiLvlLbl val="0"/>
      </c:catAx>
      <c:valAx>
        <c:axId val="56414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9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306010"/>
        <c:axId val="4671763"/>
      </c:barChart>
      <c:catAx>
        <c:axId val="623060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71763"/>
        <c:crosses val="autoZero"/>
        <c:auto val="1"/>
        <c:lblOffset val="100"/>
        <c:noMultiLvlLbl val="0"/>
      </c:catAx>
      <c:valAx>
        <c:axId val="4671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06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732920"/>
        <c:axId val="51330457"/>
      </c:barChart>
      <c:catAx>
        <c:axId val="607329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330457"/>
        <c:crosses val="autoZero"/>
        <c:auto val="1"/>
        <c:lblOffset val="100"/>
        <c:noMultiLvlLbl val="0"/>
      </c:catAx>
      <c:valAx>
        <c:axId val="51330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32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316166"/>
        <c:axId val="17803791"/>
      </c:barChart>
      <c:catAx>
        <c:axId val="633161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03791"/>
        <c:crosses val="autoZero"/>
        <c:auto val="1"/>
        <c:lblOffset val="100"/>
        <c:noMultiLvlLbl val="0"/>
      </c:catAx>
      <c:valAx>
        <c:axId val="1780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6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122692"/>
        <c:axId val="56050677"/>
      </c:barChart>
      <c:catAx>
        <c:axId val="30122692"/>
        <c:scaling>
          <c:orientation val="minMax"/>
        </c:scaling>
        <c:axPos val="b"/>
        <c:delete val="1"/>
        <c:majorTickMark val="out"/>
        <c:minorTickMark val="none"/>
        <c:tickLblPos val="none"/>
        <c:crossAx val="56050677"/>
        <c:crosses val="autoZero"/>
        <c:auto val="1"/>
        <c:lblOffset val="100"/>
        <c:noMultiLvlLbl val="0"/>
      </c:catAx>
      <c:valAx>
        <c:axId val="56050677"/>
        <c:scaling>
          <c:orientation val="minMax"/>
        </c:scaling>
        <c:axPos val="l"/>
        <c:delete val="1"/>
        <c:majorTickMark val="out"/>
        <c:minorTickMark val="none"/>
        <c:tickLblPos val="none"/>
        <c:crossAx val="301226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jconn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etweenlil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erisasiagaton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yesikastar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ianamo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tsmonakhali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udes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7x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goldengateb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bayareaclipp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goldengateferr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ybluewristban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womensmar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goldnga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sladyjustice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sarsou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obblanddesig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amikamallor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element_ti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lexmaksf"/>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brokeassstuar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emily_freeman1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k_sfba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isiwoot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pwongview"/>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dultlifeskill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4star_theatr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icrobiomdiges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ameunabec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oolgre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xarl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christinasflaw"/>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evict_twit_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kristianne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abc7newsbayare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gparis5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pillloww"/>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cfairyfa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brendaelialara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essegillet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ruzn10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furealdt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denise_tee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enor_seb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trickalato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ealdonaldtrump"/>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upergirlofsf"/>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potu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jccsf"/>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ollyjongfas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lyssa_milan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ickyruzz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nik_shi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vcherryblosso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ethan_vell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vegasgolfg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elrserr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aliquotchr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tabbyfootjoh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imelu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tigerbea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untitledfair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ichelepred"/>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cindycinni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melanienathan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scott_wien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mdkan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champlin_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kqednew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edleedem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uniteddemclu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wmarchsf"/>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yolanda______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surfrid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uclastressla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theur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esarefernand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arielbarb"/>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_risingheart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lynninc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organize4pow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calnurse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hadassahnegr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sophieriggsb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sheilaf200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ackerelca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garcelle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lisarrain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gayleong"/>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kron4new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pdjega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sflab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keri_lowe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geewhiz63"/>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yassx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sarahmgella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y666mn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marialuv28"/>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treet_cormi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heyhany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wberraze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socialheadlin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trendss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scalliono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feministdevil"/>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morningroj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bassett87"/>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49" totalsRowShown="0" headerRowDxfId="427" dataDxfId="426">
  <autoFilter ref="A2:BL149"/>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297" dataDxfId="296">
  <autoFilter ref="A2:C25"/>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167" dataDxfId="166">
  <autoFilter ref="A66:V67"/>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164" dataDxfId="163">
  <autoFilter ref="A70:V80"/>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17" dataDxfId="116">
  <autoFilter ref="A83:V93"/>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9" totalsRowShown="0" headerRowDxfId="374" dataDxfId="373">
  <autoFilter ref="A2:BT109"/>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69" totalsRowShown="0" headerRowDxfId="82" dataDxfId="81">
  <autoFilter ref="A1:G469"/>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75" totalsRowShown="0" headerRowDxfId="73" dataDxfId="72">
  <autoFilter ref="A1:L47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331">
  <autoFilter ref="A2:AO25"/>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328" dataDxfId="327">
  <autoFilter ref="A1:C10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com/e/womens-march-san-francisco-2019-tickets-50992981380" TargetMode="External" /><Relationship Id="rId2" Type="http://schemas.openxmlformats.org/officeDocument/2006/relationships/hyperlink" Target="https://twitter.com/wmarchsf/status/1084700254933401600" TargetMode="External" /><Relationship Id="rId3" Type="http://schemas.openxmlformats.org/officeDocument/2006/relationships/hyperlink" Target="https://www.7x7.com/33-free-awesome-womens-march-posters-2625845753.html?utm_campaign=RebelMouse&amp;share_id=4309767&amp;utm_medium=social&amp;utm_source=twitter&amp;utm_content=7x7" TargetMode="External" /><Relationship Id="rId4" Type="http://schemas.openxmlformats.org/officeDocument/2006/relationships/hyperlink" Target="http://goldengate.org/" TargetMode="External" /><Relationship Id="rId5" Type="http://schemas.openxmlformats.org/officeDocument/2006/relationships/hyperlink" Target="http://goldengate.org/" TargetMode="External" /><Relationship Id="rId6" Type="http://schemas.openxmlformats.org/officeDocument/2006/relationships/hyperlink" Target="https://www.thedailybeast.com/the-democratic-party-drops-its-sponsorship-of-the-womens-march-amid-farrakhan-blow-up" TargetMode="External" /><Relationship Id="rId7" Type="http://schemas.openxmlformats.org/officeDocument/2006/relationships/hyperlink" Target="https://www.thedailybeast.com/the-democratic-party-drops-its-sponsorship-of-the-womens-march-amid-farrakhan-blow-up" TargetMode="External" /><Relationship Id="rId8" Type="http://schemas.openxmlformats.org/officeDocument/2006/relationships/hyperlink" Target="https://www.thedailybeast.com/the-democratic-party-drops-its-sponsorship-of-the-womens-march-amid-farrakhan-blow-up" TargetMode="External" /><Relationship Id="rId9" Type="http://schemas.openxmlformats.org/officeDocument/2006/relationships/hyperlink" Target="https://www.thedailybeast.com/the-democratic-party-drops-its-sponsorship-of-the-womens-march-amid-farrakhan-blow-up" TargetMode="External" /><Relationship Id="rId10" Type="http://schemas.openxmlformats.org/officeDocument/2006/relationships/hyperlink" Target="https://www.thedailybeast.com/the-democratic-party-drops-its-sponsorship-of-the-womens-march-amid-farrakhan-blow-up" TargetMode="External" /><Relationship Id="rId11" Type="http://schemas.openxmlformats.org/officeDocument/2006/relationships/hyperlink" Target="https://brokeassstuart.com/2019/01/17/all-the-womens-march-bay-area-info-beyond/" TargetMode="External" /><Relationship Id="rId12" Type="http://schemas.openxmlformats.org/officeDocument/2006/relationships/hyperlink" Target="https://womensmarchbayarea.org/" TargetMode="External" /><Relationship Id="rId13" Type="http://schemas.openxmlformats.org/officeDocument/2006/relationships/hyperlink" Target="https://twitter.com/berkeleyantifa/status/1086369147964063744" TargetMode="External" /><Relationship Id="rId14" Type="http://schemas.openxmlformats.org/officeDocument/2006/relationships/hyperlink" Target="https://brokeassstuart.com/2019/01/17/all-the-womens-march-bay-area-info-beyond/" TargetMode="External" /><Relationship Id="rId15" Type="http://schemas.openxmlformats.org/officeDocument/2006/relationships/hyperlink" Target="https://brokeassstuart.com/2019/01/17/all-the-womens-march-bay-area-info-beyond/" TargetMode="External" /><Relationship Id="rId16" Type="http://schemas.openxmlformats.org/officeDocument/2006/relationships/hyperlink" Target="https://brokeassstuart.com/2019/01/17/all-the-womens-march-bay-area-info-beyond/" TargetMode="External" /><Relationship Id="rId17" Type="http://schemas.openxmlformats.org/officeDocument/2006/relationships/hyperlink" Target="https://brokeassstuart.com/2019/01/17/all-the-womens-march-bay-area-info-beyond/" TargetMode="External" /><Relationship Id="rId18" Type="http://schemas.openxmlformats.org/officeDocument/2006/relationships/hyperlink" Target="https://abc7news.com/society/3rd-annual-womens-march-in-sf-saturday/5096498/?sf206262894=1" TargetMode="External" /><Relationship Id="rId19" Type="http://schemas.openxmlformats.org/officeDocument/2006/relationships/hyperlink" Target="https://untitledartfairs.com/san-francisco/program/event/01-19-2019/michele-pred-body-business" TargetMode="External" /><Relationship Id="rId20" Type="http://schemas.openxmlformats.org/officeDocument/2006/relationships/hyperlink" Target="https://untitledartfairs.com/san-francisco/program/event/01-19-2019/michele-pred-body-business" TargetMode="External" /><Relationship Id="rId21" Type="http://schemas.openxmlformats.org/officeDocument/2006/relationships/hyperlink" Target="https://twitter.com/womensmarch/status/1086587654899142657" TargetMode="External" /><Relationship Id="rId22" Type="http://schemas.openxmlformats.org/officeDocument/2006/relationships/hyperlink" Target="https://www.trendsmap.com/local/us/san+francisco?utm_source=twitter&amp;utm_medium=social&amp;utm_campaign=al&amp;utm_term=h##womensmarchsf" TargetMode="External" /><Relationship Id="rId23" Type="http://schemas.openxmlformats.org/officeDocument/2006/relationships/hyperlink" Target="https://pbs.twimg.com/media/Dw7QscCU0AARFfI.jpg" TargetMode="External" /><Relationship Id="rId24" Type="http://schemas.openxmlformats.org/officeDocument/2006/relationships/hyperlink" Target="https://pbs.twimg.com/media/Dw-H_YzXcAAEr15.jpg" TargetMode="External" /><Relationship Id="rId25" Type="http://schemas.openxmlformats.org/officeDocument/2006/relationships/hyperlink" Target="https://pbs.twimg.com/media/Dw-H_cDWsAA0nuB.jpg" TargetMode="External" /><Relationship Id="rId26" Type="http://schemas.openxmlformats.org/officeDocument/2006/relationships/hyperlink" Target="https://pbs.twimg.com/media/DxBbyLyUYAAtnl4.jpg" TargetMode="External" /><Relationship Id="rId27" Type="http://schemas.openxmlformats.org/officeDocument/2006/relationships/hyperlink" Target="https://pbs.twimg.com/media/DxH5ngmUwAAA-om.jpg" TargetMode="External" /><Relationship Id="rId28" Type="http://schemas.openxmlformats.org/officeDocument/2006/relationships/hyperlink" Target="https://pbs.twimg.com/media/DxNPUJXU8AARJEY.jpg" TargetMode="External" /><Relationship Id="rId29" Type="http://schemas.openxmlformats.org/officeDocument/2006/relationships/hyperlink" Target="https://pbs.twimg.com/media/C2we-BFUcAAvQDJ.jpg" TargetMode="External" /><Relationship Id="rId30" Type="http://schemas.openxmlformats.org/officeDocument/2006/relationships/hyperlink" Target="https://pbs.twimg.com/tweet_video_thumb/Dw-YnKoU0AARpPq.jpg" TargetMode="External" /><Relationship Id="rId31" Type="http://schemas.openxmlformats.org/officeDocument/2006/relationships/hyperlink" Target="https://pbs.twimg.com/media/DxPuGSaUwAEhm1E.jpg" TargetMode="External" /><Relationship Id="rId32" Type="http://schemas.openxmlformats.org/officeDocument/2006/relationships/hyperlink" Target="https://pbs.twimg.com/media/DxPuGSaUwAEhm1E.jpg" TargetMode="External" /><Relationship Id="rId33" Type="http://schemas.openxmlformats.org/officeDocument/2006/relationships/hyperlink" Target="https://pbs.twimg.com/media/DxQaJOAUcAAySsr.jpg" TargetMode="External" /><Relationship Id="rId34" Type="http://schemas.openxmlformats.org/officeDocument/2006/relationships/hyperlink" Target="https://pbs.twimg.com/media/DxQaJOAUcAAySsr.jpg" TargetMode="External" /><Relationship Id="rId35" Type="http://schemas.openxmlformats.org/officeDocument/2006/relationships/hyperlink" Target="https://pbs.twimg.com/media/DxQaJOAUcAAySsr.jpg" TargetMode="External" /><Relationship Id="rId36" Type="http://schemas.openxmlformats.org/officeDocument/2006/relationships/hyperlink" Target="https://pbs.twimg.com/media/DxQaJOAUcAAySsr.jpg" TargetMode="External" /><Relationship Id="rId37" Type="http://schemas.openxmlformats.org/officeDocument/2006/relationships/hyperlink" Target="https://pbs.twimg.com/media/DxQaJOAUcAAySsr.jpg" TargetMode="External" /><Relationship Id="rId38" Type="http://schemas.openxmlformats.org/officeDocument/2006/relationships/hyperlink" Target="https://pbs.twimg.com/media/DxQaJOAUcAAySsr.jpg" TargetMode="External" /><Relationship Id="rId39" Type="http://schemas.openxmlformats.org/officeDocument/2006/relationships/hyperlink" Target="https://pbs.twimg.com/media/DxSe9UdVsAE3Qqs.jpg" TargetMode="External" /><Relationship Id="rId40" Type="http://schemas.openxmlformats.org/officeDocument/2006/relationships/hyperlink" Target="https://pbs.twimg.com/media/DxSe9UdVsAE3Qqs.jpg" TargetMode="External" /><Relationship Id="rId41" Type="http://schemas.openxmlformats.org/officeDocument/2006/relationships/hyperlink" Target="https://pbs.twimg.com/media/DxIgPPbUUAAI0u2.jpg" TargetMode="External" /><Relationship Id="rId42" Type="http://schemas.openxmlformats.org/officeDocument/2006/relationships/hyperlink" Target="https://pbs.twimg.com/media/DxNR9UoW0AE3XVS.jpg" TargetMode="External" /><Relationship Id="rId43" Type="http://schemas.openxmlformats.org/officeDocument/2006/relationships/hyperlink" Target="https://pbs.twimg.com/media/DxIgXl8VYAAiwV0.jpg" TargetMode="External" /><Relationship Id="rId44" Type="http://schemas.openxmlformats.org/officeDocument/2006/relationships/hyperlink" Target="https://pbs.twimg.com/media/DxS4lwgUwAEhJnV.jpg" TargetMode="External" /><Relationship Id="rId45" Type="http://schemas.openxmlformats.org/officeDocument/2006/relationships/hyperlink" Target="https://pbs.twimg.com/media/DxS81QcU8AEFPCr.jpg" TargetMode="External" /><Relationship Id="rId46" Type="http://schemas.openxmlformats.org/officeDocument/2006/relationships/hyperlink" Target="https://pbs.twimg.com/tweet_video_thumb/DxS-eUNUUAAK7TE.jpg" TargetMode="External" /><Relationship Id="rId47" Type="http://schemas.openxmlformats.org/officeDocument/2006/relationships/hyperlink" Target="https://pbs.twimg.com/media/DxS_o8-U0AATSVX.jpg" TargetMode="External" /><Relationship Id="rId48" Type="http://schemas.openxmlformats.org/officeDocument/2006/relationships/hyperlink" Target="https://pbs.twimg.com/media/DxS_o8-U0AATSVX.jpg" TargetMode="External" /><Relationship Id="rId49" Type="http://schemas.openxmlformats.org/officeDocument/2006/relationships/hyperlink" Target="https://pbs.twimg.com/media/DxS3L89UcAENBpS.jpg" TargetMode="External" /><Relationship Id="rId50" Type="http://schemas.openxmlformats.org/officeDocument/2006/relationships/hyperlink" Target="https://pbs.twimg.com/media/DxTByuXUcAEecvM.jpg" TargetMode="External" /><Relationship Id="rId51" Type="http://schemas.openxmlformats.org/officeDocument/2006/relationships/hyperlink" Target="https://pbs.twimg.com/media/DxTCCz2U0AAQsyy.jpg" TargetMode="External" /><Relationship Id="rId52" Type="http://schemas.openxmlformats.org/officeDocument/2006/relationships/hyperlink" Target="https://pbs.twimg.com/media/DxTCpBsU8AAs_C7.jpg" TargetMode="External" /><Relationship Id="rId53" Type="http://schemas.openxmlformats.org/officeDocument/2006/relationships/hyperlink" Target="https://pbs.twimg.com/media/DxTCpBsU8AAs_C7.jpg" TargetMode="External" /><Relationship Id="rId54" Type="http://schemas.openxmlformats.org/officeDocument/2006/relationships/hyperlink" Target="https://pbs.twimg.com/media/DxTDwfCVsAEsoxN.jpg" TargetMode="External" /><Relationship Id="rId55" Type="http://schemas.openxmlformats.org/officeDocument/2006/relationships/hyperlink" Target="https://pbs.twimg.com/media/DxTGTdGXgAARQJa.jpg" TargetMode="External" /><Relationship Id="rId56" Type="http://schemas.openxmlformats.org/officeDocument/2006/relationships/hyperlink" Target="https://pbs.twimg.com/media/DxTG5EsUYAAVs6E.jpg" TargetMode="External" /><Relationship Id="rId57" Type="http://schemas.openxmlformats.org/officeDocument/2006/relationships/hyperlink" Target="https://pbs.twimg.com/media/DxTIMlUVYAABwwm.jpg" TargetMode="External" /><Relationship Id="rId58" Type="http://schemas.openxmlformats.org/officeDocument/2006/relationships/hyperlink" Target="https://pbs.twimg.com/media/DxTEqLrUcAAt1_m.jpg" TargetMode="External" /><Relationship Id="rId59" Type="http://schemas.openxmlformats.org/officeDocument/2006/relationships/hyperlink" Target="https://pbs.twimg.com/media/DxTJn2CUcAEJfQp.jpg" TargetMode="External" /><Relationship Id="rId60" Type="http://schemas.openxmlformats.org/officeDocument/2006/relationships/hyperlink" Target="https://pbs.twimg.com/media/DxTKvN6UwAAL6k4.jpg" TargetMode="External" /><Relationship Id="rId61" Type="http://schemas.openxmlformats.org/officeDocument/2006/relationships/hyperlink" Target="https://pbs.twimg.com/media/DxTKvN6UwAAL6k4.jpg" TargetMode="External" /><Relationship Id="rId62" Type="http://schemas.openxmlformats.org/officeDocument/2006/relationships/hyperlink" Target="https://pbs.twimg.com/media/DxTCd7uUcAAomls.jpg" TargetMode="External" /><Relationship Id="rId63" Type="http://schemas.openxmlformats.org/officeDocument/2006/relationships/hyperlink" Target="https://pbs.twimg.com/media/DxTCd7uUcAAomls.jpg" TargetMode="External" /><Relationship Id="rId64" Type="http://schemas.openxmlformats.org/officeDocument/2006/relationships/hyperlink" Target="https://pbs.twimg.com/media/DxTJn2CUcAEJfQp.jpg" TargetMode="External" /><Relationship Id="rId65" Type="http://schemas.openxmlformats.org/officeDocument/2006/relationships/hyperlink" Target="https://pbs.twimg.com/media/DxTJn2CUcAEJfQp.jpg" TargetMode="External" /><Relationship Id="rId66" Type="http://schemas.openxmlformats.org/officeDocument/2006/relationships/hyperlink" Target="https://pbs.twimg.com/media/DxOV21fU0AAHHn7.jpg" TargetMode="External" /><Relationship Id="rId67" Type="http://schemas.openxmlformats.org/officeDocument/2006/relationships/hyperlink" Target="https://pbs.twimg.com/media/DxO-o-NVsAA63p3.jpg" TargetMode="External" /><Relationship Id="rId68" Type="http://schemas.openxmlformats.org/officeDocument/2006/relationships/hyperlink" Target="https://pbs.twimg.com/media/DxPCdFgUcAAHZq0.jpg" TargetMode="External" /><Relationship Id="rId69" Type="http://schemas.openxmlformats.org/officeDocument/2006/relationships/hyperlink" Target="https://pbs.twimg.com/media/DxPqARgUUAU20Ew.jpg" TargetMode="External" /><Relationship Id="rId70" Type="http://schemas.openxmlformats.org/officeDocument/2006/relationships/hyperlink" Target="https://pbs.twimg.com/media/DxSUYuqV4AAoOEu.jpg" TargetMode="External" /><Relationship Id="rId71" Type="http://schemas.openxmlformats.org/officeDocument/2006/relationships/hyperlink" Target="https://pbs.twimg.com/media/DxSt7M1U0AA37tx.jpg" TargetMode="External" /><Relationship Id="rId72" Type="http://schemas.openxmlformats.org/officeDocument/2006/relationships/hyperlink" Target="https://pbs.twimg.com/media/DxTANjTUwAAl4gL.jpg" TargetMode="External" /><Relationship Id="rId73" Type="http://schemas.openxmlformats.org/officeDocument/2006/relationships/hyperlink" Target="https://pbs.twimg.com/media/DxTLab7V4AAq_4d.jpg" TargetMode="External" /><Relationship Id="rId74" Type="http://schemas.openxmlformats.org/officeDocument/2006/relationships/hyperlink" Target="https://pbs.twimg.com/media/DxTLrvuU8AA0wPu.jpg" TargetMode="External" /><Relationship Id="rId75" Type="http://schemas.openxmlformats.org/officeDocument/2006/relationships/hyperlink" Target="https://pbs.twimg.com/media/DxTLrvuU8AA0wPu.jpg" TargetMode="External" /><Relationship Id="rId76" Type="http://schemas.openxmlformats.org/officeDocument/2006/relationships/hyperlink" Target="https://pbs.twimg.com/media/DxTJek6UwAA4YGg.jpg" TargetMode="External" /><Relationship Id="rId77" Type="http://schemas.openxmlformats.org/officeDocument/2006/relationships/hyperlink" Target="https://pbs.twimg.com/media/DxTJek6UwAA4YGg.jpg" TargetMode="External" /><Relationship Id="rId78" Type="http://schemas.openxmlformats.org/officeDocument/2006/relationships/hyperlink" Target="https://pbs.twimg.com/media/DxTMHdWUUAA93xf.jpg" TargetMode="External" /><Relationship Id="rId79" Type="http://schemas.openxmlformats.org/officeDocument/2006/relationships/hyperlink" Target="https://pbs.twimg.com/media/DxTJek6UwAA4YGg.jpg" TargetMode="External" /><Relationship Id="rId80" Type="http://schemas.openxmlformats.org/officeDocument/2006/relationships/hyperlink" Target="https://pbs.twimg.com/media/DxTLrvuU8AA0wPu.jpg" TargetMode="External" /><Relationship Id="rId81" Type="http://schemas.openxmlformats.org/officeDocument/2006/relationships/hyperlink" Target="https://pbs.twimg.com/media/DxTJek6UwAA4YGg.jpg" TargetMode="External" /><Relationship Id="rId82" Type="http://schemas.openxmlformats.org/officeDocument/2006/relationships/hyperlink" Target="https://pbs.twimg.com/media/DxTLrvuU8AA0wPu.jpg" TargetMode="External" /><Relationship Id="rId83" Type="http://schemas.openxmlformats.org/officeDocument/2006/relationships/hyperlink" Target="https://pbs.twimg.com/media/DxTMsJEU8AAjTyR.jpg" TargetMode="External" /><Relationship Id="rId84" Type="http://schemas.openxmlformats.org/officeDocument/2006/relationships/hyperlink" Target="https://pbs.twimg.com/ext_tw_video_thumb/1086715037996044288/pu/img/Bs_YVD54dWWfrvE5.jpg" TargetMode="External" /><Relationship Id="rId85" Type="http://schemas.openxmlformats.org/officeDocument/2006/relationships/hyperlink" Target="https://pbs.twimg.com/media/DxS9Hs_UYAACBme.jpg" TargetMode="External" /><Relationship Id="rId86" Type="http://schemas.openxmlformats.org/officeDocument/2006/relationships/hyperlink" Target="https://pbs.twimg.com/media/DxS9Hs_UYAACBme.jpg" TargetMode="External" /><Relationship Id="rId87" Type="http://schemas.openxmlformats.org/officeDocument/2006/relationships/hyperlink" Target="https://pbs.twimg.com/media/DxS97DuVAAES8_q.jpg" TargetMode="External" /><Relationship Id="rId88" Type="http://schemas.openxmlformats.org/officeDocument/2006/relationships/hyperlink" Target="https://pbs.twimg.com/media/DxS97DuVAAES8_q.jpg" TargetMode="External" /><Relationship Id="rId89" Type="http://schemas.openxmlformats.org/officeDocument/2006/relationships/hyperlink" Target="https://pbs.twimg.com/media/DxS9Hs_UYAACBme.jpg" TargetMode="External" /><Relationship Id="rId90" Type="http://schemas.openxmlformats.org/officeDocument/2006/relationships/hyperlink" Target="https://pbs.twimg.com/media/DxS9Hs_UYAACBme.jpg" TargetMode="External" /><Relationship Id="rId91" Type="http://schemas.openxmlformats.org/officeDocument/2006/relationships/hyperlink" Target="https://pbs.twimg.com/media/DxS9Hs_UYAACBme.jpg" TargetMode="External" /><Relationship Id="rId92" Type="http://schemas.openxmlformats.org/officeDocument/2006/relationships/hyperlink" Target="https://pbs.twimg.com/media/DxTNUD3VsAAKGZO.jpg" TargetMode="External" /><Relationship Id="rId93" Type="http://schemas.openxmlformats.org/officeDocument/2006/relationships/hyperlink" Target="https://pbs.twimg.com/ext_tw_video_thumb/1086719013412134912/pu/img/EeR5OSnn0I8OuZ5k.jpg" TargetMode="External" /><Relationship Id="rId94" Type="http://schemas.openxmlformats.org/officeDocument/2006/relationships/hyperlink" Target="https://pbs.twimg.com/media/DxTO2W5WkAAt1Pd.jpg" TargetMode="External" /><Relationship Id="rId95" Type="http://schemas.openxmlformats.org/officeDocument/2006/relationships/hyperlink" Target="https://pbs.twimg.com/media/DxTMnnwVAAASX_m.jpg" TargetMode="External" /><Relationship Id="rId96" Type="http://schemas.openxmlformats.org/officeDocument/2006/relationships/hyperlink" Target="https://pbs.twimg.com/media/DxTNls0U8AA9M4N.jpg" TargetMode="External" /><Relationship Id="rId97" Type="http://schemas.openxmlformats.org/officeDocument/2006/relationships/hyperlink" Target="https://pbs.twimg.com/ext_tw_video_thumb/1086721078758535168/pu/img/t261qh-G7BNnPWIn.jpg" TargetMode="External" /><Relationship Id="rId98" Type="http://schemas.openxmlformats.org/officeDocument/2006/relationships/hyperlink" Target="https://pbs.twimg.com/media/DxTKGpeVsAAwPi_.jpg" TargetMode="External" /><Relationship Id="rId99" Type="http://schemas.openxmlformats.org/officeDocument/2006/relationships/hyperlink" Target="https://pbs.twimg.com/media/DxTKYeQVAAAbDkT.jpg" TargetMode="External" /><Relationship Id="rId100" Type="http://schemas.openxmlformats.org/officeDocument/2006/relationships/hyperlink" Target="https://pbs.twimg.com/media/DxTLzxeUYAAzEW2.jpg" TargetMode="External" /><Relationship Id="rId101" Type="http://schemas.openxmlformats.org/officeDocument/2006/relationships/hyperlink" Target="https://pbs.twimg.com/media/DxTPLiTUwAEqK85.jpg" TargetMode="External" /><Relationship Id="rId102" Type="http://schemas.openxmlformats.org/officeDocument/2006/relationships/hyperlink" Target="https://pbs.twimg.com/media/DxTMnnwVAAASX_m.jpg" TargetMode="External" /><Relationship Id="rId103" Type="http://schemas.openxmlformats.org/officeDocument/2006/relationships/hyperlink" Target="https://pbs.twimg.com/media/DxTPno5VYAMXiHf.jpg" TargetMode="External" /><Relationship Id="rId104" Type="http://schemas.openxmlformats.org/officeDocument/2006/relationships/hyperlink" Target="http://pbs.twimg.com/profile_images/966888207886331906/_tt-OMPk_normal.jpg" TargetMode="External" /><Relationship Id="rId105" Type="http://schemas.openxmlformats.org/officeDocument/2006/relationships/hyperlink" Target="http://pbs.twimg.com/profile_images/1072955264712626176/8t5wxWoM_normal.jpg" TargetMode="External" /><Relationship Id="rId106" Type="http://schemas.openxmlformats.org/officeDocument/2006/relationships/hyperlink" Target="http://pbs.twimg.com/profile_images/1023827293565681664/OKsmHMzN_normal.jpg" TargetMode="External" /><Relationship Id="rId107" Type="http://schemas.openxmlformats.org/officeDocument/2006/relationships/hyperlink" Target="http://pbs.twimg.com/profile_images/1035156912357011456/_SyEeloh_normal.jpg" TargetMode="External" /><Relationship Id="rId108" Type="http://schemas.openxmlformats.org/officeDocument/2006/relationships/hyperlink" Target="http://pbs.twimg.com/profile_images/1031666242975723520/x8zKbwIC_normal.jpg" TargetMode="External" /><Relationship Id="rId109" Type="http://schemas.openxmlformats.org/officeDocument/2006/relationships/hyperlink" Target="http://pbs.twimg.com/profile_images/1076902505454268416/fn1jhFfg_normal.jpg" TargetMode="External" /><Relationship Id="rId110" Type="http://schemas.openxmlformats.org/officeDocument/2006/relationships/hyperlink" Target="https://pbs.twimg.com/media/Dw7QscCU0AARFfI.jpg" TargetMode="External" /><Relationship Id="rId111" Type="http://schemas.openxmlformats.org/officeDocument/2006/relationships/hyperlink" Target="http://pbs.twimg.com/profile_images/646404986113384448/xbAQFNT7_normal.jpg" TargetMode="External" /><Relationship Id="rId112" Type="http://schemas.openxmlformats.org/officeDocument/2006/relationships/hyperlink" Target="https://pbs.twimg.com/media/Dw-H_YzXcAAEr15.jpg" TargetMode="External" /><Relationship Id="rId113" Type="http://schemas.openxmlformats.org/officeDocument/2006/relationships/hyperlink" Target="https://pbs.twimg.com/media/Dw-H_cDWsAA0nuB.jpg" TargetMode="External" /><Relationship Id="rId114" Type="http://schemas.openxmlformats.org/officeDocument/2006/relationships/hyperlink" Target="https://pbs.twimg.com/media/DxBbyLyUYAAtnl4.jpg" TargetMode="External" /><Relationship Id="rId115" Type="http://schemas.openxmlformats.org/officeDocument/2006/relationships/hyperlink" Target="http://pbs.twimg.com/profile_images/797127731519467521/lKeCj-rs_normal.jpg" TargetMode="External" /><Relationship Id="rId116" Type="http://schemas.openxmlformats.org/officeDocument/2006/relationships/hyperlink" Target="http://pbs.twimg.com/profile_images/797127731519467521/lKeCj-rs_normal.jpg" TargetMode="External" /><Relationship Id="rId117" Type="http://schemas.openxmlformats.org/officeDocument/2006/relationships/hyperlink" Target="http://pbs.twimg.com/profile_images/797127731519467521/lKeCj-rs_normal.jpg" TargetMode="External" /><Relationship Id="rId118" Type="http://schemas.openxmlformats.org/officeDocument/2006/relationships/hyperlink" Target="http://pbs.twimg.com/profile_images/797127731519467521/lKeCj-rs_normal.jpg" TargetMode="External" /><Relationship Id="rId119" Type="http://schemas.openxmlformats.org/officeDocument/2006/relationships/hyperlink" Target="http://pbs.twimg.com/profile_images/797127731519467521/lKeCj-rs_normal.jpg" TargetMode="External" /><Relationship Id="rId120" Type="http://schemas.openxmlformats.org/officeDocument/2006/relationships/hyperlink" Target="https://pbs.twimg.com/media/DxH5ngmUwAAA-om.jpg" TargetMode="External" /><Relationship Id="rId121" Type="http://schemas.openxmlformats.org/officeDocument/2006/relationships/hyperlink" Target="http://pbs.twimg.com/profile_images/717135871539941376/zTAp0UtL_normal.jpg" TargetMode="External" /><Relationship Id="rId122" Type="http://schemas.openxmlformats.org/officeDocument/2006/relationships/hyperlink" Target="http://pbs.twimg.com/profile_images/1049403304483020800/_hTmgdHt_normal.jpg" TargetMode="External" /><Relationship Id="rId123" Type="http://schemas.openxmlformats.org/officeDocument/2006/relationships/hyperlink" Target="http://pbs.twimg.com/profile_images/419233186145517568/lzUm77xJ_normal.jpeg" TargetMode="External" /><Relationship Id="rId124" Type="http://schemas.openxmlformats.org/officeDocument/2006/relationships/hyperlink" Target="http://pbs.twimg.com/profile_images/1614860019/Lel_swing_hair_normal.jpg" TargetMode="External" /><Relationship Id="rId125" Type="http://schemas.openxmlformats.org/officeDocument/2006/relationships/hyperlink" Target="http://pbs.twimg.com/profile_images/796033200850014208/ESFBG177_normal.jpg" TargetMode="External" /><Relationship Id="rId126" Type="http://schemas.openxmlformats.org/officeDocument/2006/relationships/hyperlink" Target="http://pbs.twimg.com/profile_images/723231549517242369/62J6aJgG_normal.jpg" TargetMode="External" /><Relationship Id="rId127" Type="http://schemas.openxmlformats.org/officeDocument/2006/relationships/hyperlink" Target="http://pbs.twimg.com/profile_images/796033200850014208/ESFBG177_normal.jpg" TargetMode="External" /><Relationship Id="rId128" Type="http://schemas.openxmlformats.org/officeDocument/2006/relationships/hyperlink" Target="http://pbs.twimg.com/profile_images/796033200850014208/ESFBG177_normal.jpg" TargetMode="External" /><Relationship Id="rId129" Type="http://schemas.openxmlformats.org/officeDocument/2006/relationships/hyperlink" Target="http://pbs.twimg.com/profile_images/723231549517242369/62J6aJgG_normal.jpg" TargetMode="External" /><Relationship Id="rId130" Type="http://schemas.openxmlformats.org/officeDocument/2006/relationships/hyperlink" Target="https://pbs.twimg.com/media/DxNPUJXU8AARJEY.jpg" TargetMode="External" /><Relationship Id="rId131" Type="http://schemas.openxmlformats.org/officeDocument/2006/relationships/hyperlink" Target="http://pbs.twimg.com/profile_images/1013383716075286528/SysubLR8_normal.png" TargetMode="External" /><Relationship Id="rId132" Type="http://schemas.openxmlformats.org/officeDocument/2006/relationships/hyperlink" Target="http://pbs.twimg.com/profile_images/1027273265629151232/qc4ALkD8_normal.jpg" TargetMode="External" /><Relationship Id="rId133" Type="http://schemas.openxmlformats.org/officeDocument/2006/relationships/hyperlink" Target="http://pbs.twimg.com/profile_images/1611692240/image_normal.jpg" TargetMode="External" /><Relationship Id="rId134" Type="http://schemas.openxmlformats.org/officeDocument/2006/relationships/hyperlink" Target="http://pbs.twimg.com/profile_images/1611692240/image_normal.jpg" TargetMode="External" /><Relationship Id="rId135" Type="http://schemas.openxmlformats.org/officeDocument/2006/relationships/hyperlink" Target="http://pbs.twimg.com/profile_images/957716848820109312/_QpDTNx6_normal.jpg" TargetMode="External" /><Relationship Id="rId136" Type="http://schemas.openxmlformats.org/officeDocument/2006/relationships/hyperlink" Target="http://pbs.twimg.com/profile_images/1060119627584299009/-cdgNtiO_normal.jpg" TargetMode="External" /><Relationship Id="rId137" Type="http://schemas.openxmlformats.org/officeDocument/2006/relationships/hyperlink" Target="http://pbs.twimg.com/profile_images/1082775648597233664/NPjGGmc7_normal.jpg" TargetMode="External" /><Relationship Id="rId138" Type="http://schemas.openxmlformats.org/officeDocument/2006/relationships/hyperlink" Target="https://pbs.twimg.com/media/C2we-BFUcAAvQDJ.jpg" TargetMode="External" /><Relationship Id="rId139" Type="http://schemas.openxmlformats.org/officeDocument/2006/relationships/hyperlink" Target="http://pbs.twimg.com/profile_images/1079582864046313472/vslzP04K_normal.jpg" TargetMode="External" /><Relationship Id="rId140" Type="http://schemas.openxmlformats.org/officeDocument/2006/relationships/hyperlink" Target="http://pbs.twimg.com/profile_images/912914819451359232/HICr-YwL_normal.jpg" TargetMode="External" /><Relationship Id="rId141" Type="http://schemas.openxmlformats.org/officeDocument/2006/relationships/hyperlink" Target="http://pbs.twimg.com/profile_images/879828677017485316/OmSe2Mi__normal.jpg" TargetMode="External" /><Relationship Id="rId142" Type="http://schemas.openxmlformats.org/officeDocument/2006/relationships/hyperlink" Target="https://pbs.twimg.com/tweet_video_thumb/Dw-YnKoU0AARpPq.jpg" TargetMode="External" /><Relationship Id="rId143" Type="http://schemas.openxmlformats.org/officeDocument/2006/relationships/hyperlink" Target="http://pbs.twimg.com/profile_images/578324750105100289/zd-dx7zG_normal.jpeg" TargetMode="External" /><Relationship Id="rId144" Type="http://schemas.openxmlformats.org/officeDocument/2006/relationships/hyperlink" Target="https://pbs.twimg.com/media/DxPuGSaUwAEhm1E.jpg" TargetMode="External" /><Relationship Id="rId145" Type="http://schemas.openxmlformats.org/officeDocument/2006/relationships/hyperlink" Target="https://pbs.twimg.com/media/DxPuGSaUwAEhm1E.jpg" TargetMode="External" /><Relationship Id="rId146" Type="http://schemas.openxmlformats.org/officeDocument/2006/relationships/hyperlink" Target="http://pbs.twimg.com/profile_images/1054998833749520384/G2LhmWaI_normal.jpg" TargetMode="External" /><Relationship Id="rId147" Type="http://schemas.openxmlformats.org/officeDocument/2006/relationships/hyperlink" Target="http://pbs.twimg.com/profile_images/1071296471817838593/X-yPEhMI_normal.jpg" TargetMode="External" /><Relationship Id="rId148" Type="http://schemas.openxmlformats.org/officeDocument/2006/relationships/hyperlink" Target="https://pbs.twimg.com/media/DxQaJOAUcAAySsr.jpg" TargetMode="External" /><Relationship Id="rId149" Type="http://schemas.openxmlformats.org/officeDocument/2006/relationships/hyperlink" Target="http://pbs.twimg.com/profile_images/986516337424982016/Mj0asbCn_normal.jpg" TargetMode="External" /><Relationship Id="rId150" Type="http://schemas.openxmlformats.org/officeDocument/2006/relationships/hyperlink" Target="http://pbs.twimg.com/profile_images/953684385856815104/ko_e1evT_normal.jpg" TargetMode="External" /><Relationship Id="rId151" Type="http://schemas.openxmlformats.org/officeDocument/2006/relationships/hyperlink" Target="https://pbs.twimg.com/media/DxQaJOAUcAAySsr.jpg" TargetMode="External" /><Relationship Id="rId152" Type="http://schemas.openxmlformats.org/officeDocument/2006/relationships/hyperlink" Target="http://pbs.twimg.com/profile_images/986516337424982016/Mj0asbCn_normal.jpg" TargetMode="External" /><Relationship Id="rId153" Type="http://schemas.openxmlformats.org/officeDocument/2006/relationships/hyperlink" Target="http://pbs.twimg.com/profile_images/953684385856815104/ko_e1evT_normal.jpg" TargetMode="External" /><Relationship Id="rId154" Type="http://schemas.openxmlformats.org/officeDocument/2006/relationships/hyperlink" Target="https://pbs.twimg.com/media/DxQaJOAUcAAySsr.jpg" TargetMode="External" /><Relationship Id="rId155" Type="http://schemas.openxmlformats.org/officeDocument/2006/relationships/hyperlink" Target="http://pbs.twimg.com/profile_images/986516337424982016/Mj0asbCn_normal.jpg" TargetMode="External" /><Relationship Id="rId156" Type="http://schemas.openxmlformats.org/officeDocument/2006/relationships/hyperlink" Target="http://pbs.twimg.com/profile_images/953684385856815104/ko_e1evT_normal.jpg" TargetMode="External" /><Relationship Id="rId157" Type="http://schemas.openxmlformats.org/officeDocument/2006/relationships/hyperlink" Target="https://pbs.twimg.com/media/DxQaJOAUcAAySsr.jpg" TargetMode="External" /><Relationship Id="rId158" Type="http://schemas.openxmlformats.org/officeDocument/2006/relationships/hyperlink" Target="http://pbs.twimg.com/profile_images/986516337424982016/Mj0asbCn_normal.jpg" TargetMode="External" /><Relationship Id="rId159" Type="http://schemas.openxmlformats.org/officeDocument/2006/relationships/hyperlink" Target="http://pbs.twimg.com/profile_images/953684385856815104/ko_e1evT_normal.jpg" TargetMode="External" /><Relationship Id="rId160" Type="http://schemas.openxmlformats.org/officeDocument/2006/relationships/hyperlink" Target="https://pbs.twimg.com/media/DxQaJOAUcAAySsr.jpg" TargetMode="External" /><Relationship Id="rId161" Type="http://schemas.openxmlformats.org/officeDocument/2006/relationships/hyperlink" Target="http://pbs.twimg.com/profile_images/986516337424982016/Mj0asbCn_normal.jpg" TargetMode="External" /><Relationship Id="rId162" Type="http://schemas.openxmlformats.org/officeDocument/2006/relationships/hyperlink" Target="http://pbs.twimg.com/profile_images/953684385856815104/ko_e1evT_normal.jpg" TargetMode="External" /><Relationship Id="rId163" Type="http://schemas.openxmlformats.org/officeDocument/2006/relationships/hyperlink" Target="https://pbs.twimg.com/media/DxQaJOAUcAAySsr.jpg" TargetMode="External" /><Relationship Id="rId164" Type="http://schemas.openxmlformats.org/officeDocument/2006/relationships/hyperlink" Target="http://pbs.twimg.com/profile_images/986516337424982016/Mj0asbCn_normal.jpg" TargetMode="External" /><Relationship Id="rId165" Type="http://schemas.openxmlformats.org/officeDocument/2006/relationships/hyperlink" Target="https://pbs.twimg.com/media/DxSe9UdVsAE3Qqs.jpg" TargetMode="External" /><Relationship Id="rId166" Type="http://schemas.openxmlformats.org/officeDocument/2006/relationships/hyperlink" Target="https://pbs.twimg.com/media/DxSe9UdVsAE3Qqs.jpg" TargetMode="External" /><Relationship Id="rId167" Type="http://schemas.openxmlformats.org/officeDocument/2006/relationships/hyperlink" Target="http://pbs.twimg.com/profile_images/953684385856815104/ko_e1evT_normal.jpg" TargetMode="External" /><Relationship Id="rId168" Type="http://schemas.openxmlformats.org/officeDocument/2006/relationships/hyperlink" Target="http://pbs.twimg.com/profile_images/1022036021679140865/uFp8vBSp_normal.jpg" TargetMode="External" /><Relationship Id="rId169" Type="http://schemas.openxmlformats.org/officeDocument/2006/relationships/hyperlink" Target="http://pbs.twimg.com/profile_images/581335823167057921/wDGh4kVF_normal.jpg" TargetMode="External" /><Relationship Id="rId170" Type="http://schemas.openxmlformats.org/officeDocument/2006/relationships/hyperlink" Target="https://pbs.twimg.com/media/DxIgPPbUUAAI0u2.jpg" TargetMode="External" /><Relationship Id="rId171" Type="http://schemas.openxmlformats.org/officeDocument/2006/relationships/hyperlink" Target="http://pbs.twimg.com/profile_images/948640986816684032/Ch4MJGvr_normal.jpg" TargetMode="External" /><Relationship Id="rId172" Type="http://schemas.openxmlformats.org/officeDocument/2006/relationships/hyperlink" Target="https://pbs.twimg.com/media/DxNR9UoW0AE3XVS.jpg" TargetMode="External" /><Relationship Id="rId173" Type="http://schemas.openxmlformats.org/officeDocument/2006/relationships/hyperlink" Target="https://pbs.twimg.com/media/DxIgXl8VYAAiwV0.jpg" TargetMode="External" /><Relationship Id="rId174" Type="http://schemas.openxmlformats.org/officeDocument/2006/relationships/hyperlink" Target="http://pbs.twimg.com/profile_images/987399367492386816/wUgBULZY_normal.jpg" TargetMode="External" /><Relationship Id="rId175" Type="http://schemas.openxmlformats.org/officeDocument/2006/relationships/hyperlink" Target="http://pbs.twimg.com/profile_images/875793011572998144/yKCk7UT7_normal.jpg" TargetMode="External" /><Relationship Id="rId176" Type="http://schemas.openxmlformats.org/officeDocument/2006/relationships/hyperlink" Target="http://pbs.twimg.com/profile_images/1082334565056733184/BLTgBuMt_normal.jpg" TargetMode="External" /><Relationship Id="rId177" Type="http://schemas.openxmlformats.org/officeDocument/2006/relationships/hyperlink" Target="http://pbs.twimg.com/profile_images/840601597461725185/ahpoZKNL_normal.jpg" TargetMode="External" /><Relationship Id="rId178" Type="http://schemas.openxmlformats.org/officeDocument/2006/relationships/hyperlink" Target="https://pbs.twimg.com/media/DxS4lwgUwAEhJnV.jpg" TargetMode="External" /><Relationship Id="rId179" Type="http://schemas.openxmlformats.org/officeDocument/2006/relationships/hyperlink" Target="http://pbs.twimg.com/profile_images/692020515641266178/DOWpNNwu_normal.png" TargetMode="External" /><Relationship Id="rId180" Type="http://schemas.openxmlformats.org/officeDocument/2006/relationships/hyperlink" Target="https://pbs.twimg.com/media/DxS81QcU8AEFPCr.jpg" TargetMode="External" /><Relationship Id="rId181" Type="http://schemas.openxmlformats.org/officeDocument/2006/relationships/hyperlink" Target="https://pbs.twimg.com/tweet_video_thumb/DxS-eUNUUAAK7TE.jpg" TargetMode="External" /><Relationship Id="rId182" Type="http://schemas.openxmlformats.org/officeDocument/2006/relationships/hyperlink" Target="https://pbs.twimg.com/media/DxS_o8-U0AATSVX.jpg" TargetMode="External" /><Relationship Id="rId183" Type="http://schemas.openxmlformats.org/officeDocument/2006/relationships/hyperlink" Target="https://pbs.twimg.com/media/DxS_o8-U0AATSVX.jpg" TargetMode="External" /><Relationship Id="rId184" Type="http://schemas.openxmlformats.org/officeDocument/2006/relationships/hyperlink" Target="http://pbs.twimg.com/profile_images/3482179322/acf1c6f16e2497790c5c3f38b2c57f57_normal.jpeg" TargetMode="External" /><Relationship Id="rId185" Type="http://schemas.openxmlformats.org/officeDocument/2006/relationships/hyperlink" Target="https://pbs.twimg.com/media/DxS3L89UcAENBpS.jpg" TargetMode="External" /><Relationship Id="rId186" Type="http://schemas.openxmlformats.org/officeDocument/2006/relationships/hyperlink" Target="http://pbs.twimg.com/profile_images/789153461921132544/4dNVwQ1W_normal.jpg" TargetMode="External" /><Relationship Id="rId187" Type="http://schemas.openxmlformats.org/officeDocument/2006/relationships/hyperlink" Target="http://pbs.twimg.com/profile_images/1159190511/mel_castro_680_normal.jpg" TargetMode="External" /><Relationship Id="rId188" Type="http://schemas.openxmlformats.org/officeDocument/2006/relationships/hyperlink" Target="https://pbs.twimg.com/media/DxTByuXUcAEecvM.jpg" TargetMode="External" /><Relationship Id="rId189" Type="http://schemas.openxmlformats.org/officeDocument/2006/relationships/hyperlink" Target="https://pbs.twimg.com/media/DxTCCz2U0AAQsyy.jpg" TargetMode="External" /><Relationship Id="rId190" Type="http://schemas.openxmlformats.org/officeDocument/2006/relationships/hyperlink" Target="https://pbs.twimg.com/media/DxTCpBsU8AAs_C7.jpg" TargetMode="External" /><Relationship Id="rId191" Type="http://schemas.openxmlformats.org/officeDocument/2006/relationships/hyperlink" Target="https://pbs.twimg.com/media/DxTCpBsU8AAs_C7.jpg" TargetMode="External" /><Relationship Id="rId192" Type="http://schemas.openxmlformats.org/officeDocument/2006/relationships/hyperlink" Target="https://pbs.twimg.com/media/DxTDwfCVsAEsoxN.jpg" TargetMode="External" /><Relationship Id="rId193" Type="http://schemas.openxmlformats.org/officeDocument/2006/relationships/hyperlink" Target="https://pbs.twimg.com/media/DxTGTdGXgAARQJa.jpg" TargetMode="External" /><Relationship Id="rId194" Type="http://schemas.openxmlformats.org/officeDocument/2006/relationships/hyperlink" Target="https://pbs.twimg.com/media/DxTG5EsUYAAVs6E.jpg" TargetMode="External" /><Relationship Id="rId195" Type="http://schemas.openxmlformats.org/officeDocument/2006/relationships/hyperlink" Target="https://pbs.twimg.com/media/DxTIMlUVYAABwwm.jpg" TargetMode="External" /><Relationship Id="rId196" Type="http://schemas.openxmlformats.org/officeDocument/2006/relationships/hyperlink" Target="https://pbs.twimg.com/media/DxTEqLrUcAAt1_m.jpg" TargetMode="External" /><Relationship Id="rId197" Type="http://schemas.openxmlformats.org/officeDocument/2006/relationships/hyperlink" Target="http://pbs.twimg.com/profile_images/860657189299433474/IpzwJnd8_normal.jpg" TargetMode="External" /><Relationship Id="rId198" Type="http://schemas.openxmlformats.org/officeDocument/2006/relationships/hyperlink" Target="http://pbs.twimg.com/profile_images/860657189299433474/IpzwJnd8_normal.jpg" TargetMode="External" /><Relationship Id="rId199" Type="http://schemas.openxmlformats.org/officeDocument/2006/relationships/hyperlink" Target="https://pbs.twimg.com/media/DxTJn2CUcAEJfQp.jpg" TargetMode="External" /><Relationship Id="rId200" Type="http://schemas.openxmlformats.org/officeDocument/2006/relationships/hyperlink" Target="https://pbs.twimg.com/media/DxTKvN6UwAAL6k4.jpg" TargetMode="External" /><Relationship Id="rId201" Type="http://schemas.openxmlformats.org/officeDocument/2006/relationships/hyperlink" Target="https://pbs.twimg.com/media/DxTKvN6UwAAL6k4.jpg" TargetMode="External" /><Relationship Id="rId202" Type="http://schemas.openxmlformats.org/officeDocument/2006/relationships/hyperlink" Target="https://pbs.twimg.com/media/DxTCd7uUcAAomls.jpg" TargetMode="External" /><Relationship Id="rId203" Type="http://schemas.openxmlformats.org/officeDocument/2006/relationships/hyperlink" Target="https://pbs.twimg.com/media/DxTCd7uUcAAomls.jpg" TargetMode="External" /><Relationship Id="rId204" Type="http://schemas.openxmlformats.org/officeDocument/2006/relationships/hyperlink" Target="https://pbs.twimg.com/media/DxTJn2CUcAEJfQp.jpg" TargetMode="External" /><Relationship Id="rId205" Type="http://schemas.openxmlformats.org/officeDocument/2006/relationships/hyperlink" Target="https://pbs.twimg.com/media/DxTJn2CUcAEJfQp.jpg" TargetMode="External" /><Relationship Id="rId206" Type="http://schemas.openxmlformats.org/officeDocument/2006/relationships/hyperlink" Target="https://pbs.twimg.com/media/DxOV21fU0AAHHn7.jpg" TargetMode="External" /><Relationship Id="rId207" Type="http://schemas.openxmlformats.org/officeDocument/2006/relationships/hyperlink" Target="https://pbs.twimg.com/media/DxO-o-NVsAA63p3.jpg" TargetMode="External" /><Relationship Id="rId208" Type="http://schemas.openxmlformats.org/officeDocument/2006/relationships/hyperlink" Target="https://pbs.twimg.com/media/DxPCdFgUcAAHZq0.jpg" TargetMode="External" /><Relationship Id="rId209" Type="http://schemas.openxmlformats.org/officeDocument/2006/relationships/hyperlink" Target="https://pbs.twimg.com/media/DxPqARgUUAU20Ew.jpg" TargetMode="External" /><Relationship Id="rId210" Type="http://schemas.openxmlformats.org/officeDocument/2006/relationships/hyperlink" Target="https://pbs.twimg.com/media/DxSUYuqV4AAoOEu.jpg" TargetMode="External" /><Relationship Id="rId211" Type="http://schemas.openxmlformats.org/officeDocument/2006/relationships/hyperlink" Target="https://pbs.twimg.com/media/DxSt7M1U0AA37tx.jpg" TargetMode="External" /><Relationship Id="rId212" Type="http://schemas.openxmlformats.org/officeDocument/2006/relationships/hyperlink" Target="https://pbs.twimg.com/media/DxTANjTUwAAl4gL.jpg" TargetMode="External" /><Relationship Id="rId213" Type="http://schemas.openxmlformats.org/officeDocument/2006/relationships/hyperlink" Target="https://pbs.twimg.com/media/DxTLab7V4AAq_4d.jpg" TargetMode="External" /><Relationship Id="rId214" Type="http://schemas.openxmlformats.org/officeDocument/2006/relationships/hyperlink" Target="http://pbs.twimg.com/profile_images/828732300577771521/bLwAdadF_normal.jpg" TargetMode="External" /><Relationship Id="rId215" Type="http://schemas.openxmlformats.org/officeDocument/2006/relationships/hyperlink" Target="https://pbs.twimg.com/media/DxTLrvuU8AA0wPu.jpg" TargetMode="External" /><Relationship Id="rId216" Type="http://schemas.openxmlformats.org/officeDocument/2006/relationships/hyperlink" Target="https://pbs.twimg.com/media/DxTLrvuU8AA0wPu.jpg" TargetMode="External" /><Relationship Id="rId217" Type="http://schemas.openxmlformats.org/officeDocument/2006/relationships/hyperlink" Target="https://pbs.twimg.com/media/DxTJek6UwAA4YGg.jpg" TargetMode="External" /><Relationship Id="rId218" Type="http://schemas.openxmlformats.org/officeDocument/2006/relationships/hyperlink" Target="https://pbs.twimg.com/media/DxTJek6UwAA4YGg.jpg" TargetMode="External" /><Relationship Id="rId219" Type="http://schemas.openxmlformats.org/officeDocument/2006/relationships/hyperlink" Target="https://pbs.twimg.com/media/DxTMHdWUUAA93xf.jpg" TargetMode="External" /><Relationship Id="rId220" Type="http://schemas.openxmlformats.org/officeDocument/2006/relationships/hyperlink" Target="https://pbs.twimg.com/media/DxTJek6UwAA4YGg.jpg" TargetMode="External" /><Relationship Id="rId221" Type="http://schemas.openxmlformats.org/officeDocument/2006/relationships/hyperlink" Target="https://pbs.twimg.com/media/DxTLrvuU8AA0wPu.jpg" TargetMode="External" /><Relationship Id="rId222" Type="http://schemas.openxmlformats.org/officeDocument/2006/relationships/hyperlink" Target="https://pbs.twimg.com/media/DxTJek6UwAA4YGg.jpg" TargetMode="External" /><Relationship Id="rId223" Type="http://schemas.openxmlformats.org/officeDocument/2006/relationships/hyperlink" Target="https://pbs.twimg.com/media/DxTLrvuU8AA0wPu.jpg" TargetMode="External" /><Relationship Id="rId224" Type="http://schemas.openxmlformats.org/officeDocument/2006/relationships/hyperlink" Target="https://pbs.twimg.com/media/DxTMsJEU8AAjTyR.jpg" TargetMode="External" /><Relationship Id="rId225" Type="http://schemas.openxmlformats.org/officeDocument/2006/relationships/hyperlink" Target="http://pbs.twimg.com/profile_images/1046593682122584064/rmGgWNWE_normal.jpg" TargetMode="External" /><Relationship Id="rId226" Type="http://schemas.openxmlformats.org/officeDocument/2006/relationships/hyperlink" Target="https://pbs.twimg.com/ext_tw_video_thumb/1086715037996044288/pu/img/Bs_YVD54dWWfrvE5.jpg" TargetMode="External" /><Relationship Id="rId227" Type="http://schemas.openxmlformats.org/officeDocument/2006/relationships/hyperlink" Target="http://pbs.twimg.com/profile_images/1046593682122584064/rmGgWNWE_normal.jpg" TargetMode="External" /><Relationship Id="rId228" Type="http://schemas.openxmlformats.org/officeDocument/2006/relationships/hyperlink" Target="https://pbs.twimg.com/media/DxS9Hs_UYAACBme.jpg" TargetMode="External" /><Relationship Id="rId229" Type="http://schemas.openxmlformats.org/officeDocument/2006/relationships/hyperlink" Target="https://pbs.twimg.com/media/DxS9Hs_UYAACBme.jpg" TargetMode="External" /><Relationship Id="rId230" Type="http://schemas.openxmlformats.org/officeDocument/2006/relationships/hyperlink" Target="https://pbs.twimg.com/media/DxS97DuVAAES8_q.jpg" TargetMode="External" /><Relationship Id="rId231" Type="http://schemas.openxmlformats.org/officeDocument/2006/relationships/hyperlink" Target="https://pbs.twimg.com/media/DxS97DuVAAES8_q.jpg" TargetMode="External" /><Relationship Id="rId232" Type="http://schemas.openxmlformats.org/officeDocument/2006/relationships/hyperlink" Target="https://pbs.twimg.com/media/DxS9Hs_UYAACBme.jpg" TargetMode="External" /><Relationship Id="rId233" Type="http://schemas.openxmlformats.org/officeDocument/2006/relationships/hyperlink" Target="https://pbs.twimg.com/media/DxS9Hs_UYAACBme.jpg" TargetMode="External" /><Relationship Id="rId234" Type="http://schemas.openxmlformats.org/officeDocument/2006/relationships/hyperlink" Target="https://pbs.twimg.com/media/DxS9Hs_UYAACBme.jpg" TargetMode="External" /><Relationship Id="rId235" Type="http://schemas.openxmlformats.org/officeDocument/2006/relationships/hyperlink" Target="http://pbs.twimg.com/profile_images/1035275056614502400/UsbFm6ha_normal.jpg" TargetMode="External" /><Relationship Id="rId236" Type="http://schemas.openxmlformats.org/officeDocument/2006/relationships/hyperlink" Target="https://pbs.twimg.com/media/DxTNUD3VsAAKGZO.jpg" TargetMode="External" /><Relationship Id="rId237" Type="http://schemas.openxmlformats.org/officeDocument/2006/relationships/hyperlink" Target="https://pbs.twimg.com/ext_tw_video_thumb/1086719013412134912/pu/img/EeR5OSnn0I8OuZ5k.jpg" TargetMode="External" /><Relationship Id="rId238" Type="http://schemas.openxmlformats.org/officeDocument/2006/relationships/hyperlink" Target="http://pbs.twimg.com/profile_images/963471054000685056/l4Tlx4Ia_normal.jpg" TargetMode="External" /><Relationship Id="rId239" Type="http://schemas.openxmlformats.org/officeDocument/2006/relationships/hyperlink" Target="http://pbs.twimg.com/profile_images/894758306224517120/DDJIDIuz_normal.jpg" TargetMode="External" /><Relationship Id="rId240" Type="http://schemas.openxmlformats.org/officeDocument/2006/relationships/hyperlink" Target="https://pbs.twimg.com/media/DxTO2W5WkAAt1Pd.jpg" TargetMode="External" /><Relationship Id="rId241" Type="http://schemas.openxmlformats.org/officeDocument/2006/relationships/hyperlink" Target="https://pbs.twimg.com/media/DxTMnnwVAAASX_m.jpg" TargetMode="External" /><Relationship Id="rId242" Type="http://schemas.openxmlformats.org/officeDocument/2006/relationships/hyperlink" Target="https://pbs.twimg.com/media/DxTNls0U8AA9M4N.jpg" TargetMode="External" /><Relationship Id="rId243" Type="http://schemas.openxmlformats.org/officeDocument/2006/relationships/hyperlink" Target="https://pbs.twimg.com/ext_tw_video_thumb/1086721078758535168/pu/img/t261qh-G7BNnPWIn.jpg" TargetMode="External" /><Relationship Id="rId244" Type="http://schemas.openxmlformats.org/officeDocument/2006/relationships/hyperlink" Target="https://pbs.twimg.com/media/DxTKGpeVsAAwPi_.jpg" TargetMode="External" /><Relationship Id="rId245" Type="http://schemas.openxmlformats.org/officeDocument/2006/relationships/hyperlink" Target="https://pbs.twimg.com/media/DxTKYeQVAAAbDkT.jpg" TargetMode="External" /><Relationship Id="rId246" Type="http://schemas.openxmlformats.org/officeDocument/2006/relationships/hyperlink" Target="https://pbs.twimg.com/media/DxTLzxeUYAAzEW2.jpg" TargetMode="External" /><Relationship Id="rId247" Type="http://schemas.openxmlformats.org/officeDocument/2006/relationships/hyperlink" Target="https://pbs.twimg.com/media/DxTPLiTUwAEqK85.jpg" TargetMode="External" /><Relationship Id="rId248" Type="http://schemas.openxmlformats.org/officeDocument/2006/relationships/hyperlink" Target="https://pbs.twimg.com/media/DxTMnnwVAAASX_m.jpg" TargetMode="External" /><Relationship Id="rId249" Type="http://schemas.openxmlformats.org/officeDocument/2006/relationships/hyperlink" Target="https://pbs.twimg.com/media/DxTPno5VYAMXiHf.jpg" TargetMode="External" /><Relationship Id="rId250" Type="http://schemas.openxmlformats.org/officeDocument/2006/relationships/hyperlink" Target="https://twitter.com/#!/djconnel/status/1084164188652548097" TargetMode="External" /><Relationship Id="rId251" Type="http://schemas.openxmlformats.org/officeDocument/2006/relationships/hyperlink" Target="https://twitter.com/#!/betweenlilo/status/1084918799604711425" TargetMode="External" /><Relationship Id="rId252" Type="http://schemas.openxmlformats.org/officeDocument/2006/relationships/hyperlink" Target="https://twitter.com/#!/yesikastarr/status/1084956476454531072" TargetMode="External" /><Relationship Id="rId253" Type="http://schemas.openxmlformats.org/officeDocument/2006/relationships/hyperlink" Target="https://twitter.com/#!/dianamoon/status/1084961922833772545" TargetMode="External" /><Relationship Id="rId254" Type="http://schemas.openxmlformats.org/officeDocument/2006/relationships/hyperlink" Target="https://twitter.com/#!/terisasiagatonu/status/1084906466115342336" TargetMode="External" /><Relationship Id="rId255" Type="http://schemas.openxmlformats.org/officeDocument/2006/relationships/hyperlink" Target="https://twitter.com/#!/itsmonakhalil/status/1084973515609059328" TargetMode="External" /><Relationship Id="rId256" Type="http://schemas.openxmlformats.org/officeDocument/2006/relationships/hyperlink" Target="https://twitter.com/#!/judesb/status/1085034026270744576" TargetMode="External" /><Relationship Id="rId257" Type="http://schemas.openxmlformats.org/officeDocument/2006/relationships/hyperlink" Target="https://twitter.com/#!/7x7/status/1085235272508424193" TargetMode="External" /><Relationship Id="rId258" Type="http://schemas.openxmlformats.org/officeDocument/2006/relationships/hyperlink" Target="https://twitter.com/#!/goldengatebus/status/1085235560032145413" TargetMode="External" /><Relationship Id="rId259" Type="http://schemas.openxmlformats.org/officeDocument/2006/relationships/hyperlink" Target="https://twitter.com/#!/goldengateferry/status/1085235561844142083" TargetMode="External" /><Relationship Id="rId260" Type="http://schemas.openxmlformats.org/officeDocument/2006/relationships/hyperlink" Target="https://twitter.com/#!/mybluewristband/status/1085468452935135232" TargetMode="External" /><Relationship Id="rId261" Type="http://schemas.openxmlformats.org/officeDocument/2006/relationships/hyperlink" Target="https://twitter.com/#!/goldngater/status/1085565170007498752" TargetMode="External" /><Relationship Id="rId262" Type="http://schemas.openxmlformats.org/officeDocument/2006/relationships/hyperlink" Target="https://twitter.com/#!/goldngater/status/1085565170007498752" TargetMode="External" /><Relationship Id="rId263" Type="http://schemas.openxmlformats.org/officeDocument/2006/relationships/hyperlink" Target="https://twitter.com/#!/goldngater/status/1085565170007498752" TargetMode="External" /><Relationship Id="rId264" Type="http://schemas.openxmlformats.org/officeDocument/2006/relationships/hyperlink" Target="https://twitter.com/#!/goldngater/status/1085565170007498752" TargetMode="External" /><Relationship Id="rId265" Type="http://schemas.openxmlformats.org/officeDocument/2006/relationships/hyperlink" Target="https://twitter.com/#!/goldngater/status/1085565170007498752" TargetMode="External" /><Relationship Id="rId266" Type="http://schemas.openxmlformats.org/officeDocument/2006/relationships/hyperlink" Target="https://twitter.com/#!/element_tim/status/1085923444896628736" TargetMode="External" /><Relationship Id="rId267" Type="http://schemas.openxmlformats.org/officeDocument/2006/relationships/hyperlink" Target="https://twitter.com/#!/alexmaksf/status/1085966547426803712" TargetMode="External" /><Relationship Id="rId268" Type="http://schemas.openxmlformats.org/officeDocument/2006/relationships/hyperlink" Target="https://twitter.com/#!/emily_freeman10/status/1086033583645421568" TargetMode="External" /><Relationship Id="rId269" Type="http://schemas.openxmlformats.org/officeDocument/2006/relationships/hyperlink" Target="https://twitter.com/#!/sk_sfbay/status/1086034558091292672" TargetMode="External" /><Relationship Id="rId270" Type="http://schemas.openxmlformats.org/officeDocument/2006/relationships/hyperlink" Target="https://twitter.com/#!/tisiwoota/status/1086042755900436480" TargetMode="External" /><Relationship Id="rId271" Type="http://schemas.openxmlformats.org/officeDocument/2006/relationships/hyperlink" Target="https://twitter.com/#!/pwongview/status/1086153456405045248" TargetMode="External" /><Relationship Id="rId272" Type="http://schemas.openxmlformats.org/officeDocument/2006/relationships/hyperlink" Target="https://twitter.com/#!/4star_theatre/status/1086164496127672327" TargetMode="External" /><Relationship Id="rId273" Type="http://schemas.openxmlformats.org/officeDocument/2006/relationships/hyperlink" Target="https://twitter.com/#!/pwongview/status/1085967042610573312" TargetMode="External" /><Relationship Id="rId274" Type="http://schemas.openxmlformats.org/officeDocument/2006/relationships/hyperlink" Target="https://twitter.com/#!/pwongview/status/1086153456405045248" TargetMode="External" /><Relationship Id="rId275" Type="http://schemas.openxmlformats.org/officeDocument/2006/relationships/hyperlink" Target="https://twitter.com/#!/4star_theatre/status/1086164496127672327" TargetMode="External" /><Relationship Id="rId276" Type="http://schemas.openxmlformats.org/officeDocument/2006/relationships/hyperlink" Target="https://twitter.com/#!/microbiomdigest/status/1086299146510725120" TargetMode="External" /><Relationship Id="rId277" Type="http://schemas.openxmlformats.org/officeDocument/2006/relationships/hyperlink" Target="https://twitter.com/#!/dameunabeca/status/1086301567282753541" TargetMode="External" /><Relationship Id="rId278" Type="http://schemas.openxmlformats.org/officeDocument/2006/relationships/hyperlink" Target="https://twitter.com/#!/coolgrey/status/1086309076210835457" TargetMode="External" /><Relationship Id="rId279" Type="http://schemas.openxmlformats.org/officeDocument/2006/relationships/hyperlink" Target="https://twitter.com/#!/cxarli/status/1086353755203760128" TargetMode="External" /><Relationship Id="rId280" Type="http://schemas.openxmlformats.org/officeDocument/2006/relationships/hyperlink" Target="https://twitter.com/#!/cxarli/status/1086353858887016448" TargetMode="External" /><Relationship Id="rId281" Type="http://schemas.openxmlformats.org/officeDocument/2006/relationships/hyperlink" Target="https://twitter.com/#!/christinasflaw/status/1086373158196637696" TargetMode="External" /><Relationship Id="rId282" Type="http://schemas.openxmlformats.org/officeDocument/2006/relationships/hyperlink" Target="https://twitter.com/#!/evict_twit_ter/status/1086377629979107328" TargetMode="External" /><Relationship Id="rId283" Type="http://schemas.openxmlformats.org/officeDocument/2006/relationships/hyperlink" Target="https://twitter.com/#!/kristiannec/status/1086464667357081600" TargetMode="External" /><Relationship Id="rId284" Type="http://schemas.openxmlformats.org/officeDocument/2006/relationships/hyperlink" Target="https://twitter.com/#!/gparis58/status/823067099845115904" TargetMode="External" /><Relationship Id="rId285" Type="http://schemas.openxmlformats.org/officeDocument/2006/relationships/hyperlink" Target="https://twitter.com/#!/pillloww/status/1086472092235706368" TargetMode="External" /><Relationship Id="rId286" Type="http://schemas.openxmlformats.org/officeDocument/2006/relationships/hyperlink" Target="https://twitter.com/#!/cfairyfay/status/1086472923542478848" TargetMode="External" /><Relationship Id="rId287" Type="http://schemas.openxmlformats.org/officeDocument/2006/relationships/hyperlink" Target="https://twitter.com/#!/brendaelialara1/status/1086473690039017472" TargetMode="External" /><Relationship Id="rId288" Type="http://schemas.openxmlformats.org/officeDocument/2006/relationships/hyperlink" Target="https://twitter.com/#!/jessegillette/status/1085253842961231872" TargetMode="External" /><Relationship Id="rId289" Type="http://schemas.openxmlformats.org/officeDocument/2006/relationships/hyperlink" Target="https://twitter.com/#!/cruzn101/status/1086474281612042241" TargetMode="External" /><Relationship Id="rId290" Type="http://schemas.openxmlformats.org/officeDocument/2006/relationships/hyperlink" Target="https://twitter.com/#!/jessegillette/status/1086473734012133377" TargetMode="External" /><Relationship Id="rId291" Type="http://schemas.openxmlformats.org/officeDocument/2006/relationships/hyperlink" Target="https://twitter.com/#!/furealdt1/status/1086479086254403584" TargetMode="External" /><Relationship Id="rId292" Type="http://schemas.openxmlformats.org/officeDocument/2006/relationships/hyperlink" Target="https://twitter.com/#!/denise_teez/status/1086504187393761280" TargetMode="External" /><Relationship Id="rId293" Type="http://schemas.openxmlformats.org/officeDocument/2006/relationships/hyperlink" Target="https://twitter.com/#!/senor_sebu/status/1086544343794573315" TargetMode="External" /><Relationship Id="rId294" Type="http://schemas.openxmlformats.org/officeDocument/2006/relationships/hyperlink" Target="https://twitter.com/#!/strickalator/status/1086522162171658240" TargetMode="External" /><Relationship Id="rId295" Type="http://schemas.openxmlformats.org/officeDocument/2006/relationships/hyperlink" Target="https://twitter.com/#!/strickalator/status/1086522197059895296" TargetMode="External" /><Relationship Id="rId296" Type="http://schemas.openxmlformats.org/officeDocument/2006/relationships/hyperlink" Target="https://twitter.com/#!/supergirlofsf/status/1086523008183726081" TargetMode="External" /><Relationship Id="rId297" Type="http://schemas.openxmlformats.org/officeDocument/2006/relationships/hyperlink" Target="https://twitter.com/#!/strickalator/status/1086522162171658240" TargetMode="External" /><Relationship Id="rId298" Type="http://schemas.openxmlformats.org/officeDocument/2006/relationships/hyperlink" Target="https://twitter.com/#!/strickalator/status/1086522197059895296" TargetMode="External" /><Relationship Id="rId299" Type="http://schemas.openxmlformats.org/officeDocument/2006/relationships/hyperlink" Target="https://twitter.com/#!/supergirlofsf/status/1086523008183726081" TargetMode="External" /><Relationship Id="rId300" Type="http://schemas.openxmlformats.org/officeDocument/2006/relationships/hyperlink" Target="https://twitter.com/#!/strickalator/status/1086522162171658240" TargetMode="External" /><Relationship Id="rId301" Type="http://schemas.openxmlformats.org/officeDocument/2006/relationships/hyperlink" Target="https://twitter.com/#!/strickalator/status/1086522197059895296" TargetMode="External" /><Relationship Id="rId302" Type="http://schemas.openxmlformats.org/officeDocument/2006/relationships/hyperlink" Target="https://twitter.com/#!/supergirlofsf/status/1086523008183726081" TargetMode="External" /><Relationship Id="rId303" Type="http://schemas.openxmlformats.org/officeDocument/2006/relationships/hyperlink" Target="https://twitter.com/#!/strickalator/status/1086522162171658240" TargetMode="External" /><Relationship Id="rId304" Type="http://schemas.openxmlformats.org/officeDocument/2006/relationships/hyperlink" Target="https://twitter.com/#!/strickalator/status/1086522197059895296" TargetMode="External" /><Relationship Id="rId305" Type="http://schemas.openxmlformats.org/officeDocument/2006/relationships/hyperlink" Target="https://twitter.com/#!/supergirlofsf/status/1086523008183726081" TargetMode="External" /><Relationship Id="rId306" Type="http://schemas.openxmlformats.org/officeDocument/2006/relationships/hyperlink" Target="https://twitter.com/#!/strickalator/status/1086522162171658240" TargetMode="External" /><Relationship Id="rId307" Type="http://schemas.openxmlformats.org/officeDocument/2006/relationships/hyperlink" Target="https://twitter.com/#!/strickalator/status/1086522197059895296" TargetMode="External" /><Relationship Id="rId308" Type="http://schemas.openxmlformats.org/officeDocument/2006/relationships/hyperlink" Target="https://twitter.com/#!/supergirlofsf/status/1086523008183726081" TargetMode="External" /><Relationship Id="rId309" Type="http://schemas.openxmlformats.org/officeDocument/2006/relationships/hyperlink" Target="https://twitter.com/#!/strickalator/status/1086522162171658240" TargetMode="External" /><Relationship Id="rId310" Type="http://schemas.openxmlformats.org/officeDocument/2006/relationships/hyperlink" Target="https://twitter.com/#!/strickalator/status/1086522197059895296" TargetMode="External" /><Relationship Id="rId311" Type="http://schemas.openxmlformats.org/officeDocument/2006/relationships/hyperlink" Target="https://twitter.com/#!/strickalator/status/1086668247728943104" TargetMode="External" /><Relationship Id="rId312" Type="http://schemas.openxmlformats.org/officeDocument/2006/relationships/hyperlink" Target="https://twitter.com/#!/strickalator/status/1086668602646777856" TargetMode="External" /><Relationship Id="rId313" Type="http://schemas.openxmlformats.org/officeDocument/2006/relationships/hyperlink" Target="https://twitter.com/#!/supergirlofsf/status/1086523008183726081" TargetMode="External" /><Relationship Id="rId314" Type="http://schemas.openxmlformats.org/officeDocument/2006/relationships/hyperlink" Target="https://twitter.com/#!/supergirlofsf/status/1086668936941170688" TargetMode="External" /><Relationship Id="rId315" Type="http://schemas.openxmlformats.org/officeDocument/2006/relationships/hyperlink" Target="https://twitter.com/#!/rickyruzzo/status/1086678250300948480" TargetMode="External" /><Relationship Id="rId316" Type="http://schemas.openxmlformats.org/officeDocument/2006/relationships/hyperlink" Target="https://twitter.com/#!/nik_shine/status/1086681004805218304" TargetMode="External" /><Relationship Id="rId317" Type="http://schemas.openxmlformats.org/officeDocument/2006/relationships/hyperlink" Target="https://twitter.com/#!/brokeassstuart/status/1085965996718907392" TargetMode="External" /><Relationship Id="rId318" Type="http://schemas.openxmlformats.org/officeDocument/2006/relationships/hyperlink" Target="https://twitter.com/#!/brokeassstuart/status/1086024962241105921" TargetMode="External" /><Relationship Id="rId319" Type="http://schemas.openxmlformats.org/officeDocument/2006/relationships/hyperlink" Target="https://twitter.com/#!/brokeassstuart/status/1086307828686614528" TargetMode="External" /><Relationship Id="rId320" Type="http://schemas.openxmlformats.org/officeDocument/2006/relationships/hyperlink" Target="https://twitter.com/#!/brokeassstuart/status/1086680688449867776" TargetMode="External" /><Relationship Id="rId321" Type="http://schemas.openxmlformats.org/officeDocument/2006/relationships/hyperlink" Target="https://twitter.com/#!/mvcherryblossom/status/1086687187289104384" TargetMode="External" /><Relationship Id="rId322" Type="http://schemas.openxmlformats.org/officeDocument/2006/relationships/hyperlink" Target="https://twitter.com/#!/abc7newsbayarea/status/1086464599354945536" TargetMode="External" /><Relationship Id="rId323" Type="http://schemas.openxmlformats.org/officeDocument/2006/relationships/hyperlink" Target="https://twitter.com/#!/ethan_vella/status/1086690327702827008" TargetMode="External" /><Relationship Id="rId324" Type="http://schemas.openxmlformats.org/officeDocument/2006/relationships/hyperlink" Target="https://twitter.com/#!/vegasgolfgal/status/1086696946247524352" TargetMode="External" /><Relationship Id="rId325" Type="http://schemas.openxmlformats.org/officeDocument/2006/relationships/hyperlink" Target="https://twitter.com/#!/melrserra/status/1086696384244240384" TargetMode="External" /><Relationship Id="rId326" Type="http://schemas.openxmlformats.org/officeDocument/2006/relationships/hyperlink" Target="https://twitter.com/#!/aliquotchris/status/1086697649695121408" TargetMode="External" /><Relationship Id="rId327" Type="http://schemas.openxmlformats.org/officeDocument/2006/relationships/hyperlink" Target="https://twitter.com/#!/stabbyfootjohns/status/1086701039238008832" TargetMode="External" /><Relationship Id="rId328" Type="http://schemas.openxmlformats.org/officeDocument/2006/relationships/hyperlink" Target="https://twitter.com/#!/imeluny/status/1086702847419281408" TargetMode="External" /><Relationship Id="rId329" Type="http://schemas.openxmlformats.org/officeDocument/2006/relationships/hyperlink" Target="https://twitter.com/#!/tigerbeat/status/1086704131027292160" TargetMode="External" /><Relationship Id="rId330" Type="http://schemas.openxmlformats.org/officeDocument/2006/relationships/hyperlink" Target="https://twitter.com/#!/tigerbeat/status/1086704131027292160" TargetMode="External" /><Relationship Id="rId331" Type="http://schemas.openxmlformats.org/officeDocument/2006/relationships/hyperlink" Target="https://twitter.com/#!/cindycinnis/status/1086705318359384064" TargetMode="External" /><Relationship Id="rId332" Type="http://schemas.openxmlformats.org/officeDocument/2006/relationships/hyperlink" Target="https://twitter.com/#!/scott_wiener/status/1086694836533485568" TargetMode="External" /><Relationship Id="rId333" Type="http://schemas.openxmlformats.org/officeDocument/2006/relationships/hyperlink" Target="https://twitter.com/#!/mdkanin/status/1086706166221090816" TargetMode="External" /><Relationship Id="rId334" Type="http://schemas.openxmlformats.org/officeDocument/2006/relationships/hyperlink" Target="https://twitter.com/#!/melanienathan1/status/1086685189445689344" TargetMode="External" /><Relationship Id="rId335" Type="http://schemas.openxmlformats.org/officeDocument/2006/relationships/hyperlink" Target="https://twitter.com/#!/melanienathan1/status/1086706498401492993" TargetMode="External" /><Relationship Id="rId336" Type="http://schemas.openxmlformats.org/officeDocument/2006/relationships/hyperlink" Target="https://twitter.com/#!/champlin_c/status/1086706771052322817" TargetMode="External" /><Relationship Id="rId337" Type="http://schemas.openxmlformats.org/officeDocument/2006/relationships/hyperlink" Target="https://twitter.com/#!/edleedems/status/1086707423446880256" TargetMode="External" /><Relationship Id="rId338" Type="http://schemas.openxmlformats.org/officeDocument/2006/relationships/hyperlink" Target="https://twitter.com/#!/edleedems/status/1086707423446880256" TargetMode="External" /><Relationship Id="rId339" Type="http://schemas.openxmlformats.org/officeDocument/2006/relationships/hyperlink" Target="https://twitter.com/#!/yolanda_______/status/1086708654118559744" TargetMode="External" /><Relationship Id="rId340" Type="http://schemas.openxmlformats.org/officeDocument/2006/relationships/hyperlink" Target="https://twitter.com/#!/uclastresslab/status/1086711454143782912" TargetMode="External" /><Relationship Id="rId341" Type="http://schemas.openxmlformats.org/officeDocument/2006/relationships/hyperlink" Target="https://twitter.com/#!/theurv/status/1086712111487541248" TargetMode="External" /><Relationship Id="rId342" Type="http://schemas.openxmlformats.org/officeDocument/2006/relationships/hyperlink" Target="https://twitter.com/#!/esarefernandez/status/1086713535441264640" TargetMode="External" /><Relationship Id="rId343" Type="http://schemas.openxmlformats.org/officeDocument/2006/relationships/hyperlink" Target="https://twitter.com/#!/arielbarb/status/1086709646604156928" TargetMode="External" /><Relationship Id="rId344" Type="http://schemas.openxmlformats.org/officeDocument/2006/relationships/hyperlink" Target="https://twitter.com/#!/lynninca/status/1086714157859127297" TargetMode="External" /><Relationship Id="rId345" Type="http://schemas.openxmlformats.org/officeDocument/2006/relationships/hyperlink" Target="https://twitter.com/#!/lynninca/status/1086714157859127297" TargetMode="External" /><Relationship Id="rId346" Type="http://schemas.openxmlformats.org/officeDocument/2006/relationships/hyperlink" Target="https://twitter.com/#!/organize4power/status/1086715323313602560" TargetMode="External" /><Relationship Id="rId347" Type="http://schemas.openxmlformats.org/officeDocument/2006/relationships/hyperlink" Target="https://twitter.com/#!/hadassahnegron/status/1086716334581280768" TargetMode="External" /><Relationship Id="rId348" Type="http://schemas.openxmlformats.org/officeDocument/2006/relationships/hyperlink" Target="https://twitter.com/#!/sophieriggsby/status/1086716992856313858" TargetMode="External" /><Relationship Id="rId349" Type="http://schemas.openxmlformats.org/officeDocument/2006/relationships/hyperlink" Target="https://twitter.com/#!/sheilaf2002/status/1086707236565442560" TargetMode="External" /><Relationship Id="rId350" Type="http://schemas.openxmlformats.org/officeDocument/2006/relationships/hyperlink" Target="https://twitter.com/#!/sophieriggsby/status/1086717030760275968" TargetMode="External" /><Relationship Id="rId351" Type="http://schemas.openxmlformats.org/officeDocument/2006/relationships/hyperlink" Target="https://twitter.com/#!/calnurses/status/1086715103561404416" TargetMode="External" /><Relationship Id="rId352" Type="http://schemas.openxmlformats.org/officeDocument/2006/relationships/hyperlink" Target="https://twitter.com/#!/sophieriggsby/status/1086717134900621317" TargetMode="External" /><Relationship Id="rId353" Type="http://schemas.openxmlformats.org/officeDocument/2006/relationships/hyperlink" Target="https://twitter.com/#!/mackerelcat/status/1086376820033839104" TargetMode="External" /><Relationship Id="rId354" Type="http://schemas.openxmlformats.org/officeDocument/2006/relationships/hyperlink" Target="https://twitter.com/#!/mackerelcat/status/1086421672263966720" TargetMode="External" /><Relationship Id="rId355" Type="http://schemas.openxmlformats.org/officeDocument/2006/relationships/hyperlink" Target="https://twitter.com/#!/mackerelcat/status/1086425878232354816" TargetMode="External" /><Relationship Id="rId356" Type="http://schemas.openxmlformats.org/officeDocument/2006/relationships/hyperlink" Target="https://twitter.com/#!/mackerelcat/status/1086469380349648896" TargetMode="External" /><Relationship Id="rId357" Type="http://schemas.openxmlformats.org/officeDocument/2006/relationships/hyperlink" Target="https://twitter.com/#!/mackerelcat/status/1086656701971886080" TargetMode="External" /><Relationship Id="rId358" Type="http://schemas.openxmlformats.org/officeDocument/2006/relationships/hyperlink" Target="https://twitter.com/#!/mackerelcat/status/1086684729426927618" TargetMode="External" /><Relationship Id="rId359" Type="http://schemas.openxmlformats.org/officeDocument/2006/relationships/hyperlink" Target="https://twitter.com/#!/mackerelcat/status/1086704910719053824" TargetMode="External" /><Relationship Id="rId360" Type="http://schemas.openxmlformats.org/officeDocument/2006/relationships/hyperlink" Target="https://twitter.com/#!/mackerelcat/status/1086717205104840704" TargetMode="External" /><Relationship Id="rId361" Type="http://schemas.openxmlformats.org/officeDocument/2006/relationships/hyperlink" Target="https://twitter.com/#!/garcelleb/status/1086717418305511425" TargetMode="External" /><Relationship Id="rId362" Type="http://schemas.openxmlformats.org/officeDocument/2006/relationships/hyperlink" Target="https://twitter.com/#!/gayleong/status/1086717601944748032" TargetMode="External" /><Relationship Id="rId363" Type="http://schemas.openxmlformats.org/officeDocument/2006/relationships/hyperlink" Target="https://twitter.com/#!/gayleong/status/1086717601944748032" TargetMode="External" /><Relationship Id="rId364" Type="http://schemas.openxmlformats.org/officeDocument/2006/relationships/hyperlink" Target="https://twitter.com/#!/gayleong/status/1086717632697458689" TargetMode="External" /><Relationship Id="rId365" Type="http://schemas.openxmlformats.org/officeDocument/2006/relationships/hyperlink" Target="https://twitter.com/#!/gayleong/status/1086717632697458689" TargetMode="External" /><Relationship Id="rId366" Type="http://schemas.openxmlformats.org/officeDocument/2006/relationships/hyperlink" Target="https://twitter.com/#!/sflabor/status/1086717842232205312" TargetMode="External" /><Relationship Id="rId367" Type="http://schemas.openxmlformats.org/officeDocument/2006/relationships/hyperlink" Target="https://twitter.com/#!/pdjegal/status/1086714954198114304" TargetMode="External" /><Relationship Id="rId368" Type="http://schemas.openxmlformats.org/officeDocument/2006/relationships/hyperlink" Target="https://twitter.com/#!/pdjegal/status/1086717375452311553" TargetMode="External" /><Relationship Id="rId369" Type="http://schemas.openxmlformats.org/officeDocument/2006/relationships/hyperlink" Target="https://twitter.com/#!/kron4news/status/1086715459485949954" TargetMode="External" /><Relationship Id="rId370" Type="http://schemas.openxmlformats.org/officeDocument/2006/relationships/hyperlink" Target="https://twitter.com/#!/kron4news/status/1086717977691512832" TargetMode="External" /><Relationship Id="rId371" Type="http://schemas.openxmlformats.org/officeDocument/2006/relationships/hyperlink" Target="https://twitter.com/#!/keri_lowe_/status/1086718472376045568" TargetMode="External" /><Relationship Id="rId372" Type="http://schemas.openxmlformats.org/officeDocument/2006/relationships/hyperlink" Target="https://twitter.com/#!/geewhiz63/status/1086712965674364928" TargetMode="External" /><Relationship Id="rId373" Type="http://schemas.openxmlformats.org/officeDocument/2006/relationships/hyperlink" Target="https://twitter.com/#!/geewhiz63/status/1086715082388660224" TargetMode="External" /><Relationship Id="rId374" Type="http://schemas.openxmlformats.org/officeDocument/2006/relationships/hyperlink" Target="https://twitter.com/#!/geewhiz63/status/1086718485055459328" TargetMode="External" /><Relationship Id="rId375" Type="http://schemas.openxmlformats.org/officeDocument/2006/relationships/hyperlink" Target="https://twitter.com/#!/yassxa/status/1086701656857731072" TargetMode="External" /><Relationship Id="rId376" Type="http://schemas.openxmlformats.org/officeDocument/2006/relationships/hyperlink" Target="https://twitter.com/#!/yassxa/status/1086701656857731072" TargetMode="External" /><Relationship Id="rId377" Type="http://schemas.openxmlformats.org/officeDocument/2006/relationships/hyperlink" Target="https://twitter.com/#!/yassxa/status/1086702240339881984" TargetMode="External" /><Relationship Id="rId378" Type="http://schemas.openxmlformats.org/officeDocument/2006/relationships/hyperlink" Target="https://twitter.com/#!/marialuv28/status/1086718121686102016" TargetMode="External" /><Relationship Id="rId379" Type="http://schemas.openxmlformats.org/officeDocument/2006/relationships/hyperlink" Target="https://twitter.com/#!/y666mna/status/1086701356407152640" TargetMode="External" /><Relationship Id="rId380" Type="http://schemas.openxmlformats.org/officeDocument/2006/relationships/hyperlink" Target="https://twitter.com/#!/marialuv28/status/1086718804200046592" TargetMode="External" /><Relationship Id="rId381" Type="http://schemas.openxmlformats.org/officeDocument/2006/relationships/hyperlink" Target="https://twitter.com/#!/marialuv28/status/1086718804200046592" TargetMode="External" /><Relationship Id="rId382" Type="http://schemas.openxmlformats.org/officeDocument/2006/relationships/hyperlink" Target="https://twitter.com/#!/street_cormier/status/1086719164562075649" TargetMode="External" /><Relationship Id="rId383" Type="http://schemas.openxmlformats.org/officeDocument/2006/relationships/hyperlink" Target="https://twitter.com/#!/heyhanyu2/status/1086719164704681984" TargetMode="External" /><Relationship Id="rId384" Type="http://schemas.openxmlformats.org/officeDocument/2006/relationships/hyperlink" Target="https://twitter.com/#!/wberrazeg/status/1086719189094678530" TargetMode="External" /><Relationship Id="rId385" Type="http://schemas.openxmlformats.org/officeDocument/2006/relationships/hyperlink" Target="https://twitter.com/#!/lisarraine/status/1086709323785355266" TargetMode="External" /><Relationship Id="rId386" Type="http://schemas.openxmlformats.org/officeDocument/2006/relationships/hyperlink" Target="https://twitter.com/#!/socialheadliner/status/1086720101804634112" TargetMode="External" /><Relationship Id="rId387" Type="http://schemas.openxmlformats.org/officeDocument/2006/relationships/hyperlink" Target="https://twitter.com/#!/trendssf/status/1086720845505064960" TargetMode="External" /><Relationship Id="rId388" Type="http://schemas.openxmlformats.org/officeDocument/2006/relationships/hyperlink" Target="https://twitter.com/#!/scallionoh/status/1086720972403675136" TargetMode="External" /><Relationship Id="rId389" Type="http://schemas.openxmlformats.org/officeDocument/2006/relationships/hyperlink" Target="https://twitter.com/#!/morningroja/status/1086719468045103104" TargetMode="External" /><Relationship Id="rId390" Type="http://schemas.openxmlformats.org/officeDocument/2006/relationships/hyperlink" Target="https://twitter.com/#!/morningroja/status/1086721197230895104" TargetMode="External" /><Relationship Id="rId391" Type="http://schemas.openxmlformats.org/officeDocument/2006/relationships/hyperlink" Target="https://twitter.com/#!/bassett87/status/1086715627035713536" TargetMode="External" /><Relationship Id="rId392" Type="http://schemas.openxmlformats.org/officeDocument/2006/relationships/hyperlink" Target="https://twitter.com/#!/bassett87/status/1086715933345763328" TargetMode="External" /><Relationship Id="rId393" Type="http://schemas.openxmlformats.org/officeDocument/2006/relationships/hyperlink" Target="https://twitter.com/#!/bassett87/status/1086717502078410752" TargetMode="External" /><Relationship Id="rId394" Type="http://schemas.openxmlformats.org/officeDocument/2006/relationships/hyperlink" Target="https://twitter.com/#!/bassett87/status/1086721208719007745" TargetMode="External" /><Relationship Id="rId395" Type="http://schemas.openxmlformats.org/officeDocument/2006/relationships/hyperlink" Target="https://twitter.com/#!/feministdevil/status/1086718436909010944" TargetMode="External" /><Relationship Id="rId396" Type="http://schemas.openxmlformats.org/officeDocument/2006/relationships/hyperlink" Target="https://twitter.com/#!/feministdevil/status/1086721710273884160" TargetMode="External" /><Relationship Id="rId397" Type="http://schemas.openxmlformats.org/officeDocument/2006/relationships/hyperlink" Target="https://api.twitter.com/1.1/geo/id/5a110d312052166f.json" TargetMode="External" /><Relationship Id="rId398" Type="http://schemas.openxmlformats.org/officeDocument/2006/relationships/hyperlink" Target="https://api.twitter.com/1.1/geo/id/5a110d312052166f.json" TargetMode="External" /><Relationship Id="rId399" Type="http://schemas.openxmlformats.org/officeDocument/2006/relationships/hyperlink" Target="https://api.twitter.com/1.1/geo/id/5a110d312052166f.json" TargetMode="External" /><Relationship Id="rId400" Type="http://schemas.openxmlformats.org/officeDocument/2006/relationships/hyperlink" Target="https://api.twitter.com/1.1/geo/id/07d9ec7b6ac85000.json" TargetMode="External" /><Relationship Id="rId401" Type="http://schemas.openxmlformats.org/officeDocument/2006/relationships/hyperlink" Target="https://api.twitter.com/1.1/geo/id/07d9ec7b6ac85000.json" TargetMode="External" /><Relationship Id="rId402" Type="http://schemas.openxmlformats.org/officeDocument/2006/relationships/hyperlink" Target="https://api.twitter.com/1.1/geo/id/5a110d312052166f.json" TargetMode="External" /><Relationship Id="rId403" Type="http://schemas.openxmlformats.org/officeDocument/2006/relationships/hyperlink" Target="https://api.twitter.com/1.1/geo/id/07d9c92968882000.json" TargetMode="External" /><Relationship Id="rId404" Type="http://schemas.openxmlformats.org/officeDocument/2006/relationships/hyperlink" Target="https://api.twitter.com/1.1/geo/id/5a110d312052166f.json" TargetMode="External" /><Relationship Id="rId405" Type="http://schemas.openxmlformats.org/officeDocument/2006/relationships/hyperlink" Target="https://api.twitter.com/1.1/geo/id/07d9c92968882000.json" TargetMode="External" /><Relationship Id="rId406" Type="http://schemas.openxmlformats.org/officeDocument/2006/relationships/hyperlink" Target="https://api.twitter.com/1.1/geo/id/07d9d218d4080000.json" TargetMode="External" /><Relationship Id="rId407" Type="http://schemas.openxmlformats.org/officeDocument/2006/relationships/hyperlink" Target="https://api.twitter.com/1.1/geo/id/5a110d312052166f.json" TargetMode="External" /><Relationship Id="rId408" Type="http://schemas.openxmlformats.org/officeDocument/2006/relationships/hyperlink" Target="https://api.twitter.com/1.1/geo/id/5a110d312052166f.json" TargetMode="External" /><Relationship Id="rId409" Type="http://schemas.openxmlformats.org/officeDocument/2006/relationships/hyperlink" Target="https://api.twitter.com/1.1/geo/id/5a110d312052166f.json" TargetMode="External" /><Relationship Id="rId410" Type="http://schemas.openxmlformats.org/officeDocument/2006/relationships/comments" Target="../comments1.xml" /><Relationship Id="rId411" Type="http://schemas.openxmlformats.org/officeDocument/2006/relationships/vmlDrawing" Target="../drawings/vmlDrawing1.vml" /><Relationship Id="rId412" Type="http://schemas.openxmlformats.org/officeDocument/2006/relationships/table" Target="../tables/table1.xml" /><Relationship Id="rId4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WRNHJ06Qa9" TargetMode="External" /><Relationship Id="rId2" Type="http://schemas.openxmlformats.org/officeDocument/2006/relationships/hyperlink" Target="https://t.co/WRHbtRcgUW" TargetMode="External" /><Relationship Id="rId3" Type="http://schemas.openxmlformats.org/officeDocument/2006/relationships/hyperlink" Target="https://t.co/XjVWcVLkoD" TargetMode="External" /><Relationship Id="rId4" Type="http://schemas.openxmlformats.org/officeDocument/2006/relationships/hyperlink" Target="https://t.co/tMBPwg6C7v" TargetMode="External" /><Relationship Id="rId5" Type="http://schemas.openxmlformats.org/officeDocument/2006/relationships/hyperlink" Target="https://t.co/ofYC7H7NeV" TargetMode="External" /><Relationship Id="rId6" Type="http://schemas.openxmlformats.org/officeDocument/2006/relationships/hyperlink" Target="https://t.co/8XBTRbF0Fh" TargetMode="External" /><Relationship Id="rId7" Type="http://schemas.openxmlformats.org/officeDocument/2006/relationships/hyperlink" Target="https://t.co/ZAVtArBGce" TargetMode="External" /><Relationship Id="rId8" Type="http://schemas.openxmlformats.org/officeDocument/2006/relationships/hyperlink" Target="http://7x7.com/" TargetMode="External" /><Relationship Id="rId9" Type="http://schemas.openxmlformats.org/officeDocument/2006/relationships/hyperlink" Target="http://t.co/565dVGxrru" TargetMode="External" /><Relationship Id="rId10" Type="http://schemas.openxmlformats.org/officeDocument/2006/relationships/hyperlink" Target="http://t.co/zSjiWzDW5S" TargetMode="External" /><Relationship Id="rId11" Type="http://schemas.openxmlformats.org/officeDocument/2006/relationships/hyperlink" Target="http://t.co/NEwidOH7CL" TargetMode="External" /><Relationship Id="rId12" Type="http://schemas.openxmlformats.org/officeDocument/2006/relationships/hyperlink" Target="https://t.co/KNKAdm05bo" TargetMode="External" /><Relationship Id="rId13" Type="http://schemas.openxmlformats.org/officeDocument/2006/relationships/hyperlink" Target="https://t.co/KqaxT9TZ7e" TargetMode="External" /><Relationship Id="rId14" Type="http://schemas.openxmlformats.org/officeDocument/2006/relationships/hyperlink" Target="https://t.co/p8ylKitq5g" TargetMode="External" /><Relationship Id="rId15" Type="http://schemas.openxmlformats.org/officeDocument/2006/relationships/hyperlink" Target="https://t.co/aPwnsHJeGj" TargetMode="External" /><Relationship Id="rId16" Type="http://schemas.openxmlformats.org/officeDocument/2006/relationships/hyperlink" Target="https://t.co/Xy2K2SX47y" TargetMode="External" /><Relationship Id="rId17" Type="http://schemas.openxmlformats.org/officeDocument/2006/relationships/hyperlink" Target="http://t.co/1Ytgx3VkqD" TargetMode="External" /><Relationship Id="rId18" Type="http://schemas.openxmlformats.org/officeDocument/2006/relationships/hyperlink" Target="http://t.co/NhrRiFDSk9" TargetMode="External" /><Relationship Id="rId19" Type="http://schemas.openxmlformats.org/officeDocument/2006/relationships/hyperlink" Target="https://t.co/Xf4TFft9Bd" TargetMode="External" /><Relationship Id="rId20" Type="http://schemas.openxmlformats.org/officeDocument/2006/relationships/hyperlink" Target="https://t.co/a02z4849kL" TargetMode="External" /><Relationship Id="rId21" Type="http://schemas.openxmlformats.org/officeDocument/2006/relationships/hyperlink" Target="https://t.co/aKNZvoPfvW" TargetMode="External" /><Relationship Id="rId22" Type="http://schemas.openxmlformats.org/officeDocument/2006/relationships/hyperlink" Target="https://t.co/IojHcOHZjg" TargetMode="External" /><Relationship Id="rId23" Type="http://schemas.openxmlformats.org/officeDocument/2006/relationships/hyperlink" Target="https://t.co/1FgbFYlLOz" TargetMode="External" /><Relationship Id="rId24" Type="http://schemas.openxmlformats.org/officeDocument/2006/relationships/hyperlink" Target="https://t.co/2NxakitFwU" TargetMode="External" /><Relationship Id="rId25" Type="http://schemas.openxmlformats.org/officeDocument/2006/relationships/hyperlink" Target="https://t.co/XRlDe5oHq7" TargetMode="External" /><Relationship Id="rId26" Type="http://schemas.openxmlformats.org/officeDocument/2006/relationships/hyperlink" Target="https://t.co/LDOigTd7RZ" TargetMode="External" /><Relationship Id="rId27" Type="http://schemas.openxmlformats.org/officeDocument/2006/relationships/hyperlink" Target="http://t.co/2kLV4sehau" TargetMode="External" /><Relationship Id="rId28" Type="http://schemas.openxmlformats.org/officeDocument/2006/relationships/hyperlink" Target="https://t.co/h1zoQAqKjZ" TargetMode="External" /><Relationship Id="rId29" Type="http://schemas.openxmlformats.org/officeDocument/2006/relationships/hyperlink" Target="https://t.co/D4XU5lu4x7" TargetMode="External" /><Relationship Id="rId30" Type="http://schemas.openxmlformats.org/officeDocument/2006/relationships/hyperlink" Target="https://t.co/OFnyBdR0Fa" TargetMode="External" /><Relationship Id="rId31" Type="http://schemas.openxmlformats.org/officeDocument/2006/relationships/hyperlink" Target="https://t.co/OMxB0x7xC5" TargetMode="External" /><Relationship Id="rId32" Type="http://schemas.openxmlformats.org/officeDocument/2006/relationships/hyperlink" Target="https://t.co/IxLjEB2zlE" TargetMode="External" /><Relationship Id="rId33" Type="http://schemas.openxmlformats.org/officeDocument/2006/relationships/hyperlink" Target="http://t.co/IDKRGowHQM" TargetMode="External" /><Relationship Id="rId34" Type="http://schemas.openxmlformats.org/officeDocument/2006/relationships/hyperlink" Target="https://t.co/c9JzH8VPTP" TargetMode="External" /><Relationship Id="rId35" Type="http://schemas.openxmlformats.org/officeDocument/2006/relationships/hyperlink" Target="https://t.co/DOhhBYiEHZ" TargetMode="External" /><Relationship Id="rId36" Type="http://schemas.openxmlformats.org/officeDocument/2006/relationships/hyperlink" Target="https://t.co/PTufubLKEg" TargetMode="External" /><Relationship Id="rId37" Type="http://schemas.openxmlformats.org/officeDocument/2006/relationships/hyperlink" Target="https://t.co/wOs9OwkOhl" TargetMode="External" /><Relationship Id="rId38" Type="http://schemas.openxmlformats.org/officeDocument/2006/relationships/hyperlink" Target="https://t.co/r0ipWDASI4" TargetMode="External" /><Relationship Id="rId39" Type="http://schemas.openxmlformats.org/officeDocument/2006/relationships/hyperlink" Target="https://t.co/CaPCdSQt0x" TargetMode="External" /><Relationship Id="rId40" Type="http://schemas.openxmlformats.org/officeDocument/2006/relationships/hyperlink" Target="https://t.co/L25eJLIGae" TargetMode="External" /><Relationship Id="rId41" Type="http://schemas.openxmlformats.org/officeDocument/2006/relationships/hyperlink" Target="https://t.co/qN7QD5Wu6u" TargetMode="External" /><Relationship Id="rId42" Type="http://schemas.openxmlformats.org/officeDocument/2006/relationships/hyperlink" Target="https://t.co/qvWH9JPZsR" TargetMode="External" /><Relationship Id="rId43" Type="http://schemas.openxmlformats.org/officeDocument/2006/relationships/hyperlink" Target="https://t.co/v7Epbd1xul" TargetMode="External" /><Relationship Id="rId44" Type="http://schemas.openxmlformats.org/officeDocument/2006/relationships/hyperlink" Target="https://t.co/UrSYmiZoz5" TargetMode="External" /><Relationship Id="rId45" Type="http://schemas.openxmlformats.org/officeDocument/2006/relationships/hyperlink" Target="http://t.co/EIEfHr8B7w" TargetMode="External" /><Relationship Id="rId46" Type="http://schemas.openxmlformats.org/officeDocument/2006/relationships/hyperlink" Target="http://t.co/IfyFHkxUAZ" TargetMode="External" /><Relationship Id="rId47" Type="http://schemas.openxmlformats.org/officeDocument/2006/relationships/hyperlink" Target="https://t.co/nqbkh5vZjw" TargetMode="External" /><Relationship Id="rId48" Type="http://schemas.openxmlformats.org/officeDocument/2006/relationships/hyperlink" Target="https://t.co/UGSYBoV3VQ" TargetMode="External" /><Relationship Id="rId49" Type="http://schemas.openxmlformats.org/officeDocument/2006/relationships/hyperlink" Target="https://t.co/Sm9Qgbqit9" TargetMode="External" /><Relationship Id="rId50" Type="http://schemas.openxmlformats.org/officeDocument/2006/relationships/hyperlink" Target="https://t.co/V9dD682Ijm" TargetMode="External" /><Relationship Id="rId51" Type="http://schemas.openxmlformats.org/officeDocument/2006/relationships/hyperlink" Target="https://t.co/ZzRXvKEIYI" TargetMode="External" /><Relationship Id="rId52" Type="http://schemas.openxmlformats.org/officeDocument/2006/relationships/hyperlink" Target="http://t.co/CSSttPQJ7l" TargetMode="External" /><Relationship Id="rId53" Type="http://schemas.openxmlformats.org/officeDocument/2006/relationships/hyperlink" Target="https://t.co/k8MHsJAEJJ" TargetMode="External" /><Relationship Id="rId54" Type="http://schemas.openxmlformats.org/officeDocument/2006/relationships/hyperlink" Target="https://t.co/wJ1qfaHfMD" TargetMode="External" /><Relationship Id="rId55" Type="http://schemas.openxmlformats.org/officeDocument/2006/relationships/hyperlink" Target="https://t.co/wpTHoSUp9V" TargetMode="External" /><Relationship Id="rId56" Type="http://schemas.openxmlformats.org/officeDocument/2006/relationships/hyperlink" Target="https://t.co/WPXcrpojUz" TargetMode="External" /><Relationship Id="rId57" Type="http://schemas.openxmlformats.org/officeDocument/2006/relationships/hyperlink" Target="https://t.co/bVer8tiyCS" TargetMode="External" /><Relationship Id="rId58" Type="http://schemas.openxmlformats.org/officeDocument/2006/relationships/hyperlink" Target="https://t.co/seDOoNN18q" TargetMode="External" /><Relationship Id="rId59" Type="http://schemas.openxmlformats.org/officeDocument/2006/relationships/hyperlink" Target="https://t.co/i5C7H3hIWT" TargetMode="External" /><Relationship Id="rId60" Type="http://schemas.openxmlformats.org/officeDocument/2006/relationships/hyperlink" Target="https://t.co/2yBEEFo3BQ" TargetMode="External" /><Relationship Id="rId61" Type="http://schemas.openxmlformats.org/officeDocument/2006/relationships/hyperlink" Target="http://t.co/7IE9I8VVGb" TargetMode="External" /><Relationship Id="rId62" Type="http://schemas.openxmlformats.org/officeDocument/2006/relationships/hyperlink" Target="http://t.co/3nwWtMQLgj" TargetMode="External" /><Relationship Id="rId63" Type="http://schemas.openxmlformats.org/officeDocument/2006/relationships/hyperlink" Target="https://t.co/J5WJBmnNR3" TargetMode="External" /><Relationship Id="rId64" Type="http://schemas.openxmlformats.org/officeDocument/2006/relationships/hyperlink" Target="https://t.co/aTo7elrzGx" TargetMode="External" /><Relationship Id="rId65" Type="http://schemas.openxmlformats.org/officeDocument/2006/relationships/hyperlink" Target="https://t.co/A4zw6uuc9h" TargetMode="External" /><Relationship Id="rId66" Type="http://schemas.openxmlformats.org/officeDocument/2006/relationships/hyperlink" Target="https://t.co/abvsfewZfM" TargetMode="External" /><Relationship Id="rId67" Type="http://schemas.openxmlformats.org/officeDocument/2006/relationships/hyperlink" Target="https://t.co/s2Gpz0V4lf" TargetMode="External" /><Relationship Id="rId68" Type="http://schemas.openxmlformats.org/officeDocument/2006/relationships/hyperlink" Target="http://t.co/mJzguEGAtV" TargetMode="External" /><Relationship Id="rId69" Type="http://schemas.openxmlformats.org/officeDocument/2006/relationships/hyperlink" Target="https://pbs.twimg.com/profile_banners/66514634/1474650927" TargetMode="External" /><Relationship Id="rId70" Type="http://schemas.openxmlformats.org/officeDocument/2006/relationships/hyperlink" Target="https://pbs.twimg.com/profile_banners/591210309/1526627844" TargetMode="External" /><Relationship Id="rId71" Type="http://schemas.openxmlformats.org/officeDocument/2006/relationships/hyperlink" Target="https://pbs.twimg.com/profile_banners/41764136/1534803774" TargetMode="External" /><Relationship Id="rId72" Type="http://schemas.openxmlformats.org/officeDocument/2006/relationships/hyperlink" Target="https://pbs.twimg.com/profile_banners/21541950/1501550613" TargetMode="External" /><Relationship Id="rId73" Type="http://schemas.openxmlformats.org/officeDocument/2006/relationships/hyperlink" Target="https://pbs.twimg.com/profile_banners/11397792/1535635275" TargetMode="External" /><Relationship Id="rId74" Type="http://schemas.openxmlformats.org/officeDocument/2006/relationships/hyperlink" Target="https://pbs.twimg.com/profile_banners/1631458657/1512887001" TargetMode="External" /><Relationship Id="rId75" Type="http://schemas.openxmlformats.org/officeDocument/2006/relationships/hyperlink" Target="https://pbs.twimg.com/profile_banners/16267818/1546398186" TargetMode="External" /><Relationship Id="rId76" Type="http://schemas.openxmlformats.org/officeDocument/2006/relationships/hyperlink" Target="https://pbs.twimg.com/profile_banners/16562949/1462551444" TargetMode="External" /><Relationship Id="rId77" Type="http://schemas.openxmlformats.org/officeDocument/2006/relationships/hyperlink" Target="https://pbs.twimg.com/profile_banners/91206331/1369953778" TargetMode="External" /><Relationship Id="rId78" Type="http://schemas.openxmlformats.org/officeDocument/2006/relationships/hyperlink" Target="https://pbs.twimg.com/profile_banners/91206900/1369950232" TargetMode="External" /><Relationship Id="rId79" Type="http://schemas.openxmlformats.org/officeDocument/2006/relationships/hyperlink" Target="https://pbs.twimg.com/profile_banners/381777983/1358317122" TargetMode="External" /><Relationship Id="rId80" Type="http://schemas.openxmlformats.org/officeDocument/2006/relationships/hyperlink" Target="https://pbs.twimg.com/profile_banners/800942537083068416/1530462236" TargetMode="External" /><Relationship Id="rId81" Type="http://schemas.openxmlformats.org/officeDocument/2006/relationships/hyperlink" Target="https://pbs.twimg.com/profile_banners/128956459/1518924929" TargetMode="External" /><Relationship Id="rId82" Type="http://schemas.openxmlformats.org/officeDocument/2006/relationships/hyperlink" Target="https://pbs.twimg.com/profile_banners/17303935/1516677697" TargetMode="External" /><Relationship Id="rId83" Type="http://schemas.openxmlformats.org/officeDocument/2006/relationships/hyperlink" Target="https://pbs.twimg.com/profile_banners/27187343/1511963499" TargetMode="External" /><Relationship Id="rId84" Type="http://schemas.openxmlformats.org/officeDocument/2006/relationships/hyperlink" Target="https://pbs.twimg.com/profile_banners/608312707/1530278968" TargetMode="External" /><Relationship Id="rId85" Type="http://schemas.openxmlformats.org/officeDocument/2006/relationships/hyperlink" Target="https://pbs.twimg.com/profile_banners/378302630/1545088787" TargetMode="External" /><Relationship Id="rId86" Type="http://schemas.openxmlformats.org/officeDocument/2006/relationships/hyperlink" Target="https://pbs.twimg.com/profile_banners/34863804/1474904929" TargetMode="External" /><Relationship Id="rId87" Type="http://schemas.openxmlformats.org/officeDocument/2006/relationships/hyperlink" Target="https://pbs.twimg.com/profile_banners/18644245/1516906689" TargetMode="External" /><Relationship Id="rId88" Type="http://schemas.openxmlformats.org/officeDocument/2006/relationships/hyperlink" Target="https://pbs.twimg.com/profile_banners/1049401814225809408/1539032394" TargetMode="External" /><Relationship Id="rId89" Type="http://schemas.openxmlformats.org/officeDocument/2006/relationships/hyperlink" Target="https://pbs.twimg.com/profile_banners/102222319/1525272774" TargetMode="External" /><Relationship Id="rId90" Type="http://schemas.openxmlformats.org/officeDocument/2006/relationships/hyperlink" Target="https://pbs.twimg.com/profile_banners/15965730/1510032230" TargetMode="External" /><Relationship Id="rId91" Type="http://schemas.openxmlformats.org/officeDocument/2006/relationships/hyperlink" Target="https://pbs.twimg.com/profile_banners/875658217/1547540243" TargetMode="External" /><Relationship Id="rId92" Type="http://schemas.openxmlformats.org/officeDocument/2006/relationships/hyperlink" Target="https://pbs.twimg.com/profile_banners/4832088732/1457310440" TargetMode="External" /><Relationship Id="rId93" Type="http://schemas.openxmlformats.org/officeDocument/2006/relationships/hyperlink" Target="https://pbs.twimg.com/profile_banners/2154127088/1501655650" TargetMode="External" /><Relationship Id="rId94" Type="http://schemas.openxmlformats.org/officeDocument/2006/relationships/hyperlink" Target="https://pbs.twimg.com/profile_banners/971843773784313857/1545658233" TargetMode="External" /><Relationship Id="rId95" Type="http://schemas.openxmlformats.org/officeDocument/2006/relationships/hyperlink" Target="https://pbs.twimg.com/profile_banners/28868321/1533084045" TargetMode="External" /><Relationship Id="rId96" Type="http://schemas.openxmlformats.org/officeDocument/2006/relationships/hyperlink" Target="https://pbs.twimg.com/profile_banners/82373091/1517172369" TargetMode="External" /><Relationship Id="rId97" Type="http://schemas.openxmlformats.org/officeDocument/2006/relationships/hyperlink" Target="https://pbs.twimg.com/profile_banners/768404108/1546982225" TargetMode="External" /><Relationship Id="rId98" Type="http://schemas.openxmlformats.org/officeDocument/2006/relationships/hyperlink" Target="https://pbs.twimg.com/profile_banners/36800230/1546546268" TargetMode="External" /><Relationship Id="rId99" Type="http://schemas.openxmlformats.org/officeDocument/2006/relationships/hyperlink" Target="https://pbs.twimg.com/profile_banners/18993395/1430509095" TargetMode="External" /><Relationship Id="rId100" Type="http://schemas.openxmlformats.org/officeDocument/2006/relationships/hyperlink" Target="https://pbs.twimg.com/profile_banners/742897362293559296/1547336636" TargetMode="External" /><Relationship Id="rId101" Type="http://schemas.openxmlformats.org/officeDocument/2006/relationships/hyperlink" Target="https://pbs.twimg.com/profile_banners/941118996467802117/1546227743" TargetMode="External" /><Relationship Id="rId102" Type="http://schemas.openxmlformats.org/officeDocument/2006/relationships/hyperlink" Target="https://pbs.twimg.com/profile_banners/751287830458953728/1506490843" TargetMode="External" /><Relationship Id="rId103" Type="http://schemas.openxmlformats.org/officeDocument/2006/relationships/hyperlink" Target="https://pbs.twimg.com/profile_banners/31946653/1531985797" TargetMode="External" /><Relationship Id="rId104" Type="http://schemas.openxmlformats.org/officeDocument/2006/relationships/hyperlink" Target="https://pbs.twimg.com/profile_banners/21551888/1547410389" TargetMode="External" /><Relationship Id="rId105" Type="http://schemas.openxmlformats.org/officeDocument/2006/relationships/hyperlink" Target="https://pbs.twimg.com/profile_banners/946984668938747905/1540366385" TargetMode="External" /><Relationship Id="rId106" Type="http://schemas.openxmlformats.org/officeDocument/2006/relationships/hyperlink" Target="https://pbs.twimg.com/profile_banners/764667715361476609/1545731008" TargetMode="External" /><Relationship Id="rId107" Type="http://schemas.openxmlformats.org/officeDocument/2006/relationships/hyperlink" Target="https://pbs.twimg.com/profile_banners/32537454/1524034558" TargetMode="External" /><Relationship Id="rId108" Type="http://schemas.openxmlformats.org/officeDocument/2006/relationships/hyperlink" Target="https://pbs.twimg.com/profile_banners/25073877/1543104015" TargetMode="External" /><Relationship Id="rId109" Type="http://schemas.openxmlformats.org/officeDocument/2006/relationships/hyperlink" Target="https://pbs.twimg.com/profile_banners/910703506352250880/1516210734" TargetMode="External" /><Relationship Id="rId110" Type="http://schemas.openxmlformats.org/officeDocument/2006/relationships/hyperlink" Target="https://pbs.twimg.com/profile_banners/822215679726100480/1507040566" TargetMode="External" /><Relationship Id="rId111" Type="http://schemas.openxmlformats.org/officeDocument/2006/relationships/hyperlink" Target="https://pbs.twimg.com/profile_banners/162138645/1531932481" TargetMode="External" /><Relationship Id="rId112" Type="http://schemas.openxmlformats.org/officeDocument/2006/relationships/hyperlink" Target="https://pbs.twimg.com/profile_banners/14298769/1525384512" TargetMode="External" /><Relationship Id="rId113" Type="http://schemas.openxmlformats.org/officeDocument/2006/relationships/hyperlink" Target="https://pbs.twimg.com/profile_banners/26642006/1541690655" TargetMode="External" /><Relationship Id="rId114" Type="http://schemas.openxmlformats.org/officeDocument/2006/relationships/hyperlink" Target="https://pbs.twimg.com/profile_banners/18183896/1532507377" TargetMode="External" /><Relationship Id="rId115" Type="http://schemas.openxmlformats.org/officeDocument/2006/relationships/hyperlink" Target="https://pbs.twimg.com/profile_banners/3070261742/1492750597" TargetMode="External" /><Relationship Id="rId116" Type="http://schemas.openxmlformats.org/officeDocument/2006/relationships/hyperlink" Target="https://pbs.twimg.com/profile_banners/19215531/1547686355" TargetMode="External" /><Relationship Id="rId117" Type="http://schemas.openxmlformats.org/officeDocument/2006/relationships/hyperlink" Target="https://pbs.twimg.com/profile_banners/1034676443777626112/1537138581" TargetMode="External" /><Relationship Id="rId118" Type="http://schemas.openxmlformats.org/officeDocument/2006/relationships/hyperlink" Target="https://pbs.twimg.com/profile_banners/22849397/1489249953" TargetMode="External" /><Relationship Id="rId119" Type="http://schemas.openxmlformats.org/officeDocument/2006/relationships/hyperlink" Target="https://pbs.twimg.com/profile_banners/250762644/1517860876" TargetMode="External" /><Relationship Id="rId120" Type="http://schemas.openxmlformats.org/officeDocument/2006/relationships/hyperlink" Target="https://pbs.twimg.com/profile_banners/223188080/1400594500" TargetMode="External" /><Relationship Id="rId121" Type="http://schemas.openxmlformats.org/officeDocument/2006/relationships/hyperlink" Target="https://pbs.twimg.com/profile_banners/16132035/1415218115" TargetMode="External" /><Relationship Id="rId122" Type="http://schemas.openxmlformats.org/officeDocument/2006/relationships/hyperlink" Target="https://pbs.twimg.com/profile_banners/29283/1396025539" TargetMode="External" /><Relationship Id="rId123" Type="http://schemas.openxmlformats.org/officeDocument/2006/relationships/hyperlink" Target="https://pbs.twimg.com/profile_banners/705447180/1459180282" TargetMode="External" /><Relationship Id="rId124" Type="http://schemas.openxmlformats.org/officeDocument/2006/relationships/hyperlink" Target="https://pbs.twimg.com/profile_banners/880624412/1365204170" TargetMode="External" /><Relationship Id="rId125" Type="http://schemas.openxmlformats.org/officeDocument/2006/relationships/hyperlink" Target="https://pbs.twimg.com/profile_banners/21175055/1432068273" TargetMode="External" /><Relationship Id="rId126" Type="http://schemas.openxmlformats.org/officeDocument/2006/relationships/hyperlink" Target="https://pbs.twimg.com/profile_banners/26703365/1506724682" TargetMode="External" /><Relationship Id="rId127" Type="http://schemas.openxmlformats.org/officeDocument/2006/relationships/hyperlink" Target="https://pbs.twimg.com/profile_banners/268563436/1360698923" TargetMode="External" /><Relationship Id="rId128" Type="http://schemas.openxmlformats.org/officeDocument/2006/relationships/hyperlink" Target="https://pbs.twimg.com/profile_banners/14885540/1467741829" TargetMode="External" /><Relationship Id="rId129" Type="http://schemas.openxmlformats.org/officeDocument/2006/relationships/hyperlink" Target="https://pbs.twimg.com/profile_banners/28719923/1516910004" TargetMode="External" /><Relationship Id="rId130" Type="http://schemas.openxmlformats.org/officeDocument/2006/relationships/hyperlink" Target="https://pbs.twimg.com/profile_banners/4861931292/1515973696" TargetMode="External" /><Relationship Id="rId131" Type="http://schemas.openxmlformats.org/officeDocument/2006/relationships/hyperlink" Target="https://pbs.twimg.com/profile_banners/806362221358051329/1540965351" TargetMode="External" /><Relationship Id="rId132" Type="http://schemas.openxmlformats.org/officeDocument/2006/relationships/hyperlink" Target="https://pbs.twimg.com/profile_banners/796461783242260480/1547191267" TargetMode="External" /><Relationship Id="rId133" Type="http://schemas.openxmlformats.org/officeDocument/2006/relationships/hyperlink" Target="https://pbs.twimg.com/profile_banners/9867582/1541081467" TargetMode="External" /><Relationship Id="rId134" Type="http://schemas.openxmlformats.org/officeDocument/2006/relationships/hyperlink" Target="https://pbs.twimg.com/profile_banners/1228276086/1362112283" TargetMode="External" /><Relationship Id="rId135" Type="http://schemas.openxmlformats.org/officeDocument/2006/relationships/hyperlink" Target="https://pbs.twimg.com/profile_banners/44525679/1526359867" TargetMode="External" /><Relationship Id="rId136" Type="http://schemas.openxmlformats.org/officeDocument/2006/relationships/hyperlink" Target="https://pbs.twimg.com/profile_banners/119455644/1497892914" TargetMode="External" /><Relationship Id="rId137" Type="http://schemas.openxmlformats.org/officeDocument/2006/relationships/hyperlink" Target="https://pbs.twimg.com/profile_banners/66592236/1541209101" TargetMode="External" /><Relationship Id="rId138" Type="http://schemas.openxmlformats.org/officeDocument/2006/relationships/hyperlink" Target="https://pbs.twimg.com/profile_banners/833897750429327360/1487652014" TargetMode="External" /><Relationship Id="rId139" Type="http://schemas.openxmlformats.org/officeDocument/2006/relationships/hyperlink" Target="https://pbs.twimg.com/profile_banners/56891263/1489777935" TargetMode="External" /><Relationship Id="rId140" Type="http://schemas.openxmlformats.org/officeDocument/2006/relationships/hyperlink" Target="https://pbs.twimg.com/profile_banners/56001230/1390083084" TargetMode="External" /><Relationship Id="rId141" Type="http://schemas.openxmlformats.org/officeDocument/2006/relationships/hyperlink" Target="https://pbs.twimg.com/profile_banners/634030587/1462993643" TargetMode="External" /><Relationship Id="rId142" Type="http://schemas.openxmlformats.org/officeDocument/2006/relationships/hyperlink" Target="https://pbs.twimg.com/profile_banners/893297157041795076/1505330302" TargetMode="External" /><Relationship Id="rId143" Type="http://schemas.openxmlformats.org/officeDocument/2006/relationships/hyperlink" Target="https://pbs.twimg.com/profile_banners/14894212/1503951886" TargetMode="External" /><Relationship Id="rId144" Type="http://schemas.openxmlformats.org/officeDocument/2006/relationships/hyperlink" Target="https://pbs.twimg.com/profile_banners/4701187340/1546565659" TargetMode="External" /><Relationship Id="rId145" Type="http://schemas.openxmlformats.org/officeDocument/2006/relationships/hyperlink" Target="https://pbs.twimg.com/profile_banners/129247253/1399084196" TargetMode="External" /><Relationship Id="rId146" Type="http://schemas.openxmlformats.org/officeDocument/2006/relationships/hyperlink" Target="https://pbs.twimg.com/profile_banners/29757168/1497740179" TargetMode="External" /><Relationship Id="rId147" Type="http://schemas.openxmlformats.org/officeDocument/2006/relationships/hyperlink" Target="https://pbs.twimg.com/profile_banners/78358892/1543520172" TargetMode="External" /><Relationship Id="rId148" Type="http://schemas.openxmlformats.org/officeDocument/2006/relationships/hyperlink" Target="https://pbs.twimg.com/profile_banners/19031057/1509583194" TargetMode="External" /><Relationship Id="rId149" Type="http://schemas.openxmlformats.org/officeDocument/2006/relationships/hyperlink" Target="https://pbs.twimg.com/profile_banners/48517186/1379455754" TargetMode="External" /><Relationship Id="rId150" Type="http://schemas.openxmlformats.org/officeDocument/2006/relationships/hyperlink" Target="https://pbs.twimg.com/profile_banners/476442083/1401775047" TargetMode="External" /><Relationship Id="rId151" Type="http://schemas.openxmlformats.org/officeDocument/2006/relationships/hyperlink" Target="https://pbs.twimg.com/profile_banners/2190923360/1538362354" TargetMode="External" /><Relationship Id="rId152" Type="http://schemas.openxmlformats.org/officeDocument/2006/relationships/hyperlink" Target="https://pbs.twimg.com/profile_banners/2573481156/1532202261" TargetMode="External" /><Relationship Id="rId153" Type="http://schemas.openxmlformats.org/officeDocument/2006/relationships/hyperlink" Target="https://pbs.twimg.com/profile_banners/1924364738/1452290259" TargetMode="External" /><Relationship Id="rId154" Type="http://schemas.openxmlformats.org/officeDocument/2006/relationships/hyperlink" Target="https://pbs.twimg.com/profile_banners/710961424684593152/1546635148" TargetMode="External" /><Relationship Id="rId155" Type="http://schemas.openxmlformats.org/officeDocument/2006/relationships/hyperlink" Target="https://pbs.twimg.com/profile_banners/1668900295/1541990891" TargetMode="External" /><Relationship Id="rId156" Type="http://schemas.openxmlformats.org/officeDocument/2006/relationships/hyperlink" Target="https://pbs.twimg.com/profile_banners/34555871/1534389249" TargetMode="External" /><Relationship Id="rId157" Type="http://schemas.openxmlformats.org/officeDocument/2006/relationships/hyperlink" Target="https://pbs.twimg.com/profile_banners/41546005/1414170918" TargetMode="External" /><Relationship Id="rId158" Type="http://schemas.openxmlformats.org/officeDocument/2006/relationships/hyperlink" Target="https://pbs.twimg.com/profile_banners/44587487/1487019339" TargetMode="External" /><Relationship Id="rId159" Type="http://schemas.openxmlformats.org/officeDocument/2006/relationships/hyperlink" Target="https://pbs.twimg.com/profile_banners/834255770451640320/1502161980" TargetMode="External" /><Relationship Id="rId160" Type="http://schemas.openxmlformats.org/officeDocument/2006/relationships/hyperlink" Target="https://pbs.twimg.com/profile_banners/123791259/1504490947" TargetMode="External" /><Relationship Id="rId161" Type="http://schemas.openxmlformats.org/officeDocument/2006/relationships/hyperlink" Target="https://pbs.twimg.com/profile_banners/1036119541200371717/1540455791" TargetMode="External" /><Relationship Id="rId162" Type="http://schemas.openxmlformats.org/officeDocument/2006/relationships/hyperlink" Target="https://pbs.twimg.com/profile_banners/825823726394445824/1533950518" TargetMode="External" /><Relationship Id="rId163" Type="http://schemas.openxmlformats.org/officeDocument/2006/relationships/hyperlink" Target="https://pbs.twimg.com/profile_banners/575999970/1415515062" TargetMode="External" /><Relationship Id="rId164" Type="http://schemas.openxmlformats.org/officeDocument/2006/relationships/hyperlink" Target="https://pbs.twimg.com/profile_banners/156017843/1411533259"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4/bg.gif" TargetMode="External" /><Relationship Id="rId167" Type="http://schemas.openxmlformats.org/officeDocument/2006/relationships/hyperlink" Target="http://abs.twimg.com/images/themes/theme20/bg.png" TargetMode="External" /><Relationship Id="rId168" Type="http://schemas.openxmlformats.org/officeDocument/2006/relationships/hyperlink" Target="http://abs.twimg.com/images/themes/theme9/bg.gif" TargetMode="External" /><Relationship Id="rId169" Type="http://schemas.openxmlformats.org/officeDocument/2006/relationships/hyperlink" Target="http://abs.twimg.com/images/themes/theme13/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9/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2/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6/bg.gif" TargetMode="External" /><Relationship Id="rId179" Type="http://schemas.openxmlformats.org/officeDocument/2006/relationships/hyperlink" Target="http://abs.twimg.com/images/themes/theme7/bg.gif" TargetMode="External" /><Relationship Id="rId180" Type="http://schemas.openxmlformats.org/officeDocument/2006/relationships/hyperlink" Target="http://abs.twimg.com/images/themes/theme15/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6/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2/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0/bg.gif" TargetMode="External" /><Relationship Id="rId195" Type="http://schemas.openxmlformats.org/officeDocument/2006/relationships/hyperlink" Target="http://abs.twimg.com/images/themes/theme2/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5/bg.gif" TargetMode="External" /><Relationship Id="rId198" Type="http://schemas.openxmlformats.org/officeDocument/2006/relationships/hyperlink" Target="http://abs.twimg.com/images/themes/theme5/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0/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5/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2/bg.gif" TargetMode="External" /><Relationship Id="rId207" Type="http://schemas.openxmlformats.org/officeDocument/2006/relationships/hyperlink" Target="http://abs.twimg.com/images/themes/theme16/bg.gif" TargetMode="External" /><Relationship Id="rId208" Type="http://schemas.openxmlformats.org/officeDocument/2006/relationships/hyperlink" Target="http://abs.twimg.com/images/themes/theme9/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6/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2/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2/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6/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9/bg.gif" TargetMode="External" /><Relationship Id="rId231" Type="http://schemas.openxmlformats.org/officeDocument/2006/relationships/hyperlink" Target="http://abs.twimg.com/images/themes/theme18/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3/bg.gif" TargetMode="External" /><Relationship Id="rId252" Type="http://schemas.openxmlformats.org/officeDocument/2006/relationships/hyperlink" Target="http://abs.twimg.com/images/themes/theme9/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pbs.twimg.com/profile_images/966888207886331906/_tt-OMPk_normal.jpg" TargetMode="External" /><Relationship Id="rId259" Type="http://schemas.openxmlformats.org/officeDocument/2006/relationships/hyperlink" Target="http://pbs.twimg.com/profile_images/1072955264712626176/8t5wxWoM_normal.jpg" TargetMode="External" /><Relationship Id="rId260" Type="http://schemas.openxmlformats.org/officeDocument/2006/relationships/hyperlink" Target="http://pbs.twimg.com/profile_images/1031666242975723520/x8zKbwIC_normal.jpg" TargetMode="External" /><Relationship Id="rId261" Type="http://schemas.openxmlformats.org/officeDocument/2006/relationships/hyperlink" Target="http://pbs.twimg.com/profile_images/1023827293565681664/OKsmHMzN_normal.jpg" TargetMode="External" /><Relationship Id="rId262" Type="http://schemas.openxmlformats.org/officeDocument/2006/relationships/hyperlink" Target="http://pbs.twimg.com/profile_images/1035156912357011456/_SyEeloh_normal.jpg" TargetMode="External" /><Relationship Id="rId263" Type="http://schemas.openxmlformats.org/officeDocument/2006/relationships/hyperlink" Target="http://pbs.twimg.com/profile_images/1076902505454268416/fn1jhFfg_normal.jpg" TargetMode="External" /><Relationship Id="rId264" Type="http://schemas.openxmlformats.org/officeDocument/2006/relationships/hyperlink" Target="http://pbs.twimg.com/profile_images/1080575194979127296/HkIyrVoV_normal.jpg" TargetMode="External" /><Relationship Id="rId265" Type="http://schemas.openxmlformats.org/officeDocument/2006/relationships/hyperlink" Target="http://pbs.twimg.com/profile_images/646404986113384448/xbAQFNT7_normal.jpg" TargetMode="External" /><Relationship Id="rId266" Type="http://schemas.openxmlformats.org/officeDocument/2006/relationships/hyperlink" Target="http://pbs.twimg.com/profile_images/3733887385/02af031209af22d878b9cae0b98ef13c_normal.jpeg" TargetMode="External" /><Relationship Id="rId267" Type="http://schemas.openxmlformats.org/officeDocument/2006/relationships/hyperlink" Target="http://pbs.twimg.com/profile_images/588827600815951872/zUo6cm9g_normal.jpg" TargetMode="External" /><Relationship Id="rId268" Type="http://schemas.openxmlformats.org/officeDocument/2006/relationships/hyperlink" Target="http://pbs.twimg.com/profile_images/3733674272/382ce4f6bb96c4cea06472adb385f89c_normal.jpeg" TargetMode="External" /><Relationship Id="rId269" Type="http://schemas.openxmlformats.org/officeDocument/2006/relationships/hyperlink" Target="http://pbs.twimg.com/profile_images/898317681199259648/BfY1lAY4_normal.jpg" TargetMode="External" /><Relationship Id="rId270" Type="http://schemas.openxmlformats.org/officeDocument/2006/relationships/hyperlink" Target="http://pbs.twimg.com/profile_images/978246617911328768/mh7ip-P5_normal.jpg" TargetMode="External" /><Relationship Id="rId271" Type="http://schemas.openxmlformats.org/officeDocument/2006/relationships/hyperlink" Target="http://pbs.twimg.com/profile_images/797127731519467521/lKeCj-rs_normal.jpg" TargetMode="External" /><Relationship Id="rId272" Type="http://schemas.openxmlformats.org/officeDocument/2006/relationships/hyperlink" Target="http://pbs.twimg.com/profile_images/892985603599376384/SG_h4rWf_normal.jpg" TargetMode="External" /><Relationship Id="rId273" Type="http://schemas.openxmlformats.org/officeDocument/2006/relationships/hyperlink" Target="http://pbs.twimg.com/profile_images/935867416831299584/7NAKpgTk_normal.jpg" TargetMode="External" /><Relationship Id="rId274" Type="http://schemas.openxmlformats.org/officeDocument/2006/relationships/hyperlink" Target="http://pbs.twimg.com/profile_images/1012689502073245696/zTxc69k7_normal.jpg" TargetMode="External" /><Relationship Id="rId275" Type="http://schemas.openxmlformats.org/officeDocument/2006/relationships/hyperlink" Target="http://pbs.twimg.com/profile_images/508435819145617409/awntdCBs_normal.jpeg" TargetMode="External" /><Relationship Id="rId276" Type="http://schemas.openxmlformats.org/officeDocument/2006/relationships/hyperlink" Target="http://pbs.twimg.com/profile_images/1556377608/Bald_Spot_normal.jpg" TargetMode="External" /><Relationship Id="rId277" Type="http://schemas.openxmlformats.org/officeDocument/2006/relationships/hyperlink" Target="http://pbs.twimg.com/profile_images/717135871539941376/zTAp0UtL_normal.jpg" TargetMode="External" /><Relationship Id="rId278" Type="http://schemas.openxmlformats.org/officeDocument/2006/relationships/hyperlink" Target="http://pbs.twimg.com/profile_images/948640986816684032/Ch4MJGvr_normal.jpg" TargetMode="External" /><Relationship Id="rId279" Type="http://schemas.openxmlformats.org/officeDocument/2006/relationships/hyperlink" Target="http://pbs.twimg.com/profile_images/1049403304483020800/_hTmgdHt_normal.jpg" TargetMode="External" /><Relationship Id="rId280" Type="http://schemas.openxmlformats.org/officeDocument/2006/relationships/hyperlink" Target="http://pbs.twimg.com/profile_images/419233186145517568/lzUm77xJ_normal.jpeg" TargetMode="External" /><Relationship Id="rId281" Type="http://schemas.openxmlformats.org/officeDocument/2006/relationships/hyperlink" Target="http://pbs.twimg.com/profile_images/1614860019/Lel_swing_hair_normal.jpg" TargetMode="External" /><Relationship Id="rId282" Type="http://schemas.openxmlformats.org/officeDocument/2006/relationships/hyperlink" Target="http://pbs.twimg.com/profile_images/796033200850014208/ESFBG177_normal.jpg" TargetMode="External" /><Relationship Id="rId283" Type="http://schemas.openxmlformats.org/officeDocument/2006/relationships/hyperlink" Target="http://pbs.twimg.com/profile_images/1085086942499401728/PejwtaKJ_normal.jpg" TargetMode="External" /><Relationship Id="rId284" Type="http://schemas.openxmlformats.org/officeDocument/2006/relationships/hyperlink" Target="http://pbs.twimg.com/profile_images/723231549517242369/62J6aJgG_normal.jpg" TargetMode="External" /><Relationship Id="rId285" Type="http://schemas.openxmlformats.org/officeDocument/2006/relationships/hyperlink" Target="http://pbs.twimg.com/profile_images/996090211753865216/R6C0jUp5_normal.jpg" TargetMode="External" /><Relationship Id="rId286" Type="http://schemas.openxmlformats.org/officeDocument/2006/relationships/hyperlink" Target="http://pbs.twimg.com/profile_images/1013383716075286528/SysubLR8_normal.png" TargetMode="External" /><Relationship Id="rId287" Type="http://schemas.openxmlformats.org/officeDocument/2006/relationships/hyperlink" Target="http://pbs.twimg.com/profile_images/1027273265629151232/qc4ALkD8_normal.jpg" TargetMode="External" /><Relationship Id="rId288" Type="http://schemas.openxmlformats.org/officeDocument/2006/relationships/hyperlink" Target="http://pbs.twimg.com/profile_images/1611692240/image_normal.jpg" TargetMode="External" /><Relationship Id="rId289" Type="http://schemas.openxmlformats.org/officeDocument/2006/relationships/hyperlink" Target="http://pbs.twimg.com/profile_images/957716848820109312/_QpDTNx6_normal.jpg" TargetMode="External" /><Relationship Id="rId290" Type="http://schemas.openxmlformats.org/officeDocument/2006/relationships/hyperlink" Target="http://pbs.twimg.com/profile_images/1060119627584299009/-cdgNtiO_normal.jpg" TargetMode="External" /><Relationship Id="rId291" Type="http://schemas.openxmlformats.org/officeDocument/2006/relationships/hyperlink" Target="http://pbs.twimg.com/profile_images/1082775648597233664/NPjGGmc7_normal.jpg" TargetMode="External" /><Relationship Id="rId292" Type="http://schemas.openxmlformats.org/officeDocument/2006/relationships/hyperlink" Target="http://pbs.twimg.com/profile_images/875793011572998144/yKCk7UT7_normal.jpg" TargetMode="External" /><Relationship Id="rId293" Type="http://schemas.openxmlformats.org/officeDocument/2006/relationships/hyperlink" Target="http://pbs.twimg.com/profile_images/946946680296914944/4OeXN6Px_normal.jpg" TargetMode="External" /><Relationship Id="rId294" Type="http://schemas.openxmlformats.org/officeDocument/2006/relationships/hyperlink" Target="http://pbs.twimg.com/profile_images/1079582864046313472/vslzP04K_normal.jpg" TargetMode="External" /><Relationship Id="rId295" Type="http://schemas.openxmlformats.org/officeDocument/2006/relationships/hyperlink" Target="http://pbs.twimg.com/profile_images/912914819451359232/HICr-YwL_normal.jpg" TargetMode="External" /><Relationship Id="rId296" Type="http://schemas.openxmlformats.org/officeDocument/2006/relationships/hyperlink" Target="http://pbs.twimg.com/profile_images/879828677017485316/OmSe2Mi__normal.jpg" TargetMode="External" /><Relationship Id="rId297" Type="http://schemas.openxmlformats.org/officeDocument/2006/relationships/hyperlink" Target="http://pbs.twimg.com/profile_images/1068538933053538304/WgcTtWJN_normal.jpg" TargetMode="External" /><Relationship Id="rId298" Type="http://schemas.openxmlformats.org/officeDocument/2006/relationships/hyperlink" Target="http://pbs.twimg.com/profile_images/578324750105100289/zd-dx7zG_normal.jpeg" TargetMode="External" /><Relationship Id="rId299" Type="http://schemas.openxmlformats.org/officeDocument/2006/relationships/hyperlink" Target="http://pbs.twimg.com/profile_images/1015054648108077056/42Pk81GK_normal.jpg" TargetMode="External" /><Relationship Id="rId300" Type="http://schemas.openxmlformats.org/officeDocument/2006/relationships/hyperlink" Target="http://pbs.twimg.com/profile_images/1054998833749520384/G2LhmWaI_normal.jpg" TargetMode="External" /><Relationship Id="rId301" Type="http://schemas.openxmlformats.org/officeDocument/2006/relationships/hyperlink" Target="http://pbs.twimg.com/profile_images/1071296471817838593/X-yPEhMI_normal.jpg" TargetMode="External" /><Relationship Id="rId302" Type="http://schemas.openxmlformats.org/officeDocument/2006/relationships/hyperlink" Target="http://pbs.twimg.com/profile_images/986516337424982016/Mj0asbCn_normal.jpg" TargetMode="External" /><Relationship Id="rId303" Type="http://schemas.openxmlformats.org/officeDocument/2006/relationships/hyperlink" Target="http://pbs.twimg.com/profile_images/874276197357596672/kUuht00m_normal.jpg" TargetMode="External" /><Relationship Id="rId304" Type="http://schemas.openxmlformats.org/officeDocument/2006/relationships/hyperlink" Target="http://pbs.twimg.com/profile_images/953684385856815104/ko_e1evT_normal.jpg" TargetMode="External" /><Relationship Id="rId305" Type="http://schemas.openxmlformats.org/officeDocument/2006/relationships/hyperlink" Target="http://pbs.twimg.com/profile_images/859982100904148992/hv5soju7_normal.jpg" TargetMode="External" /><Relationship Id="rId306" Type="http://schemas.openxmlformats.org/officeDocument/2006/relationships/hyperlink" Target="http://pbs.twimg.com/profile_images/1013907085103284224/DiPIrXQY_normal.jpg" TargetMode="External" /><Relationship Id="rId307" Type="http://schemas.openxmlformats.org/officeDocument/2006/relationships/hyperlink" Target="http://pbs.twimg.com/profile_images/1073931183375945728/y7luQqfx_normal.jpg" TargetMode="External" /><Relationship Id="rId308" Type="http://schemas.openxmlformats.org/officeDocument/2006/relationships/hyperlink" Target="http://pbs.twimg.com/profile_images/1079506014125191168/oa-a72S1_normal.jpg" TargetMode="External" /><Relationship Id="rId309" Type="http://schemas.openxmlformats.org/officeDocument/2006/relationships/hyperlink" Target="http://pbs.twimg.com/profile_images/1022036021679140865/uFp8vBSp_normal.jpg" TargetMode="External" /><Relationship Id="rId310" Type="http://schemas.openxmlformats.org/officeDocument/2006/relationships/hyperlink" Target="http://pbs.twimg.com/profile_images/581335823167057921/wDGh4kVF_normal.jpg" TargetMode="External" /><Relationship Id="rId311" Type="http://schemas.openxmlformats.org/officeDocument/2006/relationships/hyperlink" Target="http://pbs.twimg.com/profile_images/987399367492386816/wUgBULZY_normal.jpg" TargetMode="External" /><Relationship Id="rId312" Type="http://schemas.openxmlformats.org/officeDocument/2006/relationships/hyperlink" Target="http://pbs.twimg.com/profile_images/1082334565056733184/BLTgBuMt_normal.jpg" TargetMode="External" /><Relationship Id="rId313" Type="http://schemas.openxmlformats.org/officeDocument/2006/relationships/hyperlink" Target="http://pbs.twimg.com/profile_images/840601597461725185/ahpoZKNL_normal.jpg" TargetMode="External" /><Relationship Id="rId314" Type="http://schemas.openxmlformats.org/officeDocument/2006/relationships/hyperlink" Target="http://pbs.twimg.com/profile_images/960603762015350784/uYOkph6S_normal.jpg" TargetMode="External" /><Relationship Id="rId315" Type="http://schemas.openxmlformats.org/officeDocument/2006/relationships/hyperlink" Target="http://pbs.twimg.com/profile_images/692020515641266178/DOWpNNwu_normal.png" TargetMode="External" /><Relationship Id="rId316" Type="http://schemas.openxmlformats.org/officeDocument/2006/relationships/hyperlink" Target="http://pbs.twimg.com/profile_images/540399674713071616/A-pJ0vwt_normal.jpeg" TargetMode="External" /><Relationship Id="rId317" Type="http://schemas.openxmlformats.org/officeDocument/2006/relationships/hyperlink" Target="http://pbs.twimg.com/profile_images/498704150926852097/v7RedHjU_normal.jpeg" TargetMode="External" /><Relationship Id="rId318" Type="http://schemas.openxmlformats.org/officeDocument/2006/relationships/hyperlink" Target="http://pbs.twimg.com/profile_images/1763378768/image_normal.jpg" TargetMode="External" /><Relationship Id="rId319" Type="http://schemas.openxmlformats.org/officeDocument/2006/relationships/hyperlink" Target="http://pbs.twimg.com/profile_images/639047598121349120/GwdThnRy_normal.png" TargetMode="External" /><Relationship Id="rId320" Type="http://schemas.openxmlformats.org/officeDocument/2006/relationships/hyperlink" Target="http://pbs.twimg.com/profile_images/3623761254/b62087587f7d52a6a2ab5aa2e773d4ac_normal.jpeg" TargetMode="External" /><Relationship Id="rId321" Type="http://schemas.openxmlformats.org/officeDocument/2006/relationships/hyperlink" Target="http://pbs.twimg.com/profile_images/3482179322/acf1c6f16e2497790c5c3f38b2c57f57_normal.jpeg" TargetMode="External" /><Relationship Id="rId322" Type="http://schemas.openxmlformats.org/officeDocument/2006/relationships/hyperlink" Target="http://pbs.twimg.com/profile_images/1159190511/mel_castro_680_normal.jpg" TargetMode="External" /><Relationship Id="rId323" Type="http://schemas.openxmlformats.org/officeDocument/2006/relationships/hyperlink" Target="http://pbs.twimg.com/profile_images/761556937397850112/VmTlCGB6_normal.jpg" TargetMode="External" /><Relationship Id="rId324" Type="http://schemas.openxmlformats.org/officeDocument/2006/relationships/hyperlink" Target="http://pbs.twimg.com/profile_images/789153461921132544/4dNVwQ1W_normal.jpg" TargetMode="External" /><Relationship Id="rId325" Type="http://schemas.openxmlformats.org/officeDocument/2006/relationships/hyperlink" Target="http://pbs.twimg.com/profile_images/954581795793551360/w3mqJyDT_normal.jpg" TargetMode="External" /><Relationship Id="rId326" Type="http://schemas.openxmlformats.org/officeDocument/2006/relationships/hyperlink" Target="http://pbs.twimg.com/profile_images/997212313433198597/lEMjOvne_normal.jpg" TargetMode="External" /><Relationship Id="rId327" Type="http://schemas.openxmlformats.org/officeDocument/2006/relationships/hyperlink" Target="http://pbs.twimg.com/profile_images/956615605540478976/Sm1EQjwP_normal.jpg" TargetMode="External" /><Relationship Id="rId328" Type="http://schemas.openxmlformats.org/officeDocument/2006/relationships/hyperlink" Target="http://pbs.twimg.com/profile_images/1017094774241648640/I38oupkP_normal.jpg" TargetMode="External" /><Relationship Id="rId329" Type="http://schemas.openxmlformats.org/officeDocument/2006/relationships/hyperlink" Target="http://pbs.twimg.com/profile_images/1057511236148125698/DnufruGW_normal.jpg" TargetMode="External" /><Relationship Id="rId330" Type="http://schemas.openxmlformats.org/officeDocument/2006/relationships/hyperlink" Target="http://pbs.twimg.com/profile_images/1020718900932034561/oKB4nIgZ_normal.jpg" TargetMode="External" /><Relationship Id="rId331" Type="http://schemas.openxmlformats.org/officeDocument/2006/relationships/hyperlink" Target="http://pbs.twimg.com/profile_images/1032290871872344064/ihuNU6Ny_normal.jpg" TargetMode="External" /><Relationship Id="rId332" Type="http://schemas.openxmlformats.org/officeDocument/2006/relationships/hyperlink" Target="http://pbs.twimg.com/profile_images/3322020373/1d40d96a950d5528bf46a55b32ecd2d6_normal.png" TargetMode="External" /><Relationship Id="rId333" Type="http://schemas.openxmlformats.org/officeDocument/2006/relationships/hyperlink" Target="http://pbs.twimg.com/profile_images/1065494629695385600/6SLi5Kpx_normal.jpg" TargetMode="External" /><Relationship Id="rId334" Type="http://schemas.openxmlformats.org/officeDocument/2006/relationships/hyperlink" Target="http://pbs.twimg.com/profile_images/1052446522409922565/KjuQXkGv_normal.jpg" TargetMode="External" /><Relationship Id="rId335" Type="http://schemas.openxmlformats.org/officeDocument/2006/relationships/hyperlink" Target="http://pbs.twimg.com/profile_images/1058530428196392960/l4PCakRI_normal.jpg" TargetMode="External" /><Relationship Id="rId336" Type="http://schemas.openxmlformats.org/officeDocument/2006/relationships/hyperlink" Target="http://pbs.twimg.com/profile_images/850380891650183169/N_RQii-T_normal.jpg" TargetMode="External" /><Relationship Id="rId337" Type="http://schemas.openxmlformats.org/officeDocument/2006/relationships/hyperlink" Target="http://pbs.twimg.com/profile_images/860657189299433474/IpzwJnd8_normal.jpg" TargetMode="External" /><Relationship Id="rId338" Type="http://schemas.openxmlformats.org/officeDocument/2006/relationships/hyperlink" Target="http://pbs.twimg.com/profile_images/932319414950641664/TH6Swhyu_normal.jpg" TargetMode="External" /><Relationship Id="rId339" Type="http://schemas.openxmlformats.org/officeDocument/2006/relationships/hyperlink" Target="http://pbs.twimg.com/profile_images/563834779909361666/bj85l_qo_normal.png" TargetMode="External" /><Relationship Id="rId340" Type="http://schemas.openxmlformats.org/officeDocument/2006/relationships/hyperlink" Target="http://pbs.twimg.com/profile_images/1076276994562650112/0cwqbXk8_normal.jpg" TargetMode="External" /><Relationship Id="rId341" Type="http://schemas.openxmlformats.org/officeDocument/2006/relationships/hyperlink" Target="http://pbs.twimg.com/profile_images/1004218746406203392/vAruQMIX_normal.jpg" TargetMode="External" /><Relationship Id="rId342" Type="http://schemas.openxmlformats.org/officeDocument/2006/relationships/hyperlink" Target="http://pbs.twimg.com/profile_images/696054559165145088/oy1F--WD_normal.jpg" TargetMode="External" /><Relationship Id="rId343" Type="http://schemas.openxmlformats.org/officeDocument/2006/relationships/hyperlink" Target="http://pbs.twimg.com/profile_images/462418299280564224/5BvysAWo_normal.jpeg" TargetMode="External" /><Relationship Id="rId344" Type="http://schemas.openxmlformats.org/officeDocument/2006/relationships/hyperlink" Target="http://pbs.twimg.com/profile_images/828732300577771521/bLwAdadF_normal.jpg" TargetMode="External" /><Relationship Id="rId345" Type="http://schemas.openxmlformats.org/officeDocument/2006/relationships/hyperlink" Target="http://pbs.twimg.com/profile_images/963471054000685056/l4Tlx4Ia_normal.jpg" TargetMode="External" /><Relationship Id="rId346" Type="http://schemas.openxmlformats.org/officeDocument/2006/relationships/hyperlink" Target="http://pbs.twimg.com/profile_images/1042428454497443840/BDY512AK_normal.jpg" TargetMode="External" /><Relationship Id="rId347" Type="http://schemas.openxmlformats.org/officeDocument/2006/relationships/hyperlink" Target="http://pbs.twimg.com/profile_images/1001552841847246848/0tGfvsCs_normal.jpg" TargetMode="External" /><Relationship Id="rId348" Type="http://schemas.openxmlformats.org/officeDocument/2006/relationships/hyperlink" Target="http://pbs.twimg.com/profile_images/2164888033/philippe-djegal_normal.jpg" TargetMode="External" /><Relationship Id="rId349" Type="http://schemas.openxmlformats.org/officeDocument/2006/relationships/hyperlink" Target="http://pbs.twimg.com/profile_images/378800000470907187/bbee750db9d2fdfb97a2d98302ace687_normal.jpeg" TargetMode="External" /><Relationship Id="rId350" Type="http://schemas.openxmlformats.org/officeDocument/2006/relationships/hyperlink" Target="http://pbs.twimg.com/profile_images/861283785169526786/glbbIED4_normal.jpg" TargetMode="External" /><Relationship Id="rId351" Type="http://schemas.openxmlformats.org/officeDocument/2006/relationships/hyperlink" Target="http://pbs.twimg.com/profile_images/1046593682122584064/rmGgWNWE_normal.jpg" TargetMode="External" /><Relationship Id="rId352" Type="http://schemas.openxmlformats.org/officeDocument/2006/relationships/hyperlink" Target="http://pbs.twimg.com/profile_images/1083661097163321344/feYyZKea_normal.jpg" TargetMode="External" /><Relationship Id="rId353" Type="http://schemas.openxmlformats.org/officeDocument/2006/relationships/hyperlink" Target="http://pbs.twimg.com/profile_images/378800000534983649/9f5e36d854aaf325add69b8edee0deb3_normal.jpeg" TargetMode="External" /><Relationship Id="rId354" Type="http://schemas.openxmlformats.org/officeDocument/2006/relationships/hyperlink" Target="http://pbs.twimg.com/profile_images/1076988314576596993/1hkwKXgj_normal.jpg" TargetMode="External" /><Relationship Id="rId355" Type="http://schemas.openxmlformats.org/officeDocument/2006/relationships/hyperlink" Target="http://pbs.twimg.com/profile_images/1064415946259881984/LICeVbJH_normal.jpg" TargetMode="External" /><Relationship Id="rId356" Type="http://schemas.openxmlformats.org/officeDocument/2006/relationships/hyperlink" Target="http://pbs.twimg.com/profile_images/1035275056614502400/UsbFm6ha_normal.jpg" TargetMode="External" /><Relationship Id="rId357" Type="http://schemas.openxmlformats.org/officeDocument/2006/relationships/hyperlink" Target="http://pbs.twimg.com/profile_images/662049008416763905/QhKHTZY9_normal.jpg" TargetMode="External" /><Relationship Id="rId358" Type="http://schemas.openxmlformats.org/officeDocument/2006/relationships/hyperlink" Target="http://pbs.twimg.com/profile_images/904808030079942660/_6Jb7a4O_normal.jpg" TargetMode="External" /><Relationship Id="rId359" Type="http://schemas.openxmlformats.org/officeDocument/2006/relationships/hyperlink" Target="http://pbs.twimg.com/profile_images/894758306224517120/DDJIDIuz_normal.jpg" TargetMode="External" /><Relationship Id="rId360" Type="http://schemas.openxmlformats.org/officeDocument/2006/relationships/hyperlink" Target="http://pbs.twimg.com/profile_images/819023651/tm.icon.large_normal.png" TargetMode="External" /><Relationship Id="rId361" Type="http://schemas.openxmlformats.org/officeDocument/2006/relationships/hyperlink" Target="http://pbs.twimg.com/profile_images/1058716112186195968/XEWIbJr2_normal.jpg" TargetMode="External" /><Relationship Id="rId362" Type="http://schemas.openxmlformats.org/officeDocument/2006/relationships/hyperlink" Target="http://pbs.twimg.com/profile_images/1028089276825649153/T0P-4st__normal.jpg" TargetMode="External" /><Relationship Id="rId363" Type="http://schemas.openxmlformats.org/officeDocument/2006/relationships/hyperlink" Target="http://pbs.twimg.com/profile_images/1022342562986614784/2AfkVyxz_normal.jpg" TargetMode="External" /><Relationship Id="rId364" Type="http://schemas.openxmlformats.org/officeDocument/2006/relationships/hyperlink" Target="http://pbs.twimg.com/profile_images/421793251020922881/bxXVCSx__normal.jpeg" TargetMode="External" /><Relationship Id="rId365" Type="http://schemas.openxmlformats.org/officeDocument/2006/relationships/hyperlink" Target="https://twitter.com/djconnel" TargetMode="External" /><Relationship Id="rId366" Type="http://schemas.openxmlformats.org/officeDocument/2006/relationships/hyperlink" Target="https://twitter.com/betweenlilo" TargetMode="External" /><Relationship Id="rId367" Type="http://schemas.openxmlformats.org/officeDocument/2006/relationships/hyperlink" Target="https://twitter.com/terisasiagatonu" TargetMode="External" /><Relationship Id="rId368" Type="http://schemas.openxmlformats.org/officeDocument/2006/relationships/hyperlink" Target="https://twitter.com/yesikastarr" TargetMode="External" /><Relationship Id="rId369" Type="http://schemas.openxmlformats.org/officeDocument/2006/relationships/hyperlink" Target="https://twitter.com/dianamoon" TargetMode="External" /><Relationship Id="rId370" Type="http://schemas.openxmlformats.org/officeDocument/2006/relationships/hyperlink" Target="https://twitter.com/itsmonakhalil" TargetMode="External" /><Relationship Id="rId371" Type="http://schemas.openxmlformats.org/officeDocument/2006/relationships/hyperlink" Target="https://twitter.com/judesb" TargetMode="External" /><Relationship Id="rId372" Type="http://schemas.openxmlformats.org/officeDocument/2006/relationships/hyperlink" Target="https://twitter.com/7x7" TargetMode="External" /><Relationship Id="rId373" Type="http://schemas.openxmlformats.org/officeDocument/2006/relationships/hyperlink" Target="https://twitter.com/goldengatebus" TargetMode="External" /><Relationship Id="rId374" Type="http://schemas.openxmlformats.org/officeDocument/2006/relationships/hyperlink" Target="https://twitter.com/bayareaclipper" TargetMode="External" /><Relationship Id="rId375" Type="http://schemas.openxmlformats.org/officeDocument/2006/relationships/hyperlink" Target="https://twitter.com/goldengateferry" TargetMode="External" /><Relationship Id="rId376" Type="http://schemas.openxmlformats.org/officeDocument/2006/relationships/hyperlink" Target="https://twitter.com/mybluewristband" TargetMode="External" /><Relationship Id="rId377" Type="http://schemas.openxmlformats.org/officeDocument/2006/relationships/hyperlink" Target="https://twitter.com/womensmarch" TargetMode="External" /><Relationship Id="rId378" Type="http://schemas.openxmlformats.org/officeDocument/2006/relationships/hyperlink" Target="https://twitter.com/goldngater" TargetMode="External" /><Relationship Id="rId379" Type="http://schemas.openxmlformats.org/officeDocument/2006/relationships/hyperlink" Target="https://twitter.com/msladyjustice1" TargetMode="External" /><Relationship Id="rId380" Type="http://schemas.openxmlformats.org/officeDocument/2006/relationships/hyperlink" Target="https://twitter.com/lsarsour" TargetMode="External" /><Relationship Id="rId381" Type="http://schemas.openxmlformats.org/officeDocument/2006/relationships/hyperlink" Target="https://twitter.com/bobblanddesign" TargetMode="External" /><Relationship Id="rId382" Type="http://schemas.openxmlformats.org/officeDocument/2006/relationships/hyperlink" Target="https://twitter.com/tamikamallory" TargetMode="External" /><Relationship Id="rId383" Type="http://schemas.openxmlformats.org/officeDocument/2006/relationships/hyperlink" Target="https://twitter.com/element_tim" TargetMode="External" /><Relationship Id="rId384" Type="http://schemas.openxmlformats.org/officeDocument/2006/relationships/hyperlink" Target="https://twitter.com/alexmaksf" TargetMode="External" /><Relationship Id="rId385" Type="http://schemas.openxmlformats.org/officeDocument/2006/relationships/hyperlink" Target="https://twitter.com/brokeassstuart" TargetMode="External" /><Relationship Id="rId386" Type="http://schemas.openxmlformats.org/officeDocument/2006/relationships/hyperlink" Target="https://twitter.com/emily_freeman10" TargetMode="External" /><Relationship Id="rId387" Type="http://schemas.openxmlformats.org/officeDocument/2006/relationships/hyperlink" Target="https://twitter.com/sk_sfbay" TargetMode="External" /><Relationship Id="rId388" Type="http://schemas.openxmlformats.org/officeDocument/2006/relationships/hyperlink" Target="https://twitter.com/tisiwoota" TargetMode="External" /><Relationship Id="rId389" Type="http://schemas.openxmlformats.org/officeDocument/2006/relationships/hyperlink" Target="https://twitter.com/pwongview" TargetMode="External" /><Relationship Id="rId390" Type="http://schemas.openxmlformats.org/officeDocument/2006/relationships/hyperlink" Target="https://twitter.com/adultlifeskills" TargetMode="External" /><Relationship Id="rId391" Type="http://schemas.openxmlformats.org/officeDocument/2006/relationships/hyperlink" Target="https://twitter.com/4star_theatre" TargetMode="External" /><Relationship Id="rId392" Type="http://schemas.openxmlformats.org/officeDocument/2006/relationships/hyperlink" Target="https://twitter.com/microbiomdigest" TargetMode="External" /><Relationship Id="rId393" Type="http://schemas.openxmlformats.org/officeDocument/2006/relationships/hyperlink" Target="https://twitter.com/dameunabeca" TargetMode="External" /><Relationship Id="rId394" Type="http://schemas.openxmlformats.org/officeDocument/2006/relationships/hyperlink" Target="https://twitter.com/coolgrey" TargetMode="External" /><Relationship Id="rId395" Type="http://schemas.openxmlformats.org/officeDocument/2006/relationships/hyperlink" Target="https://twitter.com/cxarli" TargetMode="External" /><Relationship Id="rId396" Type="http://schemas.openxmlformats.org/officeDocument/2006/relationships/hyperlink" Target="https://twitter.com/christinasflaw" TargetMode="External" /><Relationship Id="rId397" Type="http://schemas.openxmlformats.org/officeDocument/2006/relationships/hyperlink" Target="https://twitter.com/evict_twit_ter" TargetMode="External" /><Relationship Id="rId398" Type="http://schemas.openxmlformats.org/officeDocument/2006/relationships/hyperlink" Target="https://twitter.com/kristiannec" TargetMode="External" /><Relationship Id="rId399" Type="http://schemas.openxmlformats.org/officeDocument/2006/relationships/hyperlink" Target="https://twitter.com/abc7newsbayarea" TargetMode="External" /><Relationship Id="rId400" Type="http://schemas.openxmlformats.org/officeDocument/2006/relationships/hyperlink" Target="https://twitter.com/gparis58" TargetMode="External" /><Relationship Id="rId401" Type="http://schemas.openxmlformats.org/officeDocument/2006/relationships/hyperlink" Target="https://twitter.com/pillloww" TargetMode="External" /><Relationship Id="rId402" Type="http://schemas.openxmlformats.org/officeDocument/2006/relationships/hyperlink" Target="https://twitter.com/cfairyfay" TargetMode="External" /><Relationship Id="rId403" Type="http://schemas.openxmlformats.org/officeDocument/2006/relationships/hyperlink" Target="https://twitter.com/brendaelialara1" TargetMode="External" /><Relationship Id="rId404" Type="http://schemas.openxmlformats.org/officeDocument/2006/relationships/hyperlink" Target="https://twitter.com/jessegillette" TargetMode="External" /><Relationship Id="rId405" Type="http://schemas.openxmlformats.org/officeDocument/2006/relationships/hyperlink" Target="https://twitter.com/cruzn101" TargetMode="External" /><Relationship Id="rId406" Type="http://schemas.openxmlformats.org/officeDocument/2006/relationships/hyperlink" Target="https://twitter.com/furealdt1" TargetMode="External" /><Relationship Id="rId407" Type="http://schemas.openxmlformats.org/officeDocument/2006/relationships/hyperlink" Target="https://twitter.com/denise_teez" TargetMode="External" /><Relationship Id="rId408" Type="http://schemas.openxmlformats.org/officeDocument/2006/relationships/hyperlink" Target="https://twitter.com/senor_sebu" TargetMode="External" /><Relationship Id="rId409" Type="http://schemas.openxmlformats.org/officeDocument/2006/relationships/hyperlink" Target="https://twitter.com/strickalator" TargetMode="External" /><Relationship Id="rId410" Type="http://schemas.openxmlformats.org/officeDocument/2006/relationships/hyperlink" Target="https://twitter.com/realdonaldtrump" TargetMode="External" /><Relationship Id="rId411" Type="http://schemas.openxmlformats.org/officeDocument/2006/relationships/hyperlink" Target="https://twitter.com/supergirlofsf" TargetMode="External" /><Relationship Id="rId412" Type="http://schemas.openxmlformats.org/officeDocument/2006/relationships/hyperlink" Target="https://twitter.com/potus" TargetMode="External" /><Relationship Id="rId413" Type="http://schemas.openxmlformats.org/officeDocument/2006/relationships/hyperlink" Target="https://twitter.com/jccsf" TargetMode="External" /><Relationship Id="rId414" Type="http://schemas.openxmlformats.org/officeDocument/2006/relationships/hyperlink" Target="https://twitter.com/mollyjongfast" TargetMode="External" /><Relationship Id="rId415" Type="http://schemas.openxmlformats.org/officeDocument/2006/relationships/hyperlink" Target="https://twitter.com/alyssa_milano" TargetMode="External" /><Relationship Id="rId416" Type="http://schemas.openxmlformats.org/officeDocument/2006/relationships/hyperlink" Target="https://twitter.com/rickyruzzo" TargetMode="External" /><Relationship Id="rId417" Type="http://schemas.openxmlformats.org/officeDocument/2006/relationships/hyperlink" Target="https://twitter.com/nik_shine" TargetMode="External" /><Relationship Id="rId418" Type="http://schemas.openxmlformats.org/officeDocument/2006/relationships/hyperlink" Target="https://twitter.com/mvcherryblossom" TargetMode="External" /><Relationship Id="rId419" Type="http://schemas.openxmlformats.org/officeDocument/2006/relationships/hyperlink" Target="https://twitter.com/ethan_vella" TargetMode="External" /><Relationship Id="rId420" Type="http://schemas.openxmlformats.org/officeDocument/2006/relationships/hyperlink" Target="https://twitter.com/vegasgolfgal" TargetMode="External" /><Relationship Id="rId421" Type="http://schemas.openxmlformats.org/officeDocument/2006/relationships/hyperlink" Target="https://twitter.com/melrserra" TargetMode="External" /><Relationship Id="rId422" Type="http://schemas.openxmlformats.org/officeDocument/2006/relationships/hyperlink" Target="https://twitter.com/aliquotchris" TargetMode="External" /><Relationship Id="rId423" Type="http://schemas.openxmlformats.org/officeDocument/2006/relationships/hyperlink" Target="https://twitter.com/stabbyfootjohns" TargetMode="External" /><Relationship Id="rId424" Type="http://schemas.openxmlformats.org/officeDocument/2006/relationships/hyperlink" Target="https://twitter.com/imeluny" TargetMode="External" /><Relationship Id="rId425" Type="http://schemas.openxmlformats.org/officeDocument/2006/relationships/hyperlink" Target="https://twitter.com/tigerbeat" TargetMode="External" /><Relationship Id="rId426" Type="http://schemas.openxmlformats.org/officeDocument/2006/relationships/hyperlink" Target="https://twitter.com/untitledfairs" TargetMode="External" /><Relationship Id="rId427" Type="http://schemas.openxmlformats.org/officeDocument/2006/relationships/hyperlink" Target="https://twitter.com/michelepred" TargetMode="External" /><Relationship Id="rId428" Type="http://schemas.openxmlformats.org/officeDocument/2006/relationships/hyperlink" Target="https://twitter.com/cindycinnis" TargetMode="External" /><Relationship Id="rId429" Type="http://schemas.openxmlformats.org/officeDocument/2006/relationships/hyperlink" Target="https://twitter.com/melanienathan1" TargetMode="External" /><Relationship Id="rId430" Type="http://schemas.openxmlformats.org/officeDocument/2006/relationships/hyperlink" Target="https://twitter.com/scott_wiener" TargetMode="External" /><Relationship Id="rId431" Type="http://schemas.openxmlformats.org/officeDocument/2006/relationships/hyperlink" Target="https://twitter.com/mdkanin" TargetMode="External" /><Relationship Id="rId432" Type="http://schemas.openxmlformats.org/officeDocument/2006/relationships/hyperlink" Target="https://twitter.com/champlin_c" TargetMode="External" /><Relationship Id="rId433" Type="http://schemas.openxmlformats.org/officeDocument/2006/relationships/hyperlink" Target="https://twitter.com/kqednews" TargetMode="External" /><Relationship Id="rId434" Type="http://schemas.openxmlformats.org/officeDocument/2006/relationships/hyperlink" Target="https://twitter.com/edleedems" TargetMode="External" /><Relationship Id="rId435" Type="http://schemas.openxmlformats.org/officeDocument/2006/relationships/hyperlink" Target="https://twitter.com/uniteddemclub" TargetMode="External" /><Relationship Id="rId436" Type="http://schemas.openxmlformats.org/officeDocument/2006/relationships/hyperlink" Target="https://twitter.com/wmarchsf" TargetMode="External" /><Relationship Id="rId437" Type="http://schemas.openxmlformats.org/officeDocument/2006/relationships/hyperlink" Target="https://twitter.com/yolanda_______" TargetMode="External" /><Relationship Id="rId438" Type="http://schemas.openxmlformats.org/officeDocument/2006/relationships/hyperlink" Target="https://twitter.com/surfrider" TargetMode="External" /><Relationship Id="rId439" Type="http://schemas.openxmlformats.org/officeDocument/2006/relationships/hyperlink" Target="https://twitter.com/uclastresslab" TargetMode="External" /><Relationship Id="rId440" Type="http://schemas.openxmlformats.org/officeDocument/2006/relationships/hyperlink" Target="https://twitter.com/theurv" TargetMode="External" /><Relationship Id="rId441" Type="http://schemas.openxmlformats.org/officeDocument/2006/relationships/hyperlink" Target="https://twitter.com/esarefernandez" TargetMode="External" /><Relationship Id="rId442" Type="http://schemas.openxmlformats.org/officeDocument/2006/relationships/hyperlink" Target="https://twitter.com/arielbarb" TargetMode="External" /><Relationship Id="rId443" Type="http://schemas.openxmlformats.org/officeDocument/2006/relationships/hyperlink" Target="https://twitter.com/_risinghearts" TargetMode="External" /><Relationship Id="rId444" Type="http://schemas.openxmlformats.org/officeDocument/2006/relationships/hyperlink" Target="https://twitter.com/lynninca" TargetMode="External" /><Relationship Id="rId445" Type="http://schemas.openxmlformats.org/officeDocument/2006/relationships/hyperlink" Target="https://twitter.com/organize4power" TargetMode="External" /><Relationship Id="rId446" Type="http://schemas.openxmlformats.org/officeDocument/2006/relationships/hyperlink" Target="https://twitter.com/calnurses" TargetMode="External" /><Relationship Id="rId447" Type="http://schemas.openxmlformats.org/officeDocument/2006/relationships/hyperlink" Target="https://twitter.com/hadassahnegron" TargetMode="External" /><Relationship Id="rId448" Type="http://schemas.openxmlformats.org/officeDocument/2006/relationships/hyperlink" Target="https://twitter.com/sophieriggsby" TargetMode="External" /><Relationship Id="rId449" Type="http://schemas.openxmlformats.org/officeDocument/2006/relationships/hyperlink" Target="https://twitter.com/sheilaf2002" TargetMode="External" /><Relationship Id="rId450" Type="http://schemas.openxmlformats.org/officeDocument/2006/relationships/hyperlink" Target="https://twitter.com/mackerelcat" TargetMode="External" /><Relationship Id="rId451" Type="http://schemas.openxmlformats.org/officeDocument/2006/relationships/hyperlink" Target="https://twitter.com/garcelleb" TargetMode="External" /><Relationship Id="rId452" Type="http://schemas.openxmlformats.org/officeDocument/2006/relationships/hyperlink" Target="https://twitter.com/lisarraine" TargetMode="External" /><Relationship Id="rId453" Type="http://schemas.openxmlformats.org/officeDocument/2006/relationships/hyperlink" Target="https://twitter.com/gayleong" TargetMode="External" /><Relationship Id="rId454" Type="http://schemas.openxmlformats.org/officeDocument/2006/relationships/hyperlink" Target="https://twitter.com/kron4news" TargetMode="External" /><Relationship Id="rId455" Type="http://schemas.openxmlformats.org/officeDocument/2006/relationships/hyperlink" Target="https://twitter.com/pdjegal" TargetMode="External" /><Relationship Id="rId456" Type="http://schemas.openxmlformats.org/officeDocument/2006/relationships/hyperlink" Target="https://twitter.com/sflabor" TargetMode="External" /><Relationship Id="rId457" Type="http://schemas.openxmlformats.org/officeDocument/2006/relationships/hyperlink" Target="https://twitter.com/keri_lowe_" TargetMode="External" /><Relationship Id="rId458" Type="http://schemas.openxmlformats.org/officeDocument/2006/relationships/hyperlink" Target="https://twitter.com/geewhiz63" TargetMode="External" /><Relationship Id="rId459" Type="http://schemas.openxmlformats.org/officeDocument/2006/relationships/hyperlink" Target="https://twitter.com/yassxa" TargetMode="External" /><Relationship Id="rId460" Type="http://schemas.openxmlformats.org/officeDocument/2006/relationships/hyperlink" Target="https://twitter.com/sarahmgellar" TargetMode="External" /><Relationship Id="rId461" Type="http://schemas.openxmlformats.org/officeDocument/2006/relationships/hyperlink" Target="https://twitter.com/y666mna" TargetMode="External" /><Relationship Id="rId462" Type="http://schemas.openxmlformats.org/officeDocument/2006/relationships/hyperlink" Target="https://twitter.com/marialuv28" TargetMode="External" /><Relationship Id="rId463" Type="http://schemas.openxmlformats.org/officeDocument/2006/relationships/hyperlink" Target="https://twitter.com/street_cormier" TargetMode="External" /><Relationship Id="rId464" Type="http://schemas.openxmlformats.org/officeDocument/2006/relationships/hyperlink" Target="https://twitter.com/heyhanyu2" TargetMode="External" /><Relationship Id="rId465" Type="http://schemas.openxmlformats.org/officeDocument/2006/relationships/hyperlink" Target="https://twitter.com/wberrazeg" TargetMode="External" /><Relationship Id="rId466" Type="http://schemas.openxmlformats.org/officeDocument/2006/relationships/hyperlink" Target="https://twitter.com/socialheadliner" TargetMode="External" /><Relationship Id="rId467" Type="http://schemas.openxmlformats.org/officeDocument/2006/relationships/hyperlink" Target="https://twitter.com/trendssf" TargetMode="External" /><Relationship Id="rId468" Type="http://schemas.openxmlformats.org/officeDocument/2006/relationships/hyperlink" Target="https://twitter.com/scallionoh" TargetMode="External" /><Relationship Id="rId469" Type="http://schemas.openxmlformats.org/officeDocument/2006/relationships/hyperlink" Target="https://twitter.com/feministdevil" TargetMode="External" /><Relationship Id="rId470" Type="http://schemas.openxmlformats.org/officeDocument/2006/relationships/hyperlink" Target="https://twitter.com/morningroja" TargetMode="External" /><Relationship Id="rId471" Type="http://schemas.openxmlformats.org/officeDocument/2006/relationships/hyperlink" Target="https://twitter.com/bassett87" TargetMode="External" /><Relationship Id="rId472" Type="http://schemas.openxmlformats.org/officeDocument/2006/relationships/comments" Target="../comments2.xml" /><Relationship Id="rId473" Type="http://schemas.openxmlformats.org/officeDocument/2006/relationships/vmlDrawing" Target="../drawings/vmlDrawing2.vml" /><Relationship Id="rId474" Type="http://schemas.openxmlformats.org/officeDocument/2006/relationships/table" Target="../tables/table2.xml" /><Relationship Id="rId475" Type="http://schemas.openxmlformats.org/officeDocument/2006/relationships/drawing" Target="../drawings/drawing1.xml" /><Relationship Id="rId4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brokeassstuart.com/2019/01/17/all-the-womens-march-bay-area-info-beyond/" TargetMode="External" /><Relationship Id="rId2" Type="http://schemas.openxmlformats.org/officeDocument/2006/relationships/hyperlink" Target="http://goldengate.org/" TargetMode="External" /><Relationship Id="rId3" Type="http://schemas.openxmlformats.org/officeDocument/2006/relationships/hyperlink" Target="https://www.trendsmap.com/local/us/san+francisco?utm_source=twitter&amp;utm_medium=social&amp;utm_campaign=al&amp;utm_term=h##womensmarchsf" TargetMode="External" /><Relationship Id="rId4" Type="http://schemas.openxmlformats.org/officeDocument/2006/relationships/hyperlink" Target="https://twitter.com/womensmarch/status/1086587654899142657" TargetMode="External" /><Relationship Id="rId5" Type="http://schemas.openxmlformats.org/officeDocument/2006/relationships/hyperlink" Target="https://untitledartfairs.com/san-francisco/program/event/01-19-2019/michele-pred-body-business" TargetMode="External" /><Relationship Id="rId6" Type="http://schemas.openxmlformats.org/officeDocument/2006/relationships/hyperlink" Target="https://abc7news.com/society/3rd-annual-womens-march-in-sf-saturday/5096498/?sf206262894=1" TargetMode="External" /><Relationship Id="rId7" Type="http://schemas.openxmlformats.org/officeDocument/2006/relationships/hyperlink" Target="https://twitter.com/berkeleyantifa/status/1086369147964063744" TargetMode="External" /><Relationship Id="rId8" Type="http://schemas.openxmlformats.org/officeDocument/2006/relationships/hyperlink" Target="https://womensmarchbayarea.org/" TargetMode="External" /><Relationship Id="rId9" Type="http://schemas.openxmlformats.org/officeDocument/2006/relationships/hyperlink" Target="https://www.thedailybeast.com/the-democratic-party-drops-its-sponsorship-of-the-womens-march-amid-farrakhan-blow-up" TargetMode="External" /><Relationship Id="rId10" Type="http://schemas.openxmlformats.org/officeDocument/2006/relationships/hyperlink" Target="https://www.7x7.com/33-free-awesome-womens-march-posters-2625845753.html?utm_campaign=RebelMouse&amp;share_id=4309767&amp;utm_medium=social&amp;utm_source=twitter&amp;utm_content=7x7" TargetMode="External" /><Relationship Id="rId11" Type="http://schemas.openxmlformats.org/officeDocument/2006/relationships/hyperlink" Target="https://www.eventbrite.com/e/womens-march-san-francisco-2019-tickets-50992981380" TargetMode="External" /><Relationship Id="rId12" Type="http://schemas.openxmlformats.org/officeDocument/2006/relationships/hyperlink" Target="https://www.7x7.com/33-free-awesome-womens-march-posters-2625845753.html?utm_campaign=RebelMouse&amp;share_id=4309767&amp;utm_medium=social&amp;utm_source=twitter&amp;utm_content=7x7" TargetMode="External" /><Relationship Id="rId13" Type="http://schemas.openxmlformats.org/officeDocument/2006/relationships/hyperlink" Target="https://www.trendsmap.com/local/us/san+francisco?utm_source=twitter&amp;utm_medium=social&amp;utm_campaign=al&amp;utm_term=h##womensmarchsf" TargetMode="External" /><Relationship Id="rId14" Type="http://schemas.openxmlformats.org/officeDocument/2006/relationships/hyperlink" Target="https://brokeassstuart.com/2019/01/17/all-the-womens-march-bay-area-info-beyond/" TargetMode="External" /><Relationship Id="rId15" Type="http://schemas.openxmlformats.org/officeDocument/2006/relationships/hyperlink" Target="https://www.thedailybeast.com/the-democratic-party-drops-its-sponsorship-of-the-womens-march-amid-farrakhan-blow-up" TargetMode="External" /><Relationship Id="rId16" Type="http://schemas.openxmlformats.org/officeDocument/2006/relationships/hyperlink" Target="https://abc7news.com/society/3rd-annual-womens-march-in-sf-saturday/5096498/?sf206262894=1" TargetMode="External" /><Relationship Id="rId17" Type="http://schemas.openxmlformats.org/officeDocument/2006/relationships/hyperlink" Target="https://twitter.com/wmarchsf/status/1084700254933401600" TargetMode="External" /><Relationship Id="rId18" Type="http://schemas.openxmlformats.org/officeDocument/2006/relationships/hyperlink" Target="https://twitter.com/womensmarch/status/1086587654899142657" TargetMode="External" /><Relationship Id="rId19" Type="http://schemas.openxmlformats.org/officeDocument/2006/relationships/hyperlink" Target="http://goldengate.org/" TargetMode="Externa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 Id="rId2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1642</v>
      </c>
      <c r="BB2" s="13" t="s">
        <v>1679</v>
      </c>
      <c r="BC2" s="13" t="s">
        <v>1680</v>
      </c>
      <c r="BD2" s="118" t="s">
        <v>2327</v>
      </c>
      <c r="BE2" s="118" t="s">
        <v>2328</v>
      </c>
      <c r="BF2" s="118" t="s">
        <v>2329</v>
      </c>
      <c r="BG2" s="118" t="s">
        <v>2330</v>
      </c>
      <c r="BH2" s="118" t="s">
        <v>2331</v>
      </c>
      <c r="BI2" s="118" t="s">
        <v>2332</v>
      </c>
      <c r="BJ2" s="118" t="s">
        <v>2333</v>
      </c>
      <c r="BK2" s="118" t="s">
        <v>2334</v>
      </c>
      <c r="BL2" s="118" t="s">
        <v>2335</v>
      </c>
    </row>
    <row r="3" spans="1:64" ht="15" customHeight="1">
      <c r="A3" s="64" t="s">
        <v>212</v>
      </c>
      <c r="B3" s="64" t="s">
        <v>212</v>
      </c>
      <c r="C3" s="65" t="s">
        <v>2340</v>
      </c>
      <c r="D3" s="66">
        <v>3</v>
      </c>
      <c r="E3" s="67" t="s">
        <v>132</v>
      </c>
      <c r="F3" s="68">
        <v>32</v>
      </c>
      <c r="G3" s="65"/>
      <c r="H3" s="69"/>
      <c r="I3" s="70"/>
      <c r="J3" s="70"/>
      <c r="K3" s="34" t="s">
        <v>65</v>
      </c>
      <c r="L3" s="71">
        <v>3</v>
      </c>
      <c r="M3" s="71"/>
      <c r="N3" s="72"/>
      <c r="O3" s="78" t="s">
        <v>176</v>
      </c>
      <c r="P3" s="80">
        <v>43477.79467592593</v>
      </c>
      <c r="Q3" s="78" t="s">
        <v>321</v>
      </c>
      <c r="R3" s="82" t="s">
        <v>421</v>
      </c>
      <c r="S3" s="78" t="s">
        <v>433</v>
      </c>
      <c r="T3" s="78" t="s">
        <v>443</v>
      </c>
      <c r="U3" s="78"/>
      <c r="V3" s="82" t="s">
        <v>546</v>
      </c>
      <c r="W3" s="80">
        <v>43477.79467592593</v>
      </c>
      <c r="X3" s="82" t="s">
        <v>591</v>
      </c>
      <c r="Y3" s="78"/>
      <c r="Z3" s="78"/>
      <c r="AA3" s="84" t="s">
        <v>710</v>
      </c>
      <c r="AB3" s="78"/>
      <c r="AC3" s="78" t="b">
        <v>0</v>
      </c>
      <c r="AD3" s="78">
        <v>0</v>
      </c>
      <c r="AE3" s="84" t="s">
        <v>833</v>
      </c>
      <c r="AF3" s="78" t="b">
        <v>0</v>
      </c>
      <c r="AG3" s="78" t="s">
        <v>837</v>
      </c>
      <c r="AH3" s="78"/>
      <c r="AI3" s="84" t="s">
        <v>833</v>
      </c>
      <c r="AJ3" s="78" t="b">
        <v>0</v>
      </c>
      <c r="AK3" s="78">
        <v>0</v>
      </c>
      <c r="AL3" s="84" t="s">
        <v>833</v>
      </c>
      <c r="AM3" s="78" t="s">
        <v>842</v>
      </c>
      <c r="AN3" s="78" t="b">
        <v>0</v>
      </c>
      <c r="AO3" s="84" t="s">
        <v>710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v>
      </c>
      <c r="BK3" s="49">
        <v>100</v>
      </c>
      <c r="BL3" s="48">
        <v>1</v>
      </c>
    </row>
    <row r="4" spans="1:64" ht="15" customHeight="1">
      <c r="A4" s="64" t="s">
        <v>213</v>
      </c>
      <c r="B4" s="64" t="s">
        <v>216</v>
      </c>
      <c r="C4" s="65" t="s">
        <v>2340</v>
      </c>
      <c r="D4" s="66">
        <v>3</v>
      </c>
      <c r="E4" s="67" t="s">
        <v>132</v>
      </c>
      <c r="F4" s="68">
        <v>32</v>
      </c>
      <c r="G4" s="65"/>
      <c r="H4" s="69"/>
      <c r="I4" s="70"/>
      <c r="J4" s="70"/>
      <c r="K4" s="34" t="s">
        <v>65</v>
      </c>
      <c r="L4" s="77">
        <v>4</v>
      </c>
      <c r="M4" s="77"/>
      <c r="N4" s="72"/>
      <c r="O4" s="79" t="s">
        <v>319</v>
      </c>
      <c r="P4" s="81">
        <v>43479.87700231482</v>
      </c>
      <c r="Q4" s="79" t="s">
        <v>322</v>
      </c>
      <c r="R4" s="79"/>
      <c r="S4" s="79"/>
      <c r="T4" s="79"/>
      <c r="U4" s="79"/>
      <c r="V4" s="83" t="s">
        <v>547</v>
      </c>
      <c r="W4" s="81">
        <v>43479.87700231482</v>
      </c>
      <c r="X4" s="83" t="s">
        <v>592</v>
      </c>
      <c r="Y4" s="79"/>
      <c r="Z4" s="79"/>
      <c r="AA4" s="85" t="s">
        <v>711</v>
      </c>
      <c r="AB4" s="79"/>
      <c r="AC4" s="79" t="b">
        <v>0</v>
      </c>
      <c r="AD4" s="79">
        <v>0</v>
      </c>
      <c r="AE4" s="85" t="s">
        <v>833</v>
      </c>
      <c r="AF4" s="79" t="b">
        <v>1</v>
      </c>
      <c r="AG4" s="79" t="s">
        <v>838</v>
      </c>
      <c r="AH4" s="79"/>
      <c r="AI4" s="85" t="s">
        <v>839</v>
      </c>
      <c r="AJ4" s="79" t="b">
        <v>0</v>
      </c>
      <c r="AK4" s="79">
        <v>8</v>
      </c>
      <c r="AL4" s="85" t="s">
        <v>714</v>
      </c>
      <c r="AM4" s="79" t="s">
        <v>842</v>
      </c>
      <c r="AN4" s="79" t="b">
        <v>0</v>
      </c>
      <c r="AO4" s="85" t="s">
        <v>714</v>
      </c>
      <c r="AP4" s="79" t="s">
        <v>176</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v>1</v>
      </c>
      <c r="BE4" s="49">
        <v>4</v>
      </c>
      <c r="BF4" s="48">
        <v>1</v>
      </c>
      <c r="BG4" s="49">
        <v>4</v>
      </c>
      <c r="BH4" s="48">
        <v>0</v>
      </c>
      <c r="BI4" s="49">
        <v>0</v>
      </c>
      <c r="BJ4" s="48">
        <v>23</v>
      </c>
      <c r="BK4" s="49">
        <v>92</v>
      </c>
      <c r="BL4" s="48">
        <v>25</v>
      </c>
    </row>
    <row r="5" spans="1:64" ht="15">
      <c r="A5" s="64" t="s">
        <v>214</v>
      </c>
      <c r="B5" s="64" t="s">
        <v>216</v>
      </c>
      <c r="C5" s="65" t="s">
        <v>2340</v>
      </c>
      <c r="D5" s="66">
        <v>3</v>
      </c>
      <c r="E5" s="67" t="s">
        <v>132</v>
      </c>
      <c r="F5" s="68">
        <v>32</v>
      </c>
      <c r="G5" s="65"/>
      <c r="H5" s="69"/>
      <c r="I5" s="70"/>
      <c r="J5" s="70"/>
      <c r="K5" s="34" t="s">
        <v>65</v>
      </c>
      <c r="L5" s="77">
        <v>5</v>
      </c>
      <c r="M5" s="77"/>
      <c r="N5" s="72"/>
      <c r="O5" s="79" t="s">
        <v>319</v>
      </c>
      <c r="P5" s="81">
        <v>43479.98097222222</v>
      </c>
      <c r="Q5" s="79" t="s">
        <v>322</v>
      </c>
      <c r="R5" s="79"/>
      <c r="S5" s="79"/>
      <c r="T5" s="79"/>
      <c r="U5" s="79"/>
      <c r="V5" s="83" t="s">
        <v>548</v>
      </c>
      <c r="W5" s="81">
        <v>43479.98097222222</v>
      </c>
      <c r="X5" s="83" t="s">
        <v>593</v>
      </c>
      <c r="Y5" s="79"/>
      <c r="Z5" s="79"/>
      <c r="AA5" s="85" t="s">
        <v>712</v>
      </c>
      <c r="AB5" s="79"/>
      <c r="AC5" s="79" t="b">
        <v>0</v>
      </c>
      <c r="AD5" s="79">
        <v>0</v>
      </c>
      <c r="AE5" s="85" t="s">
        <v>833</v>
      </c>
      <c r="AF5" s="79" t="b">
        <v>1</v>
      </c>
      <c r="AG5" s="79" t="s">
        <v>838</v>
      </c>
      <c r="AH5" s="79"/>
      <c r="AI5" s="85" t="s">
        <v>839</v>
      </c>
      <c r="AJ5" s="79" t="b">
        <v>0</v>
      </c>
      <c r="AK5" s="79">
        <v>8</v>
      </c>
      <c r="AL5" s="85" t="s">
        <v>714</v>
      </c>
      <c r="AM5" s="79" t="s">
        <v>842</v>
      </c>
      <c r="AN5" s="79" t="b">
        <v>0</v>
      </c>
      <c r="AO5" s="85" t="s">
        <v>714</v>
      </c>
      <c r="AP5" s="79" t="s">
        <v>176</v>
      </c>
      <c r="AQ5" s="79">
        <v>0</v>
      </c>
      <c r="AR5" s="79">
        <v>0</v>
      </c>
      <c r="AS5" s="79"/>
      <c r="AT5" s="79"/>
      <c r="AU5" s="79"/>
      <c r="AV5" s="79"/>
      <c r="AW5" s="79"/>
      <c r="AX5" s="79"/>
      <c r="AY5" s="79"/>
      <c r="AZ5" s="79"/>
      <c r="BA5">
        <v>1</v>
      </c>
      <c r="BB5" s="78" t="str">
        <f>REPLACE(INDEX(GroupVertices[Group],MATCH(Edges[[#This Row],[Vertex 1]],GroupVertices[Vertex],0)),1,1,"")</f>
        <v>7</v>
      </c>
      <c r="BC5" s="78" t="str">
        <f>REPLACE(INDEX(GroupVertices[Group],MATCH(Edges[[#This Row],[Vertex 2]],GroupVertices[Vertex],0)),1,1,"")</f>
        <v>7</v>
      </c>
      <c r="BD5" s="48">
        <v>1</v>
      </c>
      <c r="BE5" s="49">
        <v>4</v>
      </c>
      <c r="BF5" s="48">
        <v>1</v>
      </c>
      <c r="BG5" s="49">
        <v>4</v>
      </c>
      <c r="BH5" s="48">
        <v>0</v>
      </c>
      <c r="BI5" s="49">
        <v>0</v>
      </c>
      <c r="BJ5" s="48">
        <v>23</v>
      </c>
      <c r="BK5" s="49">
        <v>92</v>
      </c>
      <c r="BL5" s="48">
        <v>25</v>
      </c>
    </row>
    <row r="6" spans="1:64" ht="15">
      <c r="A6" s="64" t="s">
        <v>215</v>
      </c>
      <c r="B6" s="64" t="s">
        <v>216</v>
      </c>
      <c r="C6" s="65" t="s">
        <v>2340</v>
      </c>
      <c r="D6" s="66">
        <v>3</v>
      </c>
      <c r="E6" s="67" t="s">
        <v>132</v>
      </c>
      <c r="F6" s="68">
        <v>32</v>
      </c>
      <c r="G6" s="65"/>
      <c r="H6" s="69"/>
      <c r="I6" s="70"/>
      <c r="J6" s="70"/>
      <c r="K6" s="34" t="s">
        <v>65</v>
      </c>
      <c r="L6" s="77">
        <v>6</v>
      </c>
      <c r="M6" s="77"/>
      <c r="N6" s="72"/>
      <c r="O6" s="79" t="s">
        <v>319</v>
      </c>
      <c r="P6" s="81">
        <v>43479.99599537037</v>
      </c>
      <c r="Q6" s="79" t="s">
        <v>322</v>
      </c>
      <c r="R6" s="79"/>
      <c r="S6" s="79"/>
      <c r="T6" s="79"/>
      <c r="U6" s="79"/>
      <c r="V6" s="83" t="s">
        <v>549</v>
      </c>
      <c r="W6" s="81">
        <v>43479.99599537037</v>
      </c>
      <c r="X6" s="83" t="s">
        <v>594</v>
      </c>
      <c r="Y6" s="79"/>
      <c r="Z6" s="79"/>
      <c r="AA6" s="85" t="s">
        <v>713</v>
      </c>
      <c r="AB6" s="79"/>
      <c r="AC6" s="79" t="b">
        <v>0</v>
      </c>
      <c r="AD6" s="79">
        <v>0</v>
      </c>
      <c r="AE6" s="85" t="s">
        <v>833</v>
      </c>
      <c r="AF6" s="79" t="b">
        <v>1</v>
      </c>
      <c r="AG6" s="79" t="s">
        <v>838</v>
      </c>
      <c r="AH6" s="79"/>
      <c r="AI6" s="85" t="s">
        <v>839</v>
      </c>
      <c r="AJ6" s="79" t="b">
        <v>0</v>
      </c>
      <c r="AK6" s="79">
        <v>8</v>
      </c>
      <c r="AL6" s="85" t="s">
        <v>714</v>
      </c>
      <c r="AM6" s="79" t="s">
        <v>843</v>
      </c>
      <c r="AN6" s="79" t="b">
        <v>0</v>
      </c>
      <c r="AO6" s="85" t="s">
        <v>714</v>
      </c>
      <c r="AP6" s="79" t="s">
        <v>176</v>
      </c>
      <c r="AQ6" s="79">
        <v>0</v>
      </c>
      <c r="AR6" s="79">
        <v>0</v>
      </c>
      <c r="AS6" s="79"/>
      <c r="AT6" s="79"/>
      <c r="AU6" s="79"/>
      <c r="AV6" s="79"/>
      <c r="AW6" s="79"/>
      <c r="AX6" s="79"/>
      <c r="AY6" s="79"/>
      <c r="AZ6" s="79"/>
      <c r="BA6">
        <v>1</v>
      </c>
      <c r="BB6" s="78" t="str">
        <f>REPLACE(INDEX(GroupVertices[Group],MATCH(Edges[[#This Row],[Vertex 1]],GroupVertices[Vertex],0)),1,1,"")</f>
        <v>7</v>
      </c>
      <c r="BC6" s="78" t="str">
        <f>REPLACE(INDEX(GroupVertices[Group],MATCH(Edges[[#This Row],[Vertex 2]],GroupVertices[Vertex],0)),1,1,"")</f>
        <v>7</v>
      </c>
      <c r="BD6" s="48">
        <v>1</v>
      </c>
      <c r="BE6" s="49">
        <v>4</v>
      </c>
      <c r="BF6" s="48">
        <v>1</v>
      </c>
      <c r="BG6" s="49">
        <v>4</v>
      </c>
      <c r="BH6" s="48">
        <v>0</v>
      </c>
      <c r="BI6" s="49">
        <v>0</v>
      </c>
      <c r="BJ6" s="48">
        <v>23</v>
      </c>
      <c r="BK6" s="49">
        <v>92</v>
      </c>
      <c r="BL6" s="48">
        <v>25</v>
      </c>
    </row>
    <row r="7" spans="1:64" ht="15">
      <c r="A7" s="64" t="s">
        <v>216</v>
      </c>
      <c r="B7" s="64" t="s">
        <v>216</v>
      </c>
      <c r="C7" s="65" t="s">
        <v>2340</v>
      </c>
      <c r="D7" s="66">
        <v>3</v>
      </c>
      <c r="E7" s="67" t="s">
        <v>132</v>
      </c>
      <c r="F7" s="68">
        <v>32</v>
      </c>
      <c r="G7" s="65"/>
      <c r="H7" s="69"/>
      <c r="I7" s="70"/>
      <c r="J7" s="70"/>
      <c r="K7" s="34" t="s">
        <v>65</v>
      </c>
      <c r="L7" s="77">
        <v>7</v>
      </c>
      <c r="M7" s="77"/>
      <c r="N7" s="72"/>
      <c r="O7" s="79" t="s">
        <v>176</v>
      </c>
      <c r="P7" s="81">
        <v>43479.84296296296</v>
      </c>
      <c r="Q7" s="79" t="s">
        <v>323</v>
      </c>
      <c r="R7" s="83" t="s">
        <v>422</v>
      </c>
      <c r="S7" s="79" t="s">
        <v>434</v>
      </c>
      <c r="T7" s="79" t="s">
        <v>444</v>
      </c>
      <c r="U7" s="79"/>
      <c r="V7" s="83" t="s">
        <v>550</v>
      </c>
      <c r="W7" s="81">
        <v>43479.84296296296</v>
      </c>
      <c r="X7" s="83" t="s">
        <v>595</v>
      </c>
      <c r="Y7" s="79"/>
      <c r="Z7" s="79"/>
      <c r="AA7" s="85" t="s">
        <v>714</v>
      </c>
      <c r="AB7" s="79"/>
      <c r="AC7" s="79" t="b">
        <v>0</v>
      </c>
      <c r="AD7" s="79">
        <v>19</v>
      </c>
      <c r="AE7" s="85" t="s">
        <v>833</v>
      </c>
      <c r="AF7" s="79" t="b">
        <v>1</v>
      </c>
      <c r="AG7" s="79" t="s">
        <v>838</v>
      </c>
      <c r="AH7" s="79"/>
      <c r="AI7" s="85" t="s">
        <v>839</v>
      </c>
      <c r="AJ7" s="79" t="b">
        <v>0</v>
      </c>
      <c r="AK7" s="79">
        <v>8</v>
      </c>
      <c r="AL7" s="85" t="s">
        <v>833</v>
      </c>
      <c r="AM7" s="79" t="s">
        <v>844</v>
      </c>
      <c r="AN7" s="79" t="b">
        <v>0</v>
      </c>
      <c r="AO7" s="85" t="s">
        <v>714</v>
      </c>
      <c r="AP7" s="79" t="s">
        <v>176</v>
      </c>
      <c r="AQ7" s="79">
        <v>0</v>
      </c>
      <c r="AR7" s="79">
        <v>0</v>
      </c>
      <c r="AS7" s="79"/>
      <c r="AT7" s="79"/>
      <c r="AU7" s="79"/>
      <c r="AV7" s="79"/>
      <c r="AW7" s="79"/>
      <c r="AX7" s="79"/>
      <c r="AY7" s="79"/>
      <c r="AZ7" s="79"/>
      <c r="BA7">
        <v>1</v>
      </c>
      <c r="BB7" s="78" t="str">
        <f>REPLACE(INDEX(GroupVertices[Group],MATCH(Edges[[#This Row],[Vertex 1]],GroupVertices[Vertex],0)),1,1,"")</f>
        <v>7</v>
      </c>
      <c r="BC7" s="78" t="str">
        <f>REPLACE(INDEX(GroupVertices[Group],MATCH(Edges[[#This Row],[Vertex 2]],GroupVertices[Vertex],0)),1,1,"")</f>
        <v>7</v>
      </c>
      <c r="BD7" s="48">
        <v>1</v>
      </c>
      <c r="BE7" s="49">
        <v>2.6315789473684212</v>
      </c>
      <c r="BF7" s="48">
        <v>2</v>
      </c>
      <c r="BG7" s="49">
        <v>5.2631578947368425</v>
      </c>
      <c r="BH7" s="48">
        <v>0</v>
      </c>
      <c r="BI7" s="49">
        <v>0</v>
      </c>
      <c r="BJ7" s="48">
        <v>35</v>
      </c>
      <c r="BK7" s="49">
        <v>92.10526315789474</v>
      </c>
      <c r="BL7" s="48">
        <v>38</v>
      </c>
    </row>
    <row r="8" spans="1:64" ht="15">
      <c r="A8" s="64" t="s">
        <v>217</v>
      </c>
      <c r="B8" s="64" t="s">
        <v>216</v>
      </c>
      <c r="C8" s="65" t="s">
        <v>2340</v>
      </c>
      <c r="D8" s="66">
        <v>3</v>
      </c>
      <c r="E8" s="67" t="s">
        <v>132</v>
      </c>
      <c r="F8" s="68">
        <v>32</v>
      </c>
      <c r="G8" s="65"/>
      <c r="H8" s="69"/>
      <c r="I8" s="70"/>
      <c r="J8" s="70"/>
      <c r="K8" s="34" t="s">
        <v>65</v>
      </c>
      <c r="L8" s="77">
        <v>8</v>
      </c>
      <c r="M8" s="77"/>
      <c r="N8" s="72"/>
      <c r="O8" s="79" t="s">
        <v>319</v>
      </c>
      <c r="P8" s="81">
        <v>43480.02798611111</v>
      </c>
      <c r="Q8" s="79" t="s">
        <v>322</v>
      </c>
      <c r="R8" s="79"/>
      <c r="S8" s="79"/>
      <c r="T8" s="79"/>
      <c r="U8" s="79"/>
      <c r="V8" s="83" t="s">
        <v>551</v>
      </c>
      <c r="W8" s="81">
        <v>43480.02798611111</v>
      </c>
      <c r="X8" s="83" t="s">
        <v>596</v>
      </c>
      <c r="Y8" s="79"/>
      <c r="Z8" s="79"/>
      <c r="AA8" s="85" t="s">
        <v>715</v>
      </c>
      <c r="AB8" s="79"/>
      <c r="AC8" s="79" t="b">
        <v>0</v>
      </c>
      <c r="AD8" s="79">
        <v>0</v>
      </c>
      <c r="AE8" s="85" t="s">
        <v>833</v>
      </c>
      <c r="AF8" s="79" t="b">
        <v>1</v>
      </c>
      <c r="AG8" s="79" t="s">
        <v>838</v>
      </c>
      <c r="AH8" s="79"/>
      <c r="AI8" s="85" t="s">
        <v>839</v>
      </c>
      <c r="AJ8" s="79" t="b">
        <v>0</v>
      </c>
      <c r="AK8" s="79">
        <v>8</v>
      </c>
      <c r="AL8" s="85" t="s">
        <v>714</v>
      </c>
      <c r="AM8" s="79" t="s">
        <v>842</v>
      </c>
      <c r="AN8" s="79" t="b">
        <v>0</v>
      </c>
      <c r="AO8" s="85" t="s">
        <v>714</v>
      </c>
      <c r="AP8" s="79" t="s">
        <v>176</v>
      </c>
      <c r="AQ8" s="79">
        <v>0</v>
      </c>
      <c r="AR8" s="79">
        <v>0</v>
      </c>
      <c r="AS8" s="79"/>
      <c r="AT8" s="79"/>
      <c r="AU8" s="79"/>
      <c r="AV8" s="79"/>
      <c r="AW8" s="79"/>
      <c r="AX8" s="79"/>
      <c r="AY8" s="79"/>
      <c r="AZ8" s="79"/>
      <c r="BA8">
        <v>1</v>
      </c>
      <c r="BB8" s="78" t="str">
        <f>REPLACE(INDEX(GroupVertices[Group],MATCH(Edges[[#This Row],[Vertex 1]],GroupVertices[Vertex],0)),1,1,"")</f>
        <v>7</v>
      </c>
      <c r="BC8" s="78" t="str">
        <f>REPLACE(INDEX(GroupVertices[Group],MATCH(Edges[[#This Row],[Vertex 2]],GroupVertices[Vertex],0)),1,1,"")</f>
        <v>7</v>
      </c>
      <c r="BD8" s="48">
        <v>1</v>
      </c>
      <c r="BE8" s="49">
        <v>4</v>
      </c>
      <c r="BF8" s="48">
        <v>1</v>
      </c>
      <c r="BG8" s="49">
        <v>4</v>
      </c>
      <c r="BH8" s="48">
        <v>0</v>
      </c>
      <c r="BI8" s="49">
        <v>0</v>
      </c>
      <c r="BJ8" s="48">
        <v>23</v>
      </c>
      <c r="BK8" s="49">
        <v>92</v>
      </c>
      <c r="BL8" s="48">
        <v>25</v>
      </c>
    </row>
    <row r="9" spans="1:64" ht="15">
      <c r="A9" s="64" t="s">
        <v>218</v>
      </c>
      <c r="B9" s="64" t="s">
        <v>218</v>
      </c>
      <c r="C9" s="65" t="s">
        <v>2340</v>
      </c>
      <c r="D9" s="66">
        <v>3</v>
      </c>
      <c r="E9" s="67" t="s">
        <v>132</v>
      </c>
      <c r="F9" s="68">
        <v>32</v>
      </c>
      <c r="G9" s="65"/>
      <c r="H9" s="69"/>
      <c r="I9" s="70"/>
      <c r="J9" s="70"/>
      <c r="K9" s="34" t="s">
        <v>65</v>
      </c>
      <c r="L9" s="77">
        <v>9</v>
      </c>
      <c r="M9" s="77"/>
      <c r="N9" s="72"/>
      <c r="O9" s="79" t="s">
        <v>176</v>
      </c>
      <c r="P9" s="81">
        <v>43480.19496527778</v>
      </c>
      <c r="Q9" s="79" t="s">
        <v>324</v>
      </c>
      <c r="R9" s="79"/>
      <c r="S9" s="79"/>
      <c r="T9" s="79" t="s">
        <v>445</v>
      </c>
      <c r="U9" s="83" t="s">
        <v>489</v>
      </c>
      <c r="V9" s="83" t="s">
        <v>489</v>
      </c>
      <c r="W9" s="81">
        <v>43480.19496527778</v>
      </c>
      <c r="X9" s="83" t="s">
        <v>597</v>
      </c>
      <c r="Y9" s="79"/>
      <c r="Z9" s="79"/>
      <c r="AA9" s="85" t="s">
        <v>716</v>
      </c>
      <c r="AB9" s="79"/>
      <c r="AC9" s="79" t="b">
        <v>0</v>
      </c>
      <c r="AD9" s="79">
        <v>2</v>
      </c>
      <c r="AE9" s="85" t="s">
        <v>833</v>
      </c>
      <c r="AF9" s="79" t="b">
        <v>0</v>
      </c>
      <c r="AG9" s="79" t="s">
        <v>838</v>
      </c>
      <c r="AH9" s="79"/>
      <c r="AI9" s="85" t="s">
        <v>833</v>
      </c>
      <c r="AJ9" s="79" t="b">
        <v>0</v>
      </c>
      <c r="AK9" s="79">
        <v>0</v>
      </c>
      <c r="AL9" s="85" t="s">
        <v>833</v>
      </c>
      <c r="AM9" s="79" t="s">
        <v>842</v>
      </c>
      <c r="AN9" s="79" t="b">
        <v>0</v>
      </c>
      <c r="AO9" s="85" t="s">
        <v>716</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5</v>
      </c>
      <c r="BK9" s="49">
        <v>100</v>
      </c>
      <c r="BL9" s="48">
        <v>5</v>
      </c>
    </row>
    <row r="10" spans="1:64" ht="15">
      <c r="A10" s="64" t="s">
        <v>219</v>
      </c>
      <c r="B10" s="64" t="s">
        <v>219</v>
      </c>
      <c r="C10" s="65" t="s">
        <v>2340</v>
      </c>
      <c r="D10" s="66">
        <v>3</v>
      </c>
      <c r="E10" s="67" t="s">
        <v>132</v>
      </c>
      <c r="F10" s="68">
        <v>32</v>
      </c>
      <c r="G10" s="65"/>
      <c r="H10" s="69"/>
      <c r="I10" s="70"/>
      <c r="J10" s="70"/>
      <c r="K10" s="34" t="s">
        <v>65</v>
      </c>
      <c r="L10" s="77">
        <v>10</v>
      </c>
      <c r="M10" s="77"/>
      <c r="N10" s="72"/>
      <c r="O10" s="79" t="s">
        <v>176</v>
      </c>
      <c r="P10" s="81">
        <v>43480.75030092592</v>
      </c>
      <c r="Q10" s="79" t="s">
        <v>325</v>
      </c>
      <c r="R10" s="83" t="s">
        <v>423</v>
      </c>
      <c r="S10" s="79" t="s">
        <v>435</v>
      </c>
      <c r="T10" s="79" t="s">
        <v>446</v>
      </c>
      <c r="U10" s="79"/>
      <c r="V10" s="83" t="s">
        <v>552</v>
      </c>
      <c r="W10" s="81">
        <v>43480.75030092592</v>
      </c>
      <c r="X10" s="83" t="s">
        <v>598</v>
      </c>
      <c r="Y10" s="79"/>
      <c r="Z10" s="79"/>
      <c r="AA10" s="85" t="s">
        <v>717</v>
      </c>
      <c r="AB10" s="79"/>
      <c r="AC10" s="79" t="b">
        <v>0</v>
      </c>
      <c r="AD10" s="79">
        <v>0</v>
      </c>
      <c r="AE10" s="85" t="s">
        <v>833</v>
      </c>
      <c r="AF10" s="79" t="b">
        <v>0</v>
      </c>
      <c r="AG10" s="79" t="s">
        <v>838</v>
      </c>
      <c r="AH10" s="79"/>
      <c r="AI10" s="85" t="s">
        <v>833</v>
      </c>
      <c r="AJ10" s="79" t="b">
        <v>0</v>
      </c>
      <c r="AK10" s="79">
        <v>0</v>
      </c>
      <c r="AL10" s="85" t="s">
        <v>833</v>
      </c>
      <c r="AM10" s="79" t="s">
        <v>845</v>
      </c>
      <c r="AN10" s="79" t="b">
        <v>0</v>
      </c>
      <c r="AO10" s="85" t="s">
        <v>717</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2</v>
      </c>
      <c r="BE10" s="49">
        <v>22.22222222222222</v>
      </c>
      <c r="BF10" s="48">
        <v>0</v>
      </c>
      <c r="BG10" s="49">
        <v>0</v>
      </c>
      <c r="BH10" s="48">
        <v>0</v>
      </c>
      <c r="BI10" s="49">
        <v>0</v>
      </c>
      <c r="BJ10" s="48">
        <v>7</v>
      </c>
      <c r="BK10" s="49">
        <v>77.77777777777777</v>
      </c>
      <c r="BL10" s="48">
        <v>9</v>
      </c>
    </row>
    <row r="11" spans="1:64" ht="15">
      <c r="A11" s="64" t="s">
        <v>220</v>
      </c>
      <c r="B11" s="64" t="s">
        <v>299</v>
      </c>
      <c r="C11" s="65" t="s">
        <v>2340</v>
      </c>
      <c r="D11" s="66">
        <v>3</v>
      </c>
      <c r="E11" s="67" t="s">
        <v>132</v>
      </c>
      <c r="F11" s="68">
        <v>32</v>
      </c>
      <c r="G11" s="65"/>
      <c r="H11" s="69"/>
      <c r="I11" s="70"/>
      <c r="J11" s="70"/>
      <c r="K11" s="34" t="s">
        <v>65</v>
      </c>
      <c r="L11" s="77">
        <v>11</v>
      </c>
      <c r="M11" s="77"/>
      <c r="N11" s="72"/>
      <c r="O11" s="79" t="s">
        <v>319</v>
      </c>
      <c r="P11" s="81">
        <v>43480.75108796296</v>
      </c>
      <c r="Q11" s="79" t="s">
        <v>326</v>
      </c>
      <c r="R11" s="83" t="s">
        <v>424</v>
      </c>
      <c r="S11" s="79" t="s">
        <v>436</v>
      </c>
      <c r="T11" s="79" t="s">
        <v>447</v>
      </c>
      <c r="U11" s="83" t="s">
        <v>490</v>
      </c>
      <c r="V11" s="83" t="s">
        <v>490</v>
      </c>
      <c r="W11" s="81">
        <v>43480.75108796296</v>
      </c>
      <c r="X11" s="83" t="s">
        <v>599</v>
      </c>
      <c r="Y11" s="79"/>
      <c r="Z11" s="79"/>
      <c r="AA11" s="85" t="s">
        <v>718</v>
      </c>
      <c r="AB11" s="79"/>
      <c r="AC11" s="79" t="b">
        <v>0</v>
      </c>
      <c r="AD11" s="79">
        <v>2</v>
      </c>
      <c r="AE11" s="85" t="s">
        <v>833</v>
      </c>
      <c r="AF11" s="79" t="b">
        <v>0</v>
      </c>
      <c r="AG11" s="79" t="s">
        <v>838</v>
      </c>
      <c r="AH11" s="79"/>
      <c r="AI11" s="85" t="s">
        <v>833</v>
      </c>
      <c r="AJ11" s="79" t="b">
        <v>0</v>
      </c>
      <c r="AK11" s="79">
        <v>1</v>
      </c>
      <c r="AL11" s="85" t="s">
        <v>833</v>
      </c>
      <c r="AM11" s="79" t="s">
        <v>846</v>
      </c>
      <c r="AN11" s="79" t="b">
        <v>0</v>
      </c>
      <c r="AO11" s="85" t="s">
        <v>718</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1</v>
      </c>
      <c r="BE11" s="49">
        <v>2.3255813953488373</v>
      </c>
      <c r="BF11" s="48">
        <v>0</v>
      </c>
      <c r="BG11" s="49">
        <v>0</v>
      </c>
      <c r="BH11" s="48">
        <v>0</v>
      </c>
      <c r="BI11" s="49">
        <v>0</v>
      </c>
      <c r="BJ11" s="48">
        <v>42</v>
      </c>
      <c r="BK11" s="49">
        <v>97.67441860465117</v>
      </c>
      <c r="BL11" s="48">
        <v>43</v>
      </c>
    </row>
    <row r="12" spans="1:64" ht="15">
      <c r="A12" s="64" t="s">
        <v>221</v>
      </c>
      <c r="B12" s="64" t="s">
        <v>299</v>
      </c>
      <c r="C12" s="65" t="s">
        <v>2340</v>
      </c>
      <c r="D12" s="66">
        <v>3</v>
      </c>
      <c r="E12" s="67" t="s">
        <v>132</v>
      </c>
      <c r="F12" s="68">
        <v>32</v>
      </c>
      <c r="G12" s="65"/>
      <c r="H12" s="69"/>
      <c r="I12" s="70"/>
      <c r="J12" s="70"/>
      <c r="K12" s="34" t="s">
        <v>65</v>
      </c>
      <c r="L12" s="77">
        <v>12</v>
      </c>
      <c r="M12" s="77"/>
      <c r="N12" s="72"/>
      <c r="O12" s="79" t="s">
        <v>319</v>
      </c>
      <c r="P12" s="81">
        <v>43480.75109953704</v>
      </c>
      <c r="Q12" s="79" t="s">
        <v>327</v>
      </c>
      <c r="R12" s="83" t="s">
        <v>424</v>
      </c>
      <c r="S12" s="79" t="s">
        <v>436</v>
      </c>
      <c r="T12" s="79" t="s">
        <v>448</v>
      </c>
      <c r="U12" s="83" t="s">
        <v>491</v>
      </c>
      <c r="V12" s="83" t="s">
        <v>491</v>
      </c>
      <c r="W12" s="81">
        <v>43480.75109953704</v>
      </c>
      <c r="X12" s="83" t="s">
        <v>600</v>
      </c>
      <c r="Y12" s="79"/>
      <c r="Z12" s="79"/>
      <c r="AA12" s="85" t="s">
        <v>719</v>
      </c>
      <c r="AB12" s="79"/>
      <c r="AC12" s="79" t="b">
        <v>0</v>
      </c>
      <c r="AD12" s="79">
        <v>0</v>
      </c>
      <c r="AE12" s="85" t="s">
        <v>833</v>
      </c>
      <c r="AF12" s="79" t="b">
        <v>0</v>
      </c>
      <c r="AG12" s="79" t="s">
        <v>838</v>
      </c>
      <c r="AH12" s="79"/>
      <c r="AI12" s="85" t="s">
        <v>833</v>
      </c>
      <c r="AJ12" s="79" t="b">
        <v>0</v>
      </c>
      <c r="AK12" s="79">
        <v>1</v>
      </c>
      <c r="AL12" s="85" t="s">
        <v>833</v>
      </c>
      <c r="AM12" s="79" t="s">
        <v>846</v>
      </c>
      <c r="AN12" s="79" t="b">
        <v>0</v>
      </c>
      <c r="AO12" s="85" t="s">
        <v>719</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v>0</v>
      </c>
      <c r="BE12" s="49">
        <v>0</v>
      </c>
      <c r="BF12" s="48">
        <v>0</v>
      </c>
      <c r="BG12" s="49">
        <v>0</v>
      </c>
      <c r="BH12" s="48">
        <v>0</v>
      </c>
      <c r="BI12" s="49">
        <v>0</v>
      </c>
      <c r="BJ12" s="48">
        <v>40</v>
      </c>
      <c r="BK12" s="49">
        <v>100</v>
      </c>
      <c r="BL12" s="48">
        <v>40</v>
      </c>
    </row>
    <row r="13" spans="1:64" ht="15">
      <c r="A13" s="64" t="s">
        <v>222</v>
      </c>
      <c r="B13" s="64" t="s">
        <v>300</v>
      </c>
      <c r="C13" s="65" t="s">
        <v>2340</v>
      </c>
      <c r="D13" s="66">
        <v>3</v>
      </c>
      <c r="E13" s="67" t="s">
        <v>132</v>
      </c>
      <c r="F13" s="68">
        <v>32</v>
      </c>
      <c r="G13" s="65"/>
      <c r="H13" s="69"/>
      <c r="I13" s="70"/>
      <c r="J13" s="70"/>
      <c r="K13" s="34" t="s">
        <v>65</v>
      </c>
      <c r="L13" s="77">
        <v>13</v>
      </c>
      <c r="M13" s="77"/>
      <c r="N13" s="72"/>
      <c r="O13" s="79" t="s">
        <v>319</v>
      </c>
      <c r="P13" s="81">
        <v>43481.39375</v>
      </c>
      <c r="Q13" s="79" t="s">
        <v>328</v>
      </c>
      <c r="R13" s="79"/>
      <c r="S13" s="79"/>
      <c r="T13" s="79" t="s">
        <v>443</v>
      </c>
      <c r="U13" s="83" t="s">
        <v>492</v>
      </c>
      <c r="V13" s="83" t="s">
        <v>492</v>
      </c>
      <c r="W13" s="81">
        <v>43481.39375</v>
      </c>
      <c r="X13" s="83" t="s">
        <v>601</v>
      </c>
      <c r="Y13" s="79"/>
      <c r="Z13" s="79"/>
      <c r="AA13" s="85" t="s">
        <v>720</v>
      </c>
      <c r="AB13" s="79"/>
      <c r="AC13" s="79" t="b">
        <v>0</v>
      </c>
      <c r="AD13" s="79">
        <v>4</v>
      </c>
      <c r="AE13" s="85" t="s">
        <v>833</v>
      </c>
      <c r="AF13" s="79" t="b">
        <v>0</v>
      </c>
      <c r="AG13" s="79" t="s">
        <v>838</v>
      </c>
      <c r="AH13" s="79"/>
      <c r="AI13" s="85" t="s">
        <v>833</v>
      </c>
      <c r="AJ13" s="79" t="b">
        <v>0</v>
      </c>
      <c r="AK13" s="79">
        <v>0</v>
      </c>
      <c r="AL13" s="85" t="s">
        <v>833</v>
      </c>
      <c r="AM13" s="79" t="s">
        <v>843</v>
      </c>
      <c r="AN13" s="79" t="b">
        <v>0</v>
      </c>
      <c r="AO13" s="85" t="s">
        <v>720</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1</v>
      </c>
      <c r="BE13" s="49">
        <v>12.5</v>
      </c>
      <c r="BF13" s="48">
        <v>0</v>
      </c>
      <c r="BG13" s="49">
        <v>0</v>
      </c>
      <c r="BH13" s="48">
        <v>0</v>
      </c>
      <c r="BI13" s="49">
        <v>0</v>
      </c>
      <c r="BJ13" s="48">
        <v>7</v>
      </c>
      <c r="BK13" s="49">
        <v>87.5</v>
      </c>
      <c r="BL13" s="48">
        <v>8</v>
      </c>
    </row>
    <row r="14" spans="1:64" ht="15">
      <c r="A14" s="64" t="s">
        <v>223</v>
      </c>
      <c r="B14" s="64" t="s">
        <v>301</v>
      </c>
      <c r="C14" s="65" t="s">
        <v>2340</v>
      </c>
      <c r="D14" s="66">
        <v>3</v>
      </c>
      <c r="E14" s="67" t="s">
        <v>132</v>
      </c>
      <c r="F14" s="68">
        <v>32</v>
      </c>
      <c r="G14" s="65"/>
      <c r="H14" s="69"/>
      <c r="I14" s="70"/>
      <c r="J14" s="70"/>
      <c r="K14" s="34" t="s">
        <v>65</v>
      </c>
      <c r="L14" s="77">
        <v>14</v>
      </c>
      <c r="M14" s="77"/>
      <c r="N14" s="72"/>
      <c r="O14" s="79" t="s">
        <v>319</v>
      </c>
      <c r="P14" s="81">
        <v>43481.66064814815</v>
      </c>
      <c r="Q14" s="79" t="s">
        <v>329</v>
      </c>
      <c r="R14" s="83" t="s">
        <v>425</v>
      </c>
      <c r="S14" s="79" t="s">
        <v>437</v>
      </c>
      <c r="T14" s="79" t="s">
        <v>449</v>
      </c>
      <c r="U14" s="79"/>
      <c r="V14" s="83" t="s">
        <v>553</v>
      </c>
      <c r="W14" s="81">
        <v>43481.66064814815</v>
      </c>
      <c r="X14" s="83" t="s">
        <v>602</v>
      </c>
      <c r="Y14" s="79"/>
      <c r="Z14" s="79"/>
      <c r="AA14" s="85" t="s">
        <v>721</v>
      </c>
      <c r="AB14" s="79"/>
      <c r="AC14" s="79" t="b">
        <v>0</v>
      </c>
      <c r="AD14" s="79">
        <v>0</v>
      </c>
      <c r="AE14" s="85" t="s">
        <v>833</v>
      </c>
      <c r="AF14" s="79" t="b">
        <v>0</v>
      </c>
      <c r="AG14" s="79" t="s">
        <v>838</v>
      </c>
      <c r="AH14" s="79"/>
      <c r="AI14" s="85" t="s">
        <v>833</v>
      </c>
      <c r="AJ14" s="79" t="b">
        <v>0</v>
      </c>
      <c r="AK14" s="79">
        <v>0</v>
      </c>
      <c r="AL14" s="85" t="s">
        <v>833</v>
      </c>
      <c r="AM14" s="79" t="s">
        <v>842</v>
      </c>
      <c r="AN14" s="79" t="b">
        <v>0</v>
      </c>
      <c r="AO14" s="85" t="s">
        <v>721</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223</v>
      </c>
      <c r="B15" s="64" t="s">
        <v>302</v>
      </c>
      <c r="C15" s="65" t="s">
        <v>2340</v>
      </c>
      <c r="D15" s="66">
        <v>3</v>
      </c>
      <c r="E15" s="67" t="s">
        <v>132</v>
      </c>
      <c r="F15" s="68">
        <v>32</v>
      </c>
      <c r="G15" s="65"/>
      <c r="H15" s="69"/>
      <c r="I15" s="70"/>
      <c r="J15" s="70"/>
      <c r="K15" s="34" t="s">
        <v>65</v>
      </c>
      <c r="L15" s="77">
        <v>15</v>
      </c>
      <c r="M15" s="77"/>
      <c r="N15" s="72"/>
      <c r="O15" s="79" t="s">
        <v>319</v>
      </c>
      <c r="P15" s="81">
        <v>43481.66064814815</v>
      </c>
      <c r="Q15" s="79" t="s">
        <v>329</v>
      </c>
      <c r="R15" s="83" t="s">
        <v>425</v>
      </c>
      <c r="S15" s="79" t="s">
        <v>437</v>
      </c>
      <c r="T15" s="79" t="s">
        <v>449</v>
      </c>
      <c r="U15" s="79"/>
      <c r="V15" s="83" t="s">
        <v>553</v>
      </c>
      <c r="W15" s="81">
        <v>43481.66064814815</v>
      </c>
      <c r="X15" s="83" t="s">
        <v>602</v>
      </c>
      <c r="Y15" s="79"/>
      <c r="Z15" s="79"/>
      <c r="AA15" s="85" t="s">
        <v>721</v>
      </c>
      <c r="AB15" s="79"/>
      <c r="AC15" s="79" t="b">
        <v>0</v>
      </c>
      <c r="AD15" s="79">
        <v>0</v>
      </c>
      <c r="AE15" s="85" t="s">
        <v>833</v>
      </c>
      <c r="AF15" s="79" t="b">
        <v>0</v>
      </c>
      <c r="AG15" s="79" t="s">
        <v>838</v>
      </c>
      <c r="AH15" s="79"/>
      <c r="AI15" s="85" t="s">
        <v>833</v>
      </c>
      <c r="AJ15" s="79" t="b">
        <v>0</v>
      </c>
      <c r="AK15" s="79">
        <v>0</v>
      </c>
      <c r="AL15" s="85" t="s">
        <v>833</v>
      </c>
      <c r="AM15" s="79" t="s">
        <v>842</v>
      </c>
      <c r="AN15" s="79" t="b">
        <v>0</v>
      </c>
      <c r="AO15" s="85" t="s">
        <v>721</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223</v>
      </c>
      <c r="B16" s="64" t="s">
        <v>303</v>
      </c>
      <c r="C16" s="65" t="s">
        <v>2340</v>
      </c>
      <c r="D16" s="66">
        <v>3</v>
      </c>
      <c r="E16" s="67" t="s">
        <v>132</v>
      </c>
      <c r="F16" s="68">
        <v>32</v>
      </c>
      <c r="G16" s="65"/>
      <c r="H16" s="69"/>
      <c r="I16" s="70"/>
      <c r="J16" s="70"/>
      <c r="K16" s="34" t="s">
        <v>65</v>
      </c>
      <c r="L16" s="77">
        <v>16</v>
      </c>
      <c r="M16" s="77"/>
      <c r="N16" s="72"/>
      <c r="O16" s="79" t="s">
        <v>319</v>
      </c>
      <c r="P16" s="81">
        <v>43481.66064814815</v>
      </c>
      <c r="Q16" s="79" t="s">
        <v>329</v>
      </c>
      <c r="R16" s="83" t="s">
        <v>425</v>
      </c>
      <c r="S16" s="79" t="s">
        <v>437</v>
      </c>
      <c r="T16" s="79" t="s">
        <v>449</v>
      </c>
      <c r="U16" s="79"/>
      <c r="V16" s="83" t="s">
        <v>553</v>
      </c>
      <c r="W16" s="81">
        <v>43481.66064814815</v>
      </c>
      <c r="X16" s="83" t="s">
        <v>602</v>
      </c>
      <c r="Y16" s="79"/>
      <c r="Z16" s="79"/>
      <c r="AA16" s="85" t="s">
        <v>721</v>
      </c>
      <c r="AB16" s="79"/>
      <c r="AC16" s="79" t="b">
        <v>0</v>
      </c>
      <c r="AD16" s="79">
        <v>0</v>
      </c>
      <c r="AE16" s="85" t="s">
        <v>833</v>
      </c>
      <c r="AF16" s="79" t="b">
        <v>0</v>
      </c>
      <c r="AG16" s="79" t="s">
        <v>838</v>
      </c>
      <c r="AH16" s="79"/>
      <c r="AI16" s="85" t="s">
        <v>833</v>
      </c>
      <c r="AJ16" s="79" t="b">
        <v>0</v>
      </c>
      <c r="AK16" s="79">
        <v>0</v>
      </c>
      <c r="AL16" s="85" t="s">
        <v>833</v>
      </c>
      <c r="AM16" s="79" t="s">
        <v>842</v>
      </c>
      <c r="AN16" s="79" t="b">
        <v>0</v>
      </c>
      <c r="AO16" s="85" t="s">
        <v>721</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223</v>
      </c>
      <c r="B17" s="64" t="s">
        <v>304</v>
      </c>
      <c r="C17" s="65" t="s">
        <v>2340</v>
      </c>
      <c r="D17" s="66">
        <v>3</v>
      </c>
      <c r="E17" s="67" t="s">
        <v>132</v>
      </c>
      <c r="F17" s="68">
        <v>32</v>
      </c>
      <c r="G17" s="65"/>
      <c r="H17" s="69"/>
      <c r="I17" s="70"/>
      <c r="J17" s="70"/>
      <c r="K17" s="34" t="s">
        <v>65</v>
      </c>
      <c r="L17" s="77">
        <v>17</v>
      </c>
      <c r="M17" s="77"/>
      <c r="N17" s="72"/>
      <c r="O17" s="79" t="s">
        <v>319</v>
      </c>
      <c r="P17" s="81">
        <v>43481.66064814815</v>
      </c>
      <c r="Q17" s="79" t="s">
        <v>329</v>
      </c>
      <c r="R17" s="83" t="s">
        <v>425</v>
      </c>
      <c r="S17" s="79" t="s">
        <v>437</v>
      </c>
      <c r="T17" s="79" t="s">
        <v>449</v>
      </c>
      <c r="U17" s="79"/>
      <c r="V17" s="83" t="s">
        <v>553</v>
      </c>
      <c r="W17" s="81">
        <v>43481.66064814815</v>
      </c>
      <c r="X17" s="83" t="s">
        <v>602</v>
      </c>
      <c r="Y17" s="79"/>
      <c r="Z17" s="79"/>
      <c r="AA17" s="85" t="s">
        <v>721</v>
      </c>
      <c r="AB17" s="79"/>
      <c r="AC17" s="79" t="b">
        <v>0</v>
      </c>
      <c r="AD17" s="79">
        <v>0</v>
      </c>
      <c r="AE17" s="85" t="s">
        <v>833</v>
      </c>
      <c r="AF17" s="79" t="b">
        <v>0</v>
      </c>
      <c r="AG17" s="79" t="s">
        <v>838</v>
      </c>
      <c r="AH17" s="79"/>
      <c r="AI17" s="85" t="s">
        <v>833</v>
      </c>
      <c r="AJ17" s="79" t="b">
        <v>0</v>
      </c>
      <c r="AK17" s="79">
        <v>0</v>
      </c>
      <c r="AL17" s="85" t="s">
        <v>833</v>
      </c>
      <c r="AM17" s="79" t="s">
        <v>842</v>
      </c>
      <c r="AN17" s="79" t="b">
        <v>0</v>
      </c>
      <c r="AO17" s="85" t="s">
        <v>721</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1</v>
      </c>
      <c r="BE17" s="49">
        <v>3.3333333333333335</v>
      </c>
      <c r="BF17" s="48">
        <v>1</v>
      </c>
      <c r="BG17" s="49">
        <v>3.3333333333333335</v>
      </c>
      <c r="BH17" s="48">
        <v>0</v>
      </c>
      <c r="BI17" s="49">
        <v>0</v>
      </c>
      <c r="BJ17" s="48">
        <v>28</v>
      </c>
      <c r="BK17" s="49">
        <v>93.33333333333333</v>
      </c>
      <c r="BL17" s="48">
        <v>30</v>
      </c>
    </row>
    <row r="18" spans="1:64" ht="15">
      <c r="A18" s="64" t="s">
        <v>223</v>
      </c>
      <c r="B18" s="64" t="s">
        <v>300</v>
      </c>
      <c r="C18" s="65" t="s">
        <v>2340</v>
      </c>
      <c r="D18" s="66">
        <v>3</v>
      </c>
      <c r="E18" s="67" t="s">
        <v>132</v>
      </c>
      <c r="F18" s="68">
        <v>32</v>
      </c>
      <c r="G18" s="65"/>
      <c r="H18" s="69"/>
      <c r="I18" s="70"/>
      <c r="J18" s="70"/>
      <c r="K18" s="34" t="s">
        <v>65</v>
      </c>
      <c r="L18" s="77">
        <v>18</v>
      </c>
      <c r="M18" s="77"/>
      <c r="N18" s="72"/>
      <c r="O18" s="79" t="s">
        <v>319</v>
      </c>
      <c r="P18" s="81">
        <v>43481.66064814815</v>
      </c>
      <c r="Q18" s="79" t="s">
        <v>329</v>
      </c>
      <c r="R18" s="83" t="s">
        <v>425</v>
      </c>
      <c r="S18" s="79" t="s">
        <v>437</v>
      </c>
      <c r="T18" s="79" t="s">
        <v>449</v>
      </c>
      <c r="U18" s="79"/>
      <c r="V18" s="83" t="s">
        <v>553</v>
      </c>
      <c r="W18" s="81">
        <v>43481.66064814815</v>
      </c>
      <c r="X18" s="83" t="s">
        <v>602</v>
      </c>
      <c r="Y18" s="79"/>
      <c r="Z18" s="79"/>
      <c r="AA18" s="85" t="s">
        <v>721</v>
      </c>
      <c r="AB18" s="79"/>
      <c r="AC18" s="79" t="b">
        <v>0</v>
      </c>
      <c r="AD18" s="79">
        <v>0</v>
      </c>
      <c r="AE18" s="85" t="s">
        <v>833</v>
      </c>
      <c r="AF18" s="79" t="b">
        <v>0</v>
      </c>
      <c r="AG18" s="79" t="s">
        <v>838</v>
      </c>
      <c r="AH18" s="79"/>
      <c r="AI18" s="85" t="s">
        <v>833</v>
      </c>
      <c r="AJ18" s="79" t="b">
        <v>0</v>
      </c>
      <c r="AK18" s="79">
        <v>0</v>
      </c>
      <c r="AL18" s="85" t="s">
        <v>833</v>
      </c>
      <c r="AM18" s="79" t="s">
        <v>842</v>
      </c>
      <c r="AN18" s="79" t="b">
        <v>0</v>
      </c>
      <c r="AO18" s="85" t="s">
        <v>721</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224</v>
      </c>
      <c r="B19" s="64" t="s">
        <v>300</v>
      </c>
      <c r="C19" s="65" t="s">
        <v>2340</v>
      </c>
      <c r="D19" s="66">
        <v>3</v>
      </c>
      <c r="E19" s="67" t="s">
        <v>132</v>
      </c>
      <c r="F19" s="68">
        <v>32</v>
      </c>
      <c r="G19" s="65"/>
      <c r="H19" s="69"/>
      <c r="I19" s="70"/>
      <c r="J19" s="70"/>
      <c r="K19" s="34" t="s">
        <v>65</v>
      </c>
      <c r="L19" s="77">
        <v>19</v>
      </c>
      <c r="M19" s="77"/>
      <c r="N19" s="72"/>
      <c r="O19" s="79" t="s">
        <v>319</v>
      </c>
      <c r="P19" s="81">
        <v>43482.64929398148</v>
      </c>
      <c r="Q19" s="79" t="s">
        <v>330</v>
      </c>
      <c r="R19" s="79"/>
      <c r="S19" s="79"/>
      <c r="T19" s="79" t="s">
        <v>450</v>
      </c>
      <c r="U19" s="83" t="s">
        <v>493</v>
      </c>
      <c r="V19" s="83" t="s">
        <v>493</v>
      </c>
      <c r="W19" s="81">
        <v>43482.64929398148</v>
      </c>
      <c r="X19" s="83" t="s">
        <v>603</v>
      </c>
      <c r="Y19" s="79"/>
      <c r="Z19" s="79"/>
      <c r="AA19" s="85" t="s">
        <v>722</v>
      </c>
      <c r="AB19" s="79"/>
      <c r="AC19" s="79" t="b">
        <v>0</v>
      </c>
      <c r="AD19" s="79">
        <v>3</v>
      </c>
      <c r="AE19" s="85" t="s">
        <v>833</v>
      </c>
      <c r="AF19" s="79" t="b">
        <v>0</v>
      </c>
      <c r="AG19" s="79" t="s">
        <v>838</v>
      </c>
      <c r="AH19" s="79"/>
      <c r="AI19" s="85" t="s">
        <v>833</v>
      </c>
      <c r="AJ19" s="79" t="b">
        <v>0</v>
      </c>
      <c r="AK19" s="79">
        <v>0</v>
      </c>
      <c r="AL19" s="85" t="s">
        <v>833</v>
      </c>
      <c r="AM19" s="79" t="s">
        <v>842</v>
      </c>
      <c r="AN19" s="79" t="b">
        <v>0</v>
      </c>
      <c r="AO19" s="85" t="s">
        <v>722</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0</v>
      </c>
      <c r="BE19" s="49">
        <v>0</v>
      </c>
      <c r="BF19" s="48">
        <v>0</v>
      </c>
      <c r="BG19" s="49">
        <v>0</v>
      </c>
      <c r="BH19" s="48">
        <v>0</v>
      </c>
      <c r="BI19" s="49">
        <v>0</v>
      </c>
      <c r="BJ19" s="48">
        <v>16</v>
      </c>
      <c r="BK19" s="49">
        <v>100</v>
      </c>
      <c r="BL19" s="48">
        <v>16</v>
      </c>
    </row>
    <row r="20" spans="1:64" ht="15">
      <c r="A20" s="64" t="s">
        <v>225</v>
      </c>
      <c r="B20" s="64" t="s">
        <v>251</v>
      </c>
      <c r="C20" s="65" t="s">
        <v>2340</v>
      </c>
      <c r="D20" s="66">
        <v>3</v>
      </c>
      <c r="E20" s="67" t="s">
        <v>132</v>
      </c>
      <c r="F20" s="68">
        <v>32</v>
      </c>
      <c r="G20" s="65"/>
      <c r="H20" s="69"/>
      <c r="I20" s="70"/>
      <c r="J20" s="70"/>
      <c r="K20" s="34" t="s">
        <v>65</v>
      </c>
      <c r="L20" s="77">
        <v>20</v>
      </c>
      <c r="M20" s="77"/>
      <c r="N20" s="72"/>
      <c r="O20" s="79" t="s">
        <v>319</v>
      </c>
      <c r="P20" s="81">
        <v>43482.768229166664</v>
      </c>
      <c r="Q20" s="79" t="s">
        <v>331</v>
      </c>
      <c r="R20" s="79"/>
      <c r="S20" s="79"/>
      <c r="T20" s="79" t="s">
        <v>451</v>
      </c>
      <c r="U20" s="79"/>
      <c r="V20" s="83" t="s">
        <v>554</v>
      </c>
      <c r="W20" s="81">
        <v>43482.768229166664</v>
      </c>
      <c r="X20" s="83" t="s">
        <v>604</v>
      </c>
      <c r="Y20" s="79"/>
      <c r="Z20" s="79"/>
      <c r="AA20" s="85" t="s">
        <v>723</v>
      </c>
      <c r="AB20" s="79"/>
      <c r="AC20" s="79" t="b">
        <v>0</v>
      </c>
      <c r="AD20" s="79">
        <v>0</v>
      </c>
      <c r="AE20" s="85" t="s">
        <v>833</v>
      </c>
      <c r="AF20" s="79" t="b">
        <v>0</v>
      </c>
      <c r="AG20" s="79" t="s">
        <v>838</v>
      </c>
      <c r="AH20" s="79"/>
      <c r="AI20" s="85" t="s">
        <v>833</v>
      </c>
      <c r="AJ20" s="79" t="b">
        <v>0</v>
      </c>
      <c r="AK20" s="79">
        <v>1</v>
      </c>
      <c r="AL20" s="85" t="s">
        <v>756</v>
      </c>
      <c r="AM20" s="79" t="s">
        <v>844</v>
      </c>
      <c r="AN20" s="79" t="b">
        <v>0</v>
      </c>
      <c r="AO20" s="85" t="s">
        <v>756</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22</v>
      </c>
      <c r="BK20" s="49">
        <v>100</v>
      </c>
      <c r="BL20" s="48">
        <v>22</v>
      </c>
    </row>
    <row r="21" spans="1:64" ht="15">
      <c r="A21" s="64" t="s">
        <v>226</v>
      </c>
      <c r="B21" s="64" t="s">
        <v>251</v>
      </c>
      <c r="C21" s="65" t="s">
        <v>2340</v>
      </c>
      <c r="D21" s="66">
        <v>3</v>
      </c>
      <c r="E21" s="67" t="s">
        <v>132</v>
      </c>
      <c r="F21" s="68">
        <v>32</v>
      </c>
      <c r="G21" s="65"/>
      <c r="H21" s="69"/>
      <c r="I21" s="70"/>
      <c r="J21" s="70"/>
      <c r="K21" s="34" t="s">
        <v>65</v>
      </c>
      <c r="L21" s="77">
        <v>21</v>
      </c>
      <c r="M21" s="77"/>
      <c r="N21" s="72"/>
      <c r="O21" s="79" t="s">
        <v>319</v>
      </c>
      <c r="P21" s="81">
        <v>43482.95321759259</v>
      </c>
      <c r="Q21" s="79" t="s">
        <v>332</v>
      </c>
      <c r="R21" s="79"/>
      <c r="S21" s="79"/>
      <c r="T21" s="79" t="s">
        <v>452</v>
      </c>
      <c r="U21" s="79"/>
      <c r="V21" s="83" t="s">
        <v>555</v>
      </c>
      <c r="W21" s="81">
        <v>43482.95321759259</v>
      </c>
      <c r="X21" s="83" t="s">
        <v>605</v>
      </c>
      <c r="Y21" s="79"/>
      <c r="Z21" s="79"/>
      <c r="AA21" s="85" t="s">
        <v>724</v>
      </c>
      <c r="AB21" s="79"/>
      <c r="AC21" s="79" t="b">
        <v>0</v>
      </c>
      <c r="AD21" s="79">
        <v>0</v>
      </c>
      <c r="AE21" s="85" t="s">
        <v>833</v>
      </c>
      <c r="AF21" s="79" t="b">
        <v>0</v>
      </c>
      <c r="AG21" s="79" t="s">
        <v>838</v>
      </c>
      <c r="AH21" s="79"/>
      <c r="AI21" s="85" t="s">
        <v>833</v>
      </c>
      <c r="AJ21" s="79" t="b">
        <v>0</v>
      </c>
      <c r="AK21" s="79">
        <v>3</v>
      </c>
      <c r="AL21" s="85" t="s">
        <v>757</v>
      </c>
      <c r="AM21" s="79" t="s">
        <v>844</v>
      </c>
      <c r="AN21" s="79" t="b">
        <v>0</v>
      </c>
      <c r="AO21" s="85" t="s">
        <v>757</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1</v>
      </c>
      <c r="BE21" s="49">
        <v>5.555555555555555</v>
      </c>
      <c r="BF21" s="48">
        <v>0</v>
      </c>
      <c r="BG21" s="49">
        <v>0</v>
      </c>
      <c r="BH21" s="48">
        <v>0</v>
      </c>
      <c r="BI21" s="49">
        <v>0</v>
      </c>
      <c r="BJ21" s="48">
        <v>17</v>
      </c>
      <c r="BK21" s="49">
        <v>94.44444444444444</v>
      </c>
      <c r="BL21" s="48">
        <v>18</v>
      </c>
    </row>
    <row r="22" spans="1:64" ht="15">
      <c r="A22" s="64" t="s">
        <v>227</v>
      </c>
      <c r="B22" s="64" t="s">
        <v>251</v>
      </c>
      <c r="C22" s="65" t="s">
        <v>2340</v>
      </c>
      <c r="D22" s="66">
        <v>3</v>
      </c>
      <c r="E22" s="67" t="s">
        <v>132</v>
      </c>
      <c r="F22" s="68">
        <v>32</v>
      </c>
      <c r="G22" s="65"/>
      <c r="H22" s="69"/>
      <c r="I22" s="70"/>
      <c r="J22" s="70"/>
      <c r="K22" s="34" t="s">
        <v>65</v>
      </c>
      <c r="L22" s="77">
        <v>22</v>
      </c>
      <c r="M22" s="77"/>
      <c r="N22" s="72"/>
      <c r="O22" s="79" t="s">
        <v>319</v>
      </c>
      <c r="P22" s="81">
        <v>43482.95590277778</v>
      </c>
      <c r="Q22" s="79" t="s">
        <v>332</v>
      </c>
      <c r="R22" s="79"/>
      <c r="S22" s="79"/>
      <c r="T22" s="79" t="s">
        <v>452</v>
      </c>
      <c r="U22" s="79"/>
      <c r="V22" s="83" t="s">
        <v>556</v>
      </c>
      <c r="W22" s="81">
        <v>43482.95590277778</v>
      </c>
      <c r="X22" s="83" t="s">
        <v>606</v>
      </c>
      <c r="Y22" s="79"/>
      <c r="Z22" s="79"/>
      <c r="AA22" s="85" t="s">
        <v>725</v>
      </c>
      <c r="AB22" s="79"/>
      <c r="AC22" s="79" t="b">
        <v>0</v>
      </c>
      <c r="AD22" s="79">
        <v>0</v>
      </c>
      <c r="AE22" s="85" t="s">
        <v>833</v>
      </c>
      <c r="AF22" s="79" t="b">
        <v>0</v>
      </c>
      <c r="AG22" s="79" t="s">
        <v>838</v>
      </c>
      <c r="AH22" s="79"/>
      <c r="AI22" s="85" t="s">
        <v>833</v>
      </c>
      <c r="AJ22" s="79" t="b">
        <v>0</v>
      </c>
      <c r="AK22" s="79">
        <v>3</v>
      </c>
      <c r="AL22" s="85" t="s">
        <v>757</v>
      </c>
      <c r="AM22" s="79" t="s">
        <v>847</v>
      </c>
      <c r="AN22" s="79" t="b">
        <v>0</v>
      </c>
      <c r="AO22" s="85" t="s">
        <v>757</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5.555555555555555</v>
      </c>
      <c r="BF22" s="48">
        <v>0</v>
      </c>
      <c r="BG22" s="49">
        <v>0</v>
      </c>
      <c r="BH22" s="48">
        <v>0</v>
      </c>
      <c r="BI22" s="49">
        <v>0</v>
      </c>
      <c r="BJ22" s="48">
        <v>17</v>
      </c>
      <c r="BK22" s="49">
        <v>94.44444444444444</v>
      </c>
      <c r="BL22" s="48">
        <v>18</v>
      </c>
    </row>
    <row r="23" spans="1:64" ht="15">
      <c r="A23" s="64" t="s">
        <v>228</v>
      </c>
      <c r="B23" s="64" t="s">
        <v>251</v>
      </c>
      <c r="C23" s="65" t="s">
        <v>2340</v>
      </c>
      <c r="D23" s="66">
        <v>3</v>
      </c>
      <c r="E23" s="67" t="s">
        <v>132</v>
      </c>
      <c r="F23" s="68">
        <v>32</v>
      </c>
      <c r="G23" s="65"/>
      <c r="H23" s="69"/>
      <c r="I23" s="70"/>
      <c r="J23" s="70"/>
      <c r="K23" s="34" t="s">
        <v>65</v>
      </c>
      <c r="L23" s="77">
        <v>23</v>
      </c>
      <c r="M23" s="77"/>
      <c r="N23" s="72"/>
      <c r="O23" s="79" t="s">
        <v>319</v>
      </c>
      <c r="P23" s="81">
        <v>43482.978530092594</v>
      </c>
      <c r="Q23" s="79" t="s">
        <v>332</v>
      </c>
      <c r="R23" s="79"/>
      <c r="S23" s="79"/>
      <c r="T23" s="79" t="s">
        <v>452</v>
      </c>
      <c r="U23" s="79"/>
      <c r="V23" s="83" t="s">
        <v>557</v>
      </c>
      <c r="W23" s="81">
        <v>43482.978530092594</v>
      </c>
      <c r="X23" s="83" t="s">
        <v>607</v>
      </c>
      <c r="Y23" s="79"/>
      <c r="Z23" s="79"/>
      <c r="AA23" s="85" t="s">
        <v>726</v>
      </c>
      <c r="AB23" s="79"/>
      <c r="AC23" s="79" t="b">
        <v>0</v>
      </c>
      <c r="AD23" s="79">
        <v>0</v>
      </c>
      <c r="AE23" s="85" t="s">
        <v>833</v>
      </c>
      <c r="AF23" s="79" t="b">
        <v>0</v>
      </c>
      <c r="AG23" s="79" t="s">
        <v>838</v>
      </c>
      <c r="AH23" s="79"/>
      <c r="AI23" s="85" t="s">
        <v>833</v>
      </c>
      <c r="AJ23" s="79" t="b">
        <v>0</v>
      </c>
      <c r="AK23" s="79">
        <v>3</v>
      </c>
      <c r="AL23" s="85" t="s">
        <v>757</v>
      </c>
      <c r="AM23" s="79" t="s">
        <v>844</v>
      </c>
      <c r="AN23" s="79" t="b">
        <v>0</v>
      </c>
      <c r="AO23" s="85" t="s">
        <v>757</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1</v>
      </c>
      <c r="BE23" s="49">
        <v>5.555555555555555</v>
      </c>
      <c r="BF23" s="48">
        <v>0</v>
      </c>
      <c r="BG23" s="49">
        <v>0</v>
      </c>
      <c r="BH23" s="48">
        <v>0</v>
      </c>
      <c r="BI23" s="49">
        <v>0</v>
      </c>
      <c r="BJ23" s="48">
        <v>17</v>
      </c>
      <c r="BK23" s="49">
        <v>94.44444444444444</v>
      </c>
      <c r="BL23" s="48">
        <v>18</v>
      </c>
    </row>
    <row r="24" spans="1:64" ht="15">
      <c r="A24" s="64" t="s">
        <v>229</v>
      </c>
      <c r="B24" s="64" t="s">
        <v>305</v>
      </c>
      <c r="C24" s="65" t="s">
        <v>2340</v>
      </c>
      <c r="D24" s="66">
        <v>3</v>
      </c>
      <c r="E24" s="67" t="s">
        <v>132</v>
      </c>
      <c r="F24" s="68">
        <v>32</v>
      </c>
      <c r="G24" s="65"/>
      <c r="H24" s="69"/>
      <c r="I24" s="70"/>
      <c r="J24" s="70"/>
      <c r="K24" s="34" t="s">
        <v>65</v>
      </c>
      <c r="L24" s="77">
        <v>24</v>
      </c>
      <c r="M24" s="77"/>
      <c r="N24" s="72"/>
      <c r="O24" s="79" t="s">
        <v>319</v>
      </c>
      <c r="P24" s="81">
        <v>43483.284004629626</v>
      </c>
      <c r="Q24" s="79" t="s">
        <v>333</v>
      </c>
      <c r="R24" s="79"/>
      <c r="S24" s="79"/>
      <c r="T24" s="79" t="s">
        <v>443</v>
      </c>
      <c r="U24" s="79"/>
      <c r="V24" s="83" t="s">
        <v>558</v>
      </c>
      <c r="W24" s="81">
        <v>43483.284004629626</v>
      </c>
      <c r="X24" s="83" t="s">
        <v>608</v>
      </c>
      <c r="Y24" s="79"/>
      <c r="Z24" s="79"/>
      <c r="AA24" s="85" t="s">
        <v>727</v>
      </c>
      <c r="AB24" s="79"/>
      <c r="AC24" s="79" t="b">
        <v>0</v>
      </c>
      <c r="AD24" s="79">
        <v>1</v>
      </c>
      <c r="AE24" s="85" t="s">
        <v>833</v>
      </c>
      <c r="AF24" s="79" t="b">
        <v>0</v>
      </c>
      <c r="AG24" s="79" t="s">
        <v>838</v>
      </c>
      <c r="AH24" s="79"/>
      <c r="AI24" s="85" t="s">
        <v>833</v>
      </c>
      <c r="AJ24" s="79" t="b">
        <v>0</v>
      </c>
      <c r="AK24" s="79">
        <v>1</v>
      </c>
      <c r="AL24" s="85" t="s">
        <v>833</v>
      </c>
      <c r="AM24" s="79" t="s">
        <v>848</v>
      </c>
      <c r="AN24" s="79" t="b">
        <v>0</v>
      </c>
      <c r="AO24" s="85" t="s">
        <v>727</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230</v>
      </c>
      <c r="B25" s="64" t="s">
        <v>305</v>
      </c>
      <c r="C25" s="65" t="s">
        <v>2340</v>
      </c>
      <c r="D25" s="66">
        <v>3</v>
      </c>
      <c r="E25" s="67" t="s">
        <v>132</v>
      </c>
      <c r="F25" s="68">
        <v>32</v>
      </c>
      <c r="G25" s="65"/>
      <c r="H25" s="69"/>
      <c r="I25" s="70"/>
      <c r="J25" s="70"/>
      <c r="K25" s="34" t="s">
        <v>65</v>
      </c>
      <c r="L25" s="77">
        <v>25</v>
      </c>
      <c r="M25" s="77"/>
      <c r="N25" s="72"/>
      <c r="O25" s="79" t="s">
        <v>319</v>
      </c>
      <c r="P25" s="81">
        <v>43483.314467592594</v>
      </c>
      <c r="Q25" s="79" t="s">
        <v>334</v>
      </c>
      <c r="R25" s="79"/>
      <c r="S25" s="79"/>
      <c r="T25" s="79" t="s">
        <v>443</v>
      </c>
      <c r="U25" s="79"/>
      <c r="V25" s="83" t="s">
        <v>559</v>
      </c>
      <c r="W25" s="81">
        <v>43483.314467592594</v>
      </c>
      <c r="X25" s="83" t="s">
        <v>609</v>
      </c>
      <c r="Y25" s="79"/>
      <c r="Z25" s="79"/>
      <c r="AA25" s="85" t="s">
        <v>728</v>
      </c>
      <c r="AB25" s="79"/>
      <c r="AC25" s="79" t="b">
        <v>0</v>
      </c>
      <c r="AD25" s="79">
        <v>0</v>
      </c>
      <c r="AE25" s="85" t="s">
        <v>833</v>
      </c>
      <c r="AF25" s="79" t="b">
        <v>0</v>
      </c>
      <c r="AG25" s="79" t="s">
        <v>838</v>
      </c>
      <c r="AH25" s="79"/>
      <c r="AI25" s="85" t="s">
        <v>833</v>
      </c>
      <c r="AJ25" s="79" t="b">
        <v>0</v>
      </c>
      <c r="AK25" s="79">
        <v>1</v>
      </c>
      <c r="AL25" s="85" t="s">
        <v>727</v>
      </c>
      <c r="AM25" s="79" t="s">
        <v>842</v>
      </c>
      <c r="AN25" s="79" t="b">
        <v>0</v>
      </c>
      <c r="AO25" s="85" t="s">
        <v>727</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229</v>
      </c>
      <c r="B26" s="64" t="s">
        <v>251</v>
      </c>
      <c r="C26" s="65" t="s">
        <v>2340</v>
      </c>
      <c r="D26" s="66">
        <v>3</v>
      </c>
      <c r="E26" s="67" t="s">
        <v>132</v>
      </c>
      <c r="F26" s="68">
        <v>32</v>
      </c>
      <c r="G26" s="65"/>
      <c r="H26" s="69"/>
      <c r="I26" s="70"/>
      <c r="J26" s="70"/>
      <c r="K26" s="34" t="s">
        <v>65</v>
      </c>
      <c r="L26" s="77">
        <v>26</v>
      </c>
      <c r="M26" s="77"/>
      <c r="N26" s="72"/>
      <c r="O26" s="79" t="s">
        <v>319</v>
      </c>
      <c r="P26" s="81">
        <v>43482.769594907404</v>
      </c>
      <c r="Q26" s="79" t="s">
        <v>335</v>
      </c>
      <c r="R26" s="83" t="s">
        <v>426</v>
      </c>
      <c r="S26" s="79" t="s">
        <v>438</v>
      </c>
      <c r="T26" s="79" t="s">
        <v>453</v>
      </c>
      <c r="U26" s="79"/>
      <c r="V26" s="83" t="s">
        <v>558</v>
      </c>
      <c r="W26" s="81">
        <v>43482.769594907404</v>
      </c>
      <c r="X26" s="83" t="s">
        <v>610</v>
      </c>
      <c r="Y26" s="79"/>
      <c r="Z26" s="79"/>
      <c r="AA26" s="85" t="s">
        <v>729</v>
      </c>
      <c r="AB26" s="79"/>
      <c r="AC26" s="79" t="b">
        <v>0</v>
      </c>
      <c r="AD26" s="79">
        <v>0</v>
      </c>
      <c r="AE26" s="85" t="s">
        <v>833</v>
      </c>
      <c r="AF26" s="79" t="b">
        <v>0</v>
      </c>
      <c r="AG26" s="79" t="s">
        <v>838</v>
      </c>
      <c r="AH26" s="79"/>
      <c r="AI26" s="85" t="s">
        <v>833</v>
      </c>
      <c r="AJ26" s="79" t="b">
        <v>0</v>
      </c>
      <c r="AK26" s="79">
        <v>0</v>
      </c>
      <c r="AL26" s="85" t="s">
        <v>833</v>
      </c>
      <c r="AM26" s="79" t="s">
        <v>844</v>
      </c>
      <c r="AN26" s="79" t="b">
        <v>0</v>
      </c>
      <c r="AO26" s="85" t="s">
        <v>729</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1</v>
      </c>
      <c r="BG26" s="49">
        <v>5</v>
      </c>
      <c r="BH26" s="48">
        <v>0</v>
      </c>
      <c r="BI26" s="49">
        <v>0</v>
      </c>
      <c r="BJ26" s="48">
        <v>19</v>
      </c>
      <c r="BK26" s="49">
        <v>95</v>
      </c>
      <c r="BL26" s="48">
        <v>20</v>
      </c>
    </row>
    <row r="27" spans="1:64" ht="15">
      <c r="A27" s="64" t="s">
        <v>229</v>
      </c>
      <c r="B27" s="64" t="s">
        <v>230</v>
      </c>
      <c r="C27" s="65" t="s">
        <v>2340</v>
      </c>
      <c r="D27" s="66">
        <v>3</v>
      </c>
      <c r="E27" s="67" t="s">
        <v>132</v>
      </c>
      <c r="F27" s="68">
        <v>32</v>
      </c>
      <c r="G27" s="65"/>
      <c r="H27" s="69"/>
      <c r="I27" s="70"/>
      <c r="J27" s="70"/>
      <c r="K27" s="34" t="s">
        <v>66</v>
      </c>
      <c r="L27" s="77">
        <v>27</v>
      </c>
      <c r="M27" s="77"/>
      <c r="N27" s="72"/>
      <c r="O27" s="79" t="s">
        <v>319</v>
      </c>
      <c r="P27" s="81">
        <v>43483.284004629626</v>
      </c>
      <c r="Q27" s="79" t="s">
        <v>333</v>
      </c>
      <c r="R27" s="79"/>
      <c r="S27" s="79"/>
      <c r="T27" s="79" t="s">
        <v>443</v>
      </c>
      <c r="U27" s="79"/>
      <c r="V27" s="83" t="s">
        <v>558</v>
      </c>
      <c r="W27" s="81">
        <v>43483.284004629626</v>
      </c>
      <c r="X27" s="83" t="s">
        <v>608</v>
      </c>
      <c r="Y27" s="79"/>
      <c r="Z27" s="79"/>
      <c r="AA27" s="85" t="s">
        <v>727</v>
      </c>
      <c r="AB27" s="79"/>
      <c r="AC27" s="79" t="b">
        <v>0</v>
      </c>
      <c r="AD27" s="79">
        <v>1</v>
      </c>
      <c r="AE27" s="85" t="s">
        <v>833</v>
      </c>
      <c r="AF27" s="79" t="b">
        <v>0</v>
      </c>
      <c r="AG27" s="79" t="s">
        <v>838</v>
      </c>
      <c r="AH27" s="79"/>
      <c r="AI27" s="85" t="s">
        <v>833</v>
      </c>
      <c r="AJ27" s="79" t="b">
        <v>0</v>
      </c>
      <c r="AK27" s="79">
        <v>1</v>
      </c>
      <c r="AL27" s="85" t="s">
        <v>833</v>
      </c>
      <c r="AM27" s="79" t="s">
        <v>848</v>
      </c>
      <c r="AN27" s="79" t="b">
        <v>0</v>
      </c>
      <c r="AO27" s="85" t="s">
        <v>727</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0</v>
      </c>
      <c r="BG27" s="49">
        <v>0</v>
      </c>
      <c r="BH27" s="48">
        <v>0</v>
      </c>
      <c r="BI27" s="49">
        <v>0</v>
      </c>
      <c r="BJ27" s="48">
        <v>13</v>
      </c>
      <c r="BK27" s="49">
        <v>100</v>
      </c>
      <c r="BL27" s="48">
        <v>13</v>
      </c>
    </row>
    <row r="28" spans="1:64" ht="15">
      <c r="A28" s="64" t="s">
        <v>230</v>
      </c>
      <c r="B28" s="64" t="s">
        <v>229</v>
      </c>
      <c r="C28" s="65" t="s">
        <v>2340</v>
      </c>
      <c r="D28" s="66">
        <v>3</v>
      </c>
      <c r="E28" s="67" t="s">
        <v>132</v>
      </c>
      <c r="F28" s="68">
        <v>32</v>
      </c>
      <c r="G28" s="65"/>
      <c r="H28" s="69"/>
      <c r="I28" s="70"/>
      <c r="J28" s="70"/>
      <c r="K28" s="34" t="s">
        <v>66</v>
      </c>
      <c r="L28" s="77">
        <v>28</v>
      </c>
      <c r="M28" s="77"/>
      <c r="N28" s="72"/>
      <c r="O28" s="79" t="s">
        <v>319</v>
      </c>
      <c r="P28" s="81">
        <v>43483.314467592594</v>
      </c>
      <c r="Q28" s="79" t="s">
        <v>334</v>
      </c>
      <c r="R28" s="79"/>
      <c r="S28" s="79"/>
      <c r="T28" s="79" t="s">
        <v>443</v>
      </c>
      <c r="U28" s="79"/>
      <c r="V28" s="83" t="s">
        <v>559</v>
      </c>
      <c r="W28" s="81">
        <v>43483.314467592594</v>
      </c>
      <c r="X28" s="83" t="s">
        <v>609</v>
      </c>
      <c r="Y28" s="79"/>
      <c r="Z28" s="79"/>
      <c r="AA28" s="85" t="s">
        <v>728</v>
      </c>
      <c r="AB28" s="79"/>
      <c r="AC28" s="79" t="b">
        <v>0</v>
      </c>
      <c r="AD28" s="79">
        <v>0</v>
      </c>
      <c r="AE28" s="85" t="s">
        <v>833</v>
      </c>
      <c r="AF28" s="79" t="b">
        <v>0</v>
      </c>
      <c r="AG28" s="79" t="s">
        <v>838</v>
      </c>
      <c r="AH28" s="79"/>
      <c r="AI28" s="85" t="s">
        <v>833</v>
      </c>
      <c r="AJ28" s="79" t="b">
        <v>0</v>
      </c>
      <c r="AK28" s="79">
        <v>1</v>
      </c>
      <c r="AL28" s="85" t="s">
        <v>727</v>
      </c>
      <c r="AM28" s="79" t="s">
        <v>842</v>
      </c>
      <c r="AN28" s="79" t="b">
        <v>0</v>
      </c>
      <c r="AO28" s="85" t="s">
        <v>727</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15</v>
      </c>
      <c r="BK28" s="49">
        <v>100</v>
      </c>
      <c r="BL28" s="48">
        <v>15</v>
      </c>
    </row>
    <row r="29" spans="1:64" ht="15">
      <c r="A29" s="64" t="s">
        <v>231</v>
      </c>
      <c r="B29" s="64" t="s">
        <v>231</v>
      </c>
      <c r="C29" s="65" t="s">
        <v>2340</v>
      </c>
      <c r="D29" s="66">
        <v>3</v>
      </c>
      <c r="E29" s="67" t="s">
        <v>132</v>
      </c>
      <c r="F29" s="68">
        <v>32</v>
      </c>
      <c r="G29" s="65"/>
      <c r="H29" s="69"/>
      <c r="I29" s="70"/>
      <c r="J29" s="70"/>
      <c r="K29" s="34" t="s">
        <v>65</v>
      </c>
      <c r="L29" s="77">
        <v>29</v>
      </c>
      <c r="M29" s="77"/>
      <c r="N29" s="72"/>
      <c r="O29" s="79" t="s">
        <v>176</v>
      </c>
      <c r="P29" s="81">
        <v>43483.68603009259</v>
      </c>
      <c r="Q29" s="79" t="s">
        <v>336</v>
      </c>
      <c r="R29" s="83" t="s">
        <v>427</v>
      </c>
      <c r="S29" s="79" t="s">
        <v>439</v>
      </c>
      <c r="T29" s="79" t="s">
        <v>454</v>
      </c>
      <c r="U29" s="83" t="s">
        <v>494</v>
      </c>
      <c r="V29" s="83" t="s">
        <v>494</v>
      </c>
      <c r="W29" s="81">
        <v>43483.68603009259</v>
      </c>
      <c r="X29" s="83" t="s">
        <v>611</v>
      </c>
      <c r="Y29" s="79"/>
      <c r="Z29" s="79"/>
      <c r="AA29" s="85" t="s">
        <v>730</v>
      </c>
      <c r="AB29" s="79"/>
      <c r="AC29" s="79" t="b">
        <v>0</v>
      </c>
      <c r="AD29" s="79">
        <v>2</v>
      </c>
      <c r="AE29" s="85" t="s">
        <v>833</v>
      </c>
      <c r="AF29" s="79" t="b">
        <v>0</v>
      </c>
      <c r="AG29" s="79" t="s">
        <v>838</v>
      </c>
      <c r="AH29" s="79"/>
      <c r="AI29" s="85" t="s">
        <v>833</v>
      </c>
      <c r="AJ29" s="79" t="b">
        <v>0</v>
      </c>
      <c r="AK29" s="79">
        <v>1</v>
      </c>
      <c r="AL29" s="85" t="s">
        <v>833</v>
      </c>
      <c r="AM29" s="79" t="s">
        <v>843</v>
      </c>
      <c r="AN29" s="79" t="b">
        <v>0</v>
      </c>
      <c r="AO29" s="85" t="s">
        <v>730</v>
      </c>
      <c r="AP29" s="79" t="s">
        <v>176</v>
      </c>
      <c r="AQ29" s="79">
        <v>0</v>
      </c>
      <c r="AR29" s="79">
        <v>0</v>
      </c>
      <c r="AS29" s="79"/>
      <c r="AT29" s="79"/>
      <c r="AU29" s="79"/>
      <c r="AV29" s="79"/>
      <c r="AW29" s="79"/>
      <c r="AX29" s="79"/>
      <c r="AY29" s="79"/>
      <c r="AZ29" s="79"/>
      <c r="BA29">
        <v>1</v>
      </c>
      <c r="BB29" s="78" t="str">
        <f>REPLACE(INDEX(GroupVertices[Group],MATCH(Edges[[#This Row],[Vertex 1]],GroupVertices[Vertex],0)),1,1,"")</f>
        <v>23</v>
      </c>
      <c r="BC29" s="78" t="str">
        <f>REPLACE(INDEX(GroupVertices[Group],MATCH(Edges[[#This Row],[Vertex 2]],GroupVertices[Vertex],0)),1,1,"")</f>
        <v>23</v>
      </c>
      <c r="BD29" s="48">
        <v>0</v>
      </c>
      <c r="BE29" s="49">
        <v>0</v>
      </c>
      <c r="BF29" s="48">
        <v>0</v>
      </c>
      <c r="BG29" s="49">
        <v>0</v>
      </c>
      <c r="BH29" s="48">
        <v>0</v>
      </c>
      <c r="BI29" s="49">
        <v>0</v>
      </c>
      <c r="BJ29" s="48">
        <v>13</v>
      </c>
      <c r="BK29" s="49">
        <v>100</v>
      </c>
      <c r="BL29" s="48">
        <v>13</v>
      </c>
    </row>
    <row r="30" spans="1:64" ht="15">
      <c r="A30" s="64" t="s">
        <v>232</v>
      </c>
      <c r="B30" s="64" t="s">
        <v>231</v>
      </c>
      <c r="C30" s="65" t="s">
        <v>2340</v>
      </c>
      <c r="D30" s="66">
        <v>3</v>
      </c>
      <c r="E30" s="67" t="s">
        <v>132</v>
      </c>
      <c r="F30" s="68">
        <v>32</v>
      </c>
      <c r="G30" s="65"/>
      <c r="H30" s="69"/>
      <c r="I30" s="70"/>
      <c r="J30" s="70"/>
      <c r="K30" s="34" t="s">
        <v>65</v>
      </c>
      <c r="L30" s="77">
        <v>30</v>
      </c>
      <c r="M30" s="77"/>
      <c r="N30" s="72"/>
      <c r="O30" s="79" t="s">
        <v>319</v>
      </c>
      <c r="P30" s="81">
        <v>43483.692708333336</v>
      </c>
      <c r="Q30" s="79" t="s">
        <v>337</v>
      </c>
      <c r="R30" s="79"/>
      <c r="S30" s="79"/>
      <c r="T30" s="79" t="s">
        <v>455</v>
      </c>
      <c r="U30" s="79"/>
      <c r="V30" s="83" t="s">
        <v>560</v>
      </c>
      <c r="W30" s="81">
        <v>43483.692708333336</v>
      </c>
      <c r="X30" s="83" t="s">
        <v>612</v>
      </c>
      <c r="Y30" s="79"/>
      <c r="Z30" s="79"/>
      <c r="AA30" s="85" t="s">
        <v>731</v>
      </c>
      <c r="AB30" s="79"/>
      <c r="AC30" s="79" t="b">
        <v>0</v>
      </c>
      <c r="AD30" s="79">
        <v>0</v>
      </c>
      <c r="AE30" s="85" t="s">
        <v>833</v>
      </c>
      <c r="AF30" s="79" t="b">
        <v>0</v>
      </c>
      <c r="AG30" s="79" t="s">
        <v>838</v>
      </c>
      <c r="AH30" s="79"/>
      <c r="AI30" s="85" t="s">
        <v>833</v>
      </c>
      <c r="AJ30" s="79" t="b">
        <v>0</v>
      </c>
      <c r="AK30" s="79">
        <v>1</v>
      </c>
      <c r="AL30" s="85" t="s">
        <v>730</v>
      </c>
      <c r="AM30" s="79" t="s">
        <v>844</v>
      </c>
      <c r="AN30" s="79" t="b">
        <v>0</v>
      </c>
      <c r="AO30" s="85" t="s">
        <v>730</v>
      </c>
      <c r="AP30" s="79" t="s">
        <v>176</v>
      </c>
      <c r="AQ30" s="79">
        <v>0</v>
      </c>
      <c r="AR30" s="79">
        <v>0</v>
      </c>
      <c r="AS30" s="79"/>
      <c r="AT30" s="79"/>
      <c r="AU30" s="79"/>
      <c r="AV30" s="79"/>
      <c r="AW30" s="79"/>
      <c r="AX30" s="79"/>
      <c r="AY30" s="79"/>
      <c r="AZ30" s="79"/>
      <c r="BA30">
        <v>1</v>
      </c>
      <c r="BB30" s="78" t="str">
        <f>REPLACE(INDEX(GroupVertices[Group],MATCH(Edges[[#This Row],[Vertex 1]],GroupVertices[Vertex],0)),1,1,"")</f>
        <v>23</v>
      </c>
      <c r="BC30" s="78" t="str">
        <f>REPLACE(INDEX(GroupVertices[Group],MATCH(Edges[[#This Row],[Vertex 2]],GroupVertices[Vertex],0)),1,1,"")</f>
        <v>23</v>
      </c>
      <c r="BD30" s="48">
        <v>0</v>
      </c>
      <c r="BE30" s="49">
        <v>0</v>
      </c>
      <c r="BF30" s="48">
        <v>0</v>
      </c>
      <c r="BG30" s="49">
        <v>0</v>
      </c>
      <c r="BH30" s="48">
        <v>0</v>
      </c>
      <c r="BI30" s="49">
        <v>0</v>
      </c>
      <c r="BJ30" s="48">
        <v>15</v>
      </c>
      <c r="BK30" s="49">
        <v>100</v>
      </c>
      <c r="BL30" s="48">
        <v>15</v>
      </c>
    </row>
    <row r="31" spans="1:64" ht="15">
      <c r="A31" s="64" t="s">
        <v>233</v>
      </c>
      <c r="B31" s="64" t="s">
        <v>251</v>
      </c>
      <c r="C31" s="65" t="s">
        <v>2340</v>
      </c>
      <c r="D31" s="66">
        <v>3</v>
      </c>
      <c r="E31" s="67" t="s">
        <v>132</v>
      </c>
      <c r="F31" s="68">
        <v>32</v>
      </c>
      <c r="G31" s="65"/>
      <c r="H31" s="69"/>
      <c r="I31" s="70"/>
      <c r="J31" s="70"/>
      <c r="K31" s="34" t="s">
        <v>65</v>
      </c>
      <c r="L31" s="77">
        <v>31</v>
      </c>
      <c r="M31" s="77"/>
      <c r="N31" s="72"/>
      <c r="O31" s="79" t="s">
        <v>319</v>
      </c>
      <c r="P31" s="81">
        <v>43483.7134375</v>
      </c>
      <c r="Q31" s="79" t="s">
        <v>338</v>
      </c>
      <c r="R31" s="79"/>
      <c r="S31" s="79"/>
      <c r="T31" s="79" t="s">
        <v>452</v>
      </c>
      <c r="U31" s="79"/>
      <c r="V31" s="83" t="s">
        <v>561</v>
      </c>
      <c r="W31" s="81">
        <v>43483.7134375</v>
      </c>
      <c r="X31" s="83" t="s">
        <v>613</v>
      </c>
      <c r="Y31" s="79"/>
      <c r="Z31" s="79"/>
      <c r="AA31" s="85" t="s">
        <v>732</v>
      </c>
      <c r="AB31" s="79"/>
      <c r="AC31" s="79" t="b">
        <v>0</v>
      </c>
      <c r="AD31" s="79">
        <v>0</v>
      </c>
      <c r="AE31" s="85" t="s">
        <v>833</v>
      </c>
      <c r="AF31" s="79" t="b">
        <v>0</v>
      </c>
      <c r="AG31" s="79" t="s">
        <v>838</v>
      </c>
      <c r="AH31" s="79"/>
      <c r="AI31" s="85" t="s">
        <v>833</v>
      </c>
      <c r="AJ31" s="79" t="b">
        <v>0</v>
      </c>
      <c r="AK31" s="79">
        <v>1</v>
      </c>
      <c r="AL31" s="85" t="s">
        <v>758</v>
      </c>
      <c r="AM31" s="79" t="s">
        <v>842</v>
      </c>
      <c r="AN31" s="79" t="b">
        <v>0</v>
      </c>
      <c r="AO31" s="85" t="s">
        <v>758</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18</v>
      </c>
      <c r="BK31" s="49">
        <v>100</v>
      </c>
      <c r="BL31" s="48">
        <v>18</v>
      </c>
    </row>
    <row r="32" spans="1:64" ht="15">
      <c r="A32" s="64" t="s">
        <v>234</v>
      </c>
      <c r="B32" s="64" t="s">
        <v>220</v>
      </c>
      <c r="C32" s="65" t="s">
        <v>2340</v>
      </c>
      <c r="D32" s="66">
        <v>3</v>
      </c>
      <c r="E32" s="67" t="s">
        <v>132</v>
      </c>
      <c r="F32" s="68">
        <v>32</v>
      </c>
      <c r="G32" s="65"/>
      <c r="H32" s="69"/>
      <c r="I32" s="70"/>
      <c r="J32" s="70"/>
      <c r="K32" s="34" t="s">
        <v>65</v>
      </c>
      <c r="L32" s="77">
        <v>32</v>
      </c>
      <c r="M32" s="77"/>
      <c r="N32" s="72"/>
      <c r="O32" s="79" t="s">
        <v>319</v>
      </c>
      <c r="P32" s="81">
        <v>43483.83672453704</v>
      </c>
      <c r="Q32" s="79" t="s">
        <v>339</v>
      </c>
      <c r="R32" s="79"/>
      <c r="S32" s="79"/>
      <c r="T32" s="79" t="s">
        <v>443</v>
      </c>
      <c r="U32" s="79"/>
      <c r="V32" s="83" t="s">
        <v>562</v>
      </c>
      <c r="W32" s="81">
        <v>43483.83672453704</v>
      </c>
      <c r="X32" s="83" t="s">
        <v>614</v>
      </c>
      <c r="Y32" s="79"/>
      <c r="Z32" s="79"/>
      <c r="AA32" s="85" t="s">
        <v>733</v>
      </c>
      <c r="AB32" s="79"/>
      <c r="AC32" s="79" t="b">
        <v>0</v>
      </c>
      <c r="AD32" s="79">
        <v>0</v>
      </c>
      <c r="AE32" s="85" t="s">
        <v>833</v>
      </c>
      <c r="AF32" s="79" t="b">
        <v>0</v>
      </c>
      <c r="AG32" s="79" t="s">
        <v>838</v>
      </c>
      <c r="AH32" s="79"/>
      <c r="AI32" s="85" t="s">
        <v>833</v>
      </c>
      <c r="AJ32" s="79" t="b">
        <v>0</v>
      </c>
      <c r="AK32" s="79">
        <v>1</v>
      </c>
      <c r="AL32" s="85" t="s">
        <v>718</v>
      </c>
      <c r="AM32" s="79" t="s">
        <v>844</v>
      </c>
      <c r="AN32" s="79" t="b">
        <v>0</v>
      </c>
      <c r="AO32" s="85" t="s">
        <v>718</v>
      </c>
      <c r="AP32" s="79" t="s">
        <v>176</v>
      </c>
      <c r="AQ32" s="79">
        <v>0</v>
      </c>
      <c r="AR32" s="79">
        <v>0</v>
      </c>
      <c r="AS32" s="79"/>
      <c r="AT32" s="79"/>
      <c r="AU32" s="79"/>
      <c r="AV32" s="79"/>
      <c r="AW32" s="79"/>
      <c r="AX32" s="79"/>
      <c r="AY32" s="79"/>
      <c r="AZ32" s="79"/>
      <c r="BA32">
        <v>1</v>
      </c>
      <c r="BB32" s="78" t="str">
        <f>REPLACE(INDEX(GroupVertices[Group],MATCH(Edges[[#This Row],[Vertex 1]],GroupVertices[Vertex],0)),1,1,"")</f>
        <v>10</v>
      </c>
      <c r="BC32" s="78" t="str">
        <f>REPLACE(INDEX(GroupVertices[Group],MATCH(Edges[[#This Row],[Vertex 2]],GroupVertices[Vertex],0)),1,1,"")</f>
        <v>10</v>
      </c>
      <c r="BD32" s="48">
        <v>1</v>
      </c>
      <c r="BE32" s="49">
        <v>4</v>
      </c>
      <c r="BF32" s="48">
        <v>0</v>
      </c>
      <c r="BG32" s="49">
        <v>0</v>
      </c>
      <c r="BH32" s="48">
        <v>0</v>
      </c>
      <c r="BI32" s="49">
        <v>0</v>
      </c>
      <c r="BJ32" s="48">
        <v>24</v>
      </c>
      <c r="BK32" s="49">
        <v>96</v>
      </c>
      <c r="BL32" s="48">
        <v>25</v>
      </c>
    </row>
    <row r="33" spans="1:64" ht="15">
      <c r="A33" s="64" t="s">
        <v>234</v>
      </c>
      <c r="B33" s="64" t="s">
        <v>221</v>
      </c>
      <c r="C33" s="65" t="s">
        <v>2340</v>
      </c>
      <c r="D33" s="66">
        <v>3</v>
      </c>
      <c r="E33" s="67" t="s">
        <v>132</v>
      </c>
      <c r="F33" s="68">
        <v>32</v>
      </c>
      <c r="G33" s="65"/>
      <c r="H33" s="69"/>
      <c r="I33" s="70"/>
      <c r="J33" s="70"/>
      <c r="K33" s="34" t="s">
        <v>65</v>
      </c>
      <c r="L33" s="77">
        <v>33</v>
      </c>
      <c r="M33" s="77"/>
      <c r="N33" s="72"/>
      <c r="O33" s="79" t="s">
        <v>319</v>
      </c>
      <c r="P33" s="81">
        <v>43483.837013888886</v>
      </c>
      <c r="Q33" s="79" t="s">
        <v>340</v>
      </c>
      <c r="R33" s="79"/>
      <c r="S33" s="79"/>
      <c r="T33" s="79" t="s">
        <v>443</v>
      </c>
      <c r="U33" s="79"/>
      <c r="V33" s="83" t="s">
        <v>562</v>
      </c>
      <c r="W33" s="81">
        <v>43483.837013888886</v>
      </c>
      <c r="X33" s="83" t="s">
        <v>615</v>
      </c>
      <c r="Y33" s="79"/>
      <c r="Z33" s="79"/>
      <c r="AA33" s="85" t="s">
        <v>734</v>
      </c>
      <c r="AB33" s="79"/>
      <c r="AC33" s="79" t="b">
        <v>0</v>
      </c>
      <c r="AD33" s="79">
        <v>0</v>
      </c>
      <c r="AE33" s="85" t="s">
        <v>833</v>
      </c>
      <c r="AF33" s="79" t="b">
        <v>0</v>
      </c>
      <c r="AG33" s="79" t="s">
        <v>838</v>
      </c>
      <c r="AH33" s="79"/>
      <c r="AI33" s="85" t="s">
        <v>833</v>
      </c>
      <c r="AJ33" s="79" t="b">
        <v>0</v>
      </c>
      <c r="AK33" s="79">
        <v>1</v>
      </c>
      <c r="AL33" s="85" t="s">
        <v>719</v>
      </c>
      <c r="AM33" s="79" t="s">
        <v>844</v>
      </c>
      <c r="AN33" s="79" t="b">
        <v>0</v>
      </c>
      <c r="AO33" s="85" t="s">
        <v>719</v>
      </c>
      <c r="AP33" s="79" t="s">
        <v>176</v>
      </c>
      <c r="AQ33" s="79">
        <v>0</v>
      </c>
      <c r="AR33" s="79">
        <v>0</v>
      </c>
      <c r="AS33" s="79"/>
      <c r="AT33" s="79"/>
      <c r="AU33" s="79"/>
      <c r="AV33" s="79"/>
      <c r="AW33" s="79"/>
      <c r="AX33" s="79"/>
      <c r="AY33" s="79"/>
      <c r="AZ33" s="79"/>
      <c r="BA33">
        <v>1</v>
      </c>
      <c r="BB33" s="78" t="str">
        <f>REPLACE(INDEX(GroupVertices[Group],MATCH(Edges[[#This Row],[Vertex 1]],GroupVertices[Vertex],0)),1,1,"")</f>
        <v>10</v>
      </c>
      <c r="BC33" s="78" t="str">
        <f>REPLACE(INDEX(GroupVertices[Group],MATCH(Edges[[#This Row],[Vertex 2]],GroupVertices[Vertex],0)),1,1,"")</f>
        <v>10</v>
      </c>
      <c r="BD33" s="48">
        <v>0</v>
      </c>
      <c r="BE33" s="49">
        <v>0</v>
      </c>
      <c r="BF33" s="48">
        <v>0</v>
      </c>
      <c r="BG33" s="49">
        <v>0</v>
      </c>
      <c r="BH33" s="48">
        <v>0</v>
      </c>
      <c r="BI33" s="49">
        <v>0</v>
      </c>
      <c r="BJ33" s="48">
        <v>20</v>
      </c>
      <c r="BK33" s="49">
        <v>100</v>
      </c>
      <c r="BL33" s="48">
        <v>20</v>
      </c>
    </row>
    <row r="34" spans="1:64" ht="15">
      <c r="A34" s="64" t="s">
        <v>235</v>
      </c>
      <c r="B34" s="64" t="s">
        <v>235</v>
      </c>
      <c r="C34" s="65" t="s">
        <v>2340</v>
      </c>
      <c r="D34" s="66">
        <v>3</v>
      </c>
      <c r="E34" s="67" t="s">
        <v>132</v>
      </c>
      <c r="F34" s="68">
        <v>32</v>
      </c>
      <c r="G34" s="65"/>
      <c r="H34" s="69"/>
      <c r="I34" s="70"/>
      <c r="J34" s="70"/>
      <c r="K34" s="34" t="s">
        <v>65</v>
      </c>
      <c r="L34" s="77">
        <v>34</v>
      </c>
      <c r="M34" s="77"/>
      <c r="N34" s="72"/>
      <c r="O34" s="79" t="s">
        <v>176</v>
      </c>
      <c r="P34" s="81">
        <v>43483.89026620371</v>
      </c>
      <c r="Q34" s="79" t="s">
        <v>341</v>
      </c>
      <c r="R34" s="83" t="s">
        <v>428</v>
      </c>
      <c r="S34" s="79" t="s">
        <v>434</v>
      </c>
      <c r="T34" s="79" t="s">
        <v>456</v>
      </c>
      <c r="U34" s="79"/>
      <c r="V34" s="83" t="s">
        <v>563</v>
      </c>
      <c r="W34" s="81">
        <v>43483.89026620371</v>
      </c>
      <c r="X34" s="83" t="s">
        <v>616</v>
      </c>
      <c r="Y34" s="79"/>
      <c r="Z34" s="79"/>
      <c r="AA34" s="85" t="s">
        <v>735</v>
      </c>
      <c r="AB34" s="79"/>
      <c r="AC34" s="79" t="b">
        <v>0</v>
      </c>
      <c r="AD34" s="79">
        <v>1</v>
      </c>
      <c r="AE34" s="85" t="s">
        <v>833</v>
      </c>
      <c r="AF34" s="79" t="b">
        <v>1</v>
      </c>
      <c r="AG34" s="79" t="s">
        <v>838</v>
      </c>
      <c r="AH34" s="79"/>
      <c r="AI34" s="85" t="s">
        <v>840</v>
      </c>
      <c r="AJ34" s="79" t="b">
        <v>0</v>
      </c>
      <c r="AK34" s="79">
        <v>1</v>
      </c>
      <c r="AL34" s="85" t="s">
        <v>833</v>
      </c>
      <c r="AM34" s="79" t="s">
        <v>842</v>
      </c>
      <c r="AN34" s="79" t="b">
        <v>0</v>
      </c>
      <c r="AO34" s="85" t="s">
        <v>735</v>
      </c>
      <c r="AP34" s="79" t="s">
        <v>176</v>
      </c>
      <c r="AQ34" s="79">
        <v>0</v>
      </c>
      <c r="AR34" s="79">
        <v>0</v>
      </c>
      <c r="AS34" s="79"/>
      <c r="AT34" s="79"/>
      <c r="AU34" s="79"/>
      <c r="AV34" s="79"/>
      <c r="AW34" s="79"/>
      <c r="AX34" s="79"/>
      <c r="AY34" s="79"/>
      <c r="AZ34" s="79"/>
      <c r="BA34">
        <v>1</v>
      </c>
      <c r="BB34" s="78" t="str">
        <f>REPLACE(INDEX(GroupVertices[Group],MATCH(Edges[[#This Row],[Vertex 1]],GroupVertices[Vertex],0)),1,1,"")</f>
        <v>22</v>
      </c>
      <c r="BC34" s="78" t="str">
        <f>REPLACE(INDEX(GroupVertices[Group],MATCH(Edges[[#This Row],[Vertex 2]],GroupVertices[Vertex],0)),1,1,"")</f>
        <v>22</v>
      </c>
      <c r="BD34" s="48">
        <v>1</v>
      </c>
      <c r="BE34" s="49">
        <v>4.166666666666667</v>
      </c>
      <c r="BF34" s="48">
        <v>0</v>
      </c>
      <c r="BG34" s="49">
        <v>0</v>
      </c>
      <c r="BH34" s="48">
        <v>0</v>
      </c>
      <c r="BI34" s="49">
        <v>0</v>
      </c>
      <c r="BJ34" s="48">
        <v>23</v>
      </c>
      <c r="BK34" s="49">
        <v>95.83333333333333</v>
      </c>
      <c r="BL34" s="48">
        <v>24</v>
      </c>
    </row>
    <row r="35" spans="1:64" ht="15">
      <c r="A35" s="64" t="s">
        <v>236</v>
      </c>
      <c r="B35" s="64" t="s">
        <v>235</v>
      </c>
      <c r="C35" s="65" t="s">
        <v>2340</v>
      </c>
      <c r="D35" s="66">
        <v>3</v>
      </c>
      <c r="E35" s="67" t="s">
        <v>132</v>
      </c>
      <c r="F35" s="68">
        <v>32</v>
      </c>
      <c r="G35" s="65"/>
      <c r="H35" s="69"/>
      <c r="I35" s="70"/>
      <c r="J35" s="70"/>
      <c r="K35" s="34" t="s">
        <v>65</v>
      </c>
      <c r="L35" s="77">
        <v>35</v>
      </c>
      <c r="M35" s="77"/>
      <c r="N35" s="72"/>
      <c r="O35" s="79" t="s">
        <v>319</v>
      </c>
      <c r="P35" s="81">
        <v>43483.902604166666</v>
      </c>
      <c r="Q35" s="79" t="s">
        <v>342</v>
      </c>
      <c r="R35" s="79"/>
      <c r="S35" s="79"/>
      <c r="T35" s="79" t="s">
        <v>443</v>
      </c>
      <c r="U35" s="79"/>
      <c r="V35" s="83" t="s">
        <v>564</v>
      </c>
      <c r="W35" s="81">
        <v>43483.902604166666</v>
      </c>
      <c r="X35" s="83" t="s">
        <v>617</v>
      </c>
      <c r="Y35" s="79"/>
      <c r="Z35" s="79"/>
      <c r="AA35" s="85" t="s">
        <v>736</v>
      </c>
      <c r="AB35" s="79"/>
      <c r="AC35" s="79" t="b">
        <v>0</v>
      </c>
      <c r="AD35" s="79">
        <v>0</v>
      </c>
      <c r="AE35" s="85" t="s">
        <v>833</v>
      </c>
      <c r="AF35" s="79" t="b">
        <v>1</v>
      </c>
      <c r="AG35" s="79" t="s">
        <v>838</v>
      </c>
      <c r="AH35" s="79"/>
      <c r="AI35" s="85" t="s">
        <v>840</v>
      </c>
      <c r="AJ35" s="79" t="b">
        <v>0</v>
      </c>
      <c r="AK35" s="79">
        <v>1</v>
      </c>
      <c r="AL35" s="85" t="s">
        <v>735</v>
      </c>
      <c r="AM35" s="79" t="s">
        <v>843</v>
      </c>
      <c r="AN35" s="79" t="b">
        <v>0</v>
      </c>
      <c r="AO35" s="85" t="s">
        <v>735</v>
      </c>
      <c r="AP35" s="79" t="s">
        <v>176</v>
      </c>
      <c r="AQ35" s="79">
        <v>0</v>
      </c>
      <c r="AR35" s="79">
        <v>0</v>
      </c>
      <c r="AS35" s="79"/>
      <c r="AT35" s="79"/>
      <c r="AU35" s="79"/>
      <c r="AV35" s="79"/>
      <c r="AW35" s="79"/>
      <c r="AX35" s="79"/>
      <c r="AY35" s="79"/>
      <c r="AZ35" s="79"/>
      <c r="BA35">
        <v>1</v>
      </c>
      <c r="BB35" s="78" t="str">
        <f>REPLACE(INDEX(GroupVertices[Group],MATCH(Edges[[#This Row],[Vertex 1]],GroupVertices[Vertex],0)),1,1,"")</f>
        <v>22</v>
      </c>
      <c r="BC35" s="78" t="str">
        <f>REPLACE(INDEX(GroupVertices[Group],MATCH(Edges[[#This Row],[Vertex 2]],GroupVertices[Vertex],0)),1,1,"")</f>
        <v>22</v>
      </c>
      <c r="BD35" s="48">
        <v>1</v>
      </c>
      <c r="BE35" s="49">
        <v>4.545454545454546</v>
      </c>
      <c r="BF35" s="48">
        <v>0</v>
      </c>
      <c r="BG35" s="49">
        <v>0</v>
      </c>
      <c r="BH35" s="48">
        <v>0</v>
      </c>
      <c r="BI35" s="49">
        <v>0</v>
      </c>
      <c r="BJ35" s="48">
        <v>21</v>
      </c>
      <c r="BK35" s="49">
        <v>95.45454545454545</v>
      </c>
      <c r="BL35" s="48">
        <v>22</v>
      </c>
    </row>
    <row r="36" spans="1:64" ht="15">
      <c r="A36" s="64" t="s">
        <v>237</v>
      </c>
      <c r="B36" s="64" t="s">
        <v>253</v>
      </c>
      <c r="C36" s="65" t="s">
        <v>2340</v>
      </c>
      <c r="D36" s="66">
        <v>3</v>
      </c>
      <c r="E36" s="67" t="s">
        <v>132</v>
      </c>
      <c r="F36" s="68">
        <v>32</v>
      </c>
      <c r="G36" s="65"/>
      <c r="H36" s="69"/>
      <c r="I36" s="70"/>
      <c r="J36" s="70"/>
      <c r="K36" s="34" t="s">
        <v>65</v>
      </c>
      <c r="L36" s="77">
        <v>36</v>
      </c>
      <c r="M36" s="77"/>
      <c r="N36" s="72"/>
      <c r="O36" s="79" t="s">
        <v>319</v>
      </c>
      <c r="P36" s="81">
        <v>43484.14277777778</v>
      </c>
      <c r="Q36" s="79" t="s">
        <v>343</v>
      </c>
      <c r="R36" s="79"/>
      <c r="S36" s="79"/>
      <c r="T36" s="79"/>
      <c r="U36" s="79"/>
      <c r="V36" s="83" t="s">
        <v>565</v>
      </c>
      <c r="W36" s="81">
        <v>43484.14277777778</v>
      </c>
      <c r="X36" s="83" t="s">
        <v>618</v>
      </c>
      <c r="Y36" s="79"/>
      <c r="Z36" s="79"/>
      <c r="AA36" s="85" t="s">
        <v>737</v>
      </c>
      <c r="AB36" s="79"/>
      <c r="AC36" s="79" t="b">
        <v>0</v>
      </c>
      <c r="AD36" s="79">
        <v>0</v>
      </c>
      <c r="AE36" s="85" t="s">
        <v>833</v>
      </c>
      <c r="AF36" s="79" t="b">
        <v>0</v>
      </c>
      <c r="AG36" s="79" t="s">
        <v>838</v>
      </c>
      <c r="AH36" s="79"/>
      <c r="AI36" s="85" t="s">
        <v>833</v>
      </c>
      <c r="AJ36" s="79" t="b">
        <v>0</v>
      </c>
      <c r="AK36" s="79">
        <v>6</v>
      </c>
      <c r="AL36" s="85" t="s">
        <v>761</v>
      </c>
      <c r="AM36" s="79" t="s">
        <v>842</v>
      </c>
      <c r="AN36" s="79" t="b">
        <v>0</v>
      </c>
      <c r="AO36" s="85" t="s">
        <v>761</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22</v>
      </c>
      <c r="BK36" s="49">
        <v>100</v>
      </c>
      <c r="BL36" s="48">
        <v>22</v>
      </c>
    </row>
    <row r="37" spans="1:64" ht="15">
      <c r="A37" s="64" t="s">
        <v>238</v>
      </c>
      <c r="B37" s="64" t="s">
        <v>238</v>
      </c>
      <c r="C37" s="65" t="s">
        <v>2340</v>
      </c>
      <c r="D37" s="66">
        <v>3</v>
      </c>
      <c r="E37" s="67" t="s">
        <v>132</v>
      </c>
      <c r="F37" s="68">
        <v>32</v>
      </c>
      <c r="G37" s="65"/>
      <c r="H37" s="69"/>
      <c r="I37" s="70"/>
      <c r="J37" s="70"/>
      <c r="K37" s="34" t="s">
        <v>65</v>
      </c>
      <c r="L37" s="77">
        <v>37</v>
      </c>
      <c r="M37" s="77"/>
      <c r="N37" s="72"/>
      <c r="O37" s="79" t="s">
        <v>176</v>
      </c>
      <c r="P37" s="81">
        <v>42757.30396990741</v>
      </c>
      <c r="Q37" s="79" t="s">
        <v>344</v>
      </c>
      <c r="R37" s="79"/>
      <c r="S37" s="79"/>
      <c r="T37" s="79" t="s">
        <v>457</v>
      </c>
      <c r="U37" s="83" t="s">
        <v>495</v>
      </c>
      <c r="V37" s="83" t="s">
        <v>495</v>
      </c>
      <c r="W37" s="81">
        <v>42757.30396990741</v>
      </c>
      <c r="X37" s="83" t="s">
        <v>619</v>
      </c>
      <c r="Y37" s="79"/>
      <c r="Z37" s="79"/>
      <c r="AA37" s="85" t="s">
        <v>738</v>
      </c>
      <c r="AB37" s="79"/>
      <c r="AC37" s="79" t="b">
        <v>0</v>
      </c>
      <c r="AD37" s="79">
        <v>585</v>
      </c>
      <c r="AE37" s="85" t="s">
        <v>833</v>
      </c>
      <c r="AF37" s="79" t="b">
        <v>0</v>
      </c>
      <c r="AG37" s="79" t="s">
        <v>838</v>
      </c>
      <c r="AH37" s="79"/>
      <c r="AI37" s="85" t="s">
        <v>833</v>
      </c>
      <c r="AJ37" s="79" t="b">
        <v>0</v>
      </c>
      <c r="AK37" s="79">
        <v>532</v>
      </c>
      <c r="AL37" s="85" t="s">
        <v>833</v>
      </c>
      <c r="AM37" s="79" t="s">
        <v>844</v>
      </c>
      <c r="AN37" s="79" t="b">
        <v>0</v>
      </c>
      <c r="AO37" s="85" t="s">
        <v>738</v>
      </c>
      <c r="AP37" s="79" t="s">
        <v>854</v>
      </c>
      <c r="AQ37" s="79">
        <v>0</v>
      </c>
      <c r="AR37" s="79">
        <v>0</v>
      </c>
      <c r="AS37" s="79"/>
      <c r="AT37" s="79"/>
      <c r="AU37" s="79"/>
      <c r="AV37" s="79"/>
      <c r="AW37" s="79"/>
      <c r="AX37" s="79"/>
      <c r="AY37" s="79"/>
      <c r="AZ37" s="79"/>
      <c r="BA37">
        <v>1</v>
      </c>
      <c r="BB37" s="78" t="str">
        <f>REPLACE(INDEX(GroupVertices[Group],MATCH(Edges[[#This Row],[Vertex 1]],GroupVertices[Vertex],0)),1,1,"")</f>
        <v>21</v>
      </c>
      <c r="BC37" s="78" t="str">
        <f>REPLACE(INDEX(GroupVertices[Group],MATCH(Edges[[#This Row],[Vertex 2]],GroupVertices[Vertex],0)),1,1,"")</f>
        <v>21</v>
      </c>
      <c r="BD37" s="48">
        <v>0</v>
      </c>
      <c r="BE37" s="49">
        <v>0</v>
      </c>
      <c r="BF37" s="48">
        <v>1</v>
      </c>
      <c r="BG37" s="49">
        <v>5.555555555555555</v>
      </c>
      <c r="BH37" s="48">
        <v>0</v>
      </c>
      <c r="BI37" s="49">
        <v>0</v>
      </c>
      <c r="BJ37" s="48">
        <v>17</v>
      </c>
      <c r="BK37" s="49">
        <v>94.44444444444444</v>
      </c>
      <c r="BL37" s="48">
        <v>18</v>
      </c>
    </row>
    <row r="38" spans="1:64" ht="15">
      <c r="A38" s="64" t="s">
        <v>239</v>
      </c>
      <c r="B38" s="64" t="s">
        <v>238</v>
      </c>
      <c r="C38" s="65" t="s">
        <v>2340</v>
      </c>
      <c r="D38" s="66">
        <v>3</v>
      </c>
      <c r="E38" s="67" t="s">
        <v>132</v>
      </c>
      <c r="F38" s="68">
        <v>32</v>
      </c>
      <c r="G38" s="65"/>
      <c r="H38" s="69"/>
      <c r="I38" s="70"/>
      <c r="J38" s="70"/>
      <c r="K38" s="34" t="s">
        <v>65</v>
      </c>
      <c r="L38" s="77">
        <v>38</v>
      </c>
      <c r="M38" s="77"/>
      <c r="N38" s="72"/>
      <c r="O38" s="79" t="s">
        <v>319</v>
      </c>
      <c r="P38" s="81">
        <v>43484.16327546296</v>
      </c>
      <c r="Q38" s="79" t="s">
        <v>345</v>
      </c>
      <c r="R38" s="79"/>
      <c r="S38" s="79"/>
      <c r="T38" s="79" t="s">
        <v>458</v>
      </c>
      <c r="U38" s="79"/>
      <c r="V38" s="83" t="s">
        <v>566</v>
      </c>
      <c r="W38" s="81">
        <v>43484.16327546296</v>
      </c>
      <c r="X38" s="83" t="s">
        <v>620</v>
      </c>
      <c r="Y38" s="79"/>
      <c r="Z38" s="79"/>
      <c r="AA38" s="85" t="s">
        <v>739</v>
      </c>
      <c r="AB38" s="79"/>
      <c r="AC38" s="79" t="b">
        <v>0</v>
      </c>
      <c r="AD38" s="79">
        <v>0</v>
      </c>
      <c r="AE38" s="85" t="s">
        <v>833</v>
      </c>
      <c r="AF38" s="79" t="b">
        <v>0</v>
      </c>
      <c r="AG38" s="79" t="s">
        <v>838</v>
      </c>
      <c r="AH38" s="79"/>
      <c r="AI38" s="85" t="s">
        <v>833</v>
      </c>
      <c r="AJ38" s="79" t="b">
        <v>0</v>
      </c>
      <c r="AK38" s="79">
        <v>532</v>
      </c>
      <c r="AL38" s="85" t="s">
        <v>738</v>
      </c>
      <c r="AM38" s="79" t="s">
        <v>844</v>
      </c>
      <c r="AN38" s="79" t="b">
        <v>0</v>
      </c>
      <c r="AO38" s="85" t="s">
        <v>738</v>
      </c>
      <c r="AP38" s="79" t="s">
        <v>176</v>
      </c>
      <c r="AQ38" s="79">
        <v>0</v>
      </c>
      <c r="AR38" s="79">
        <v>0</v>
      </c>
      <c r="AS38" s="79"/>
      <c r="AT38" s="79"/>
      <c r="AU38" s="79"/>
      <c r="AV38" s="79"/>
      <c r="AW38" s="79"/>
      <c r="AX38" s="79"/>
      <c r="AY38" s="79"/>
      <c r="AZ38" s="79"/>
      <c r="BA38">
        <v>1</v>
      </c>
      <c r="BB38" s="78" t="str">
        <f>REPLACE(INDEX(GroupVertices[Group],MATCH(Edges[[#This Row],[Vertex 1]],GroupVertices[Vertex],0)),1,1,"")</f>
        <v>21</v>
      </c>
      <c r="BC38" s="78" t="str">
        <f>REPLACE(INDEX(GroupVertices[Group],MATCH(Edges[[#This Row],[Vertex 2]],GroupVertices[Vertex],0)),1,1,"")</f>
        <v>21</v>
      </c>
      <c r="BD38" s="48">
        <v>0</v>
      </c>
      <c r="BE38" s="49">
        <v>0</v>
      </c>
      <c r="BF38" s="48">
        <v>1</v>
      </c>
      <c r="BG38" s="49">
        <v>5</v>
      </c>
      <c r="BH38" s="48">
        <v>0</v>
      </c>
      <c r="BI38" s="49">
        <v>0</v>
      </c>
      <c r="BJ38" s="48">
        <v>19</v>
      </c>
      <c r="BK38" s="49">
        <v>95</v>
      </c>
      <c r="BL38" s="48">
        <v>20</v>
      </c>
    </row>
    <row r="39" spans="1:64" ht="15">
      <c r="A39" s="64" t="s">
        <v>240</v>
      </c>
      <c r="B39" s="64" t="s">
        <v>253</v>
      </c>
      <c r="C39" s="65" t="s">
        <v>2340</v>
      </c>
      <c r="D39" s="66">
        <v>3</v>
      </c>
      <c r="E39" s="67" t="s">
        <v>132</v>
      </c>
      <c r="F39" s="68">
        <v>32</v>
      </c>
      <c r="G39" s="65"/>
      <c r="H39" s="69"/>
      <c r="I39" s="70"/>
      <c r="J39" s="70"/>
      <c r="K39" s="34" t="s">
        <v>65</v>
      </c>
      <c r="L39" s="77">
        <v>39</v>
      </c>
      <c r="M39" s="77"/>
      <c r="N39" s="72"/>
      <c r="O39" s="79" t="s">
        <v>319</v>
      </c>
      <c r="P39" s="81">
        <v>43484.16556712963</v>
      </c>
      <c r="Q39" s="79" t="s">
        <v>343</v>
      </c>
      <c r="R39" s="79"/>
      <c r="S39" s="79"/>
      <c r="T39" s="79"/>
      <c r="U39" s="79"/>
      <c r="V39" s="83" t="s">
        <v>567</v>
      </c>
      <c r="W39" s="81">
        <v>43484.16556712963</v>
      </c>
      <c r="X39" s="83" t="s">
        <v>621</v>
      </c>
      <c r="Y39" s="79"/>
      <c r="Z39" s="79"/>
      <c r="AA39" s="85" t="s">
        <v>740</v>
      </c>
      <c r="AB39" s="79"/>
      <c r="AC39" s="79" t="b">
        <v>0</v>
      </c>
      <c r="AD39" s="79">
        <v>0</v>
      </c>
      <c r="AE39" s="85" t="s">
        <v>833</v>
      </c>
      <c r="AF39" s="79" t="b">
        <v>0</v>
      </c>
      <c r="AG39" s="79" t="s">
        <v>838</v>
      </c>
      <c r="AH39" s="79"/>
      <c r="AI39" s="85" t="s">
        <v>833</v>
      </c>
      <c r="AJ39" s="79" t="b">
        <v>0</v>
      </c>
      <c r="AK39" s="79">
        <v>6</v>
      </c>
      <c r="AL39" s="85" t="s">
        <v>761</v>
      </c>
      <c r="AM39" s="79" t="s">
        <v>843</v>
      </c>
      <c r="AN39" s="79" t="b">
        <v>0</v>
      </c>
      <c r="AO39" s="85" t="s">
        <v>761</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22</v>
      </c>
      <c r="BK39" s="49">
        <v>100</v>
      </c>
      <c r="BL39" s="48">
        <v>22</v>
      </c>
    </row>
    <row r="40" spans="1:64" ht="15">
      <c r="A40" s="64" t="s">
        <v>241</v>
      </c>
      <c r="B40" s="64" t="s">
        <v>253</v>
      </c>
      <c r="C40" s="65" t="s">
        <v>2340</v>
      </c>
      <c r="D40" s="66">
        <v>3</v>
      </c>
      <c r="E40" s="67" t="s">
        <v>132</v>
      </c>
      <c r="F40" s="68">
        <v>32</v>
      </c>
      <c r="G40" s="65"/>
      <c r="H40" s="69"/>
      <c r="I40" s="70"/>
      <c r="J40" s="70"/>
      <c r="K40" s="34" t="s">
        <v>65</v>
      </c>
      <c r="L40" s="77">
        <v>40</v>
      </c>
      <c r="M40" s="77"/>
      <c r="N40" s="72"/>
      <c r="O40" s="79" t="s">
        <v>319</v>
      </c>
      <c r="P40" s="81">
        <v>43484.16768518519</v>
      </c>
      <c r="Q40" s="79" t="s">
        <v>343</v>
      </c>
      <c r="R40" s="79"/>
      <c r="S40" s="79"/>
      <c r="T40" s="79"/>
      <c r="U40" s="79"/>
      <c r="V40" s="83" t="s">
        <v>568</v>
      </c>
      <c r="W40" s="81">
        <v>43484.16768518519</v>
      </c>
      <c r="X40" s="83" t="s">
        <v>622</v>
      </c>
      <c r="Y40" s="79"/>
      <c r="Z40" s="79"/>
      <c r="AA40" s="85" t="s">
        <v>741</v>
      </c>
      <c r="AB40" s="79"/>
      <c r="AC40" s="79" t="b">
        <v>0</v>
      </c>
      <c r="AD40" s="79">
        <v>0</v>
      </c>
      <c r="AE40" s="85" t="s">
        <v>833</v>
      </c>
      <c r="AF40" s="79" t="b">
        <v>0</v>
      </c>
      <c r="AG40" s="79" t="s">
        <v>838</v>
      </c>
      <c r="AH40" s="79"/>
      <c r="AI40" s="85" t="s">
        <v>833</v>
      </c>
      <c r="AJ40" s="79" t="b">
        <v>0</v>
      </c>
      <c r="AK40" s="79">
        <v>6</v>
      </c>
      <c r="AL40" s="85" t="s">
        <v>761</v>
      </c>
      <c r="AM40" s="79" t="s">
        <v>842</v>
      </c>
      <c r="AN40" s="79" t="b">
        <v>0</v>
      </c>
      <c r="AO40" s="85" t="s">
        <v>761</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22</v>
      </c>
      <c r="BK40" s="49">
        <v>100</v>
      </c>
      <c r="BL40" s="48">
        <v>22</v>
      </c>
    </row>
    <row r="41" spans="1:64" ht="15">
      <c r="A41" s="64" t="s">
        <v>242</v>
      </c>
      <c r="B41" s="64" t="s">
        <v>300</v>
      </c>
      <c r="C41" s="65" t="s">
        <v>2340</v>
      </c>
      <c r="D41" s="66">
        <v>3</v>
      </c>
      <c r="E41" s="67" t="s">
        <v>132</v>
      </c>
      <c r="F41" s="68">
        <v>32</v>
      </c>
      <c r="G41" s="65"/>
      <c r="H41" s="69"/>
      <c r="I41" s="70"/>
      <c r="J41" s="70"/>
      <c r="K41" s="34" t="s">
        <v>65</v>
      </c>
      <c r="L41" s="77">
        <v>41</v>
      </c>
      <c r="M41" s="77"/>
      <c r="N41" s="72"/>
      <c r="O41" s="79" t="s">
        <v>319</v>
      </c>
      <c r="P41" s="81">
        <v>43480.80153935185</v>
      </c>
      <c r="Q41" s="79" t="s">
        <v>346</v>
      </c>
      <c r="R41" s="79"/>
      <c r="S41" s="79"/>
      <c r="T41" s="79" t="s">
        <v>459</v>
      </c>
      <c r="U41" s="83" t="s">
        <v>496</v>
      </c>
      <c r="V41" s="83" t="s">
        <v>496</v>
      </c>
      <c r="W41" s="81">
        <v>43480.80153935185</v>
      </c>
      <c r="X41" s="83" t="s">
        <v>623</v>
      </c>
      <c r="Y41" s="79"/>
      <c r="Z41" s="79"/>
      <c r="AA41" s="85" t="s">
        <v>742</v>
      </c>
      <c r="AB41" s="79"/>
      <c r="AC41" s="79" t="b">
        <v>0</v>
      </c>
      <c r="AD41" s="79">
        <v>4</v>
      </c>
      <c r="AE41" s="85" t="s">
        <v>833</v>
      </c>
      <c r="AF41" s="79" t="b">
        <v>0</v>
      </c>
      <c r="AG41" s="79" t="s">
        <v>838</v>
      </c>
      <c r="AH41" s="79"/>
      <c r="AI41" s="85" t="s">
        <v>833</v>
      </c>
      <c r="AJ41" s="79" t="b">
        <v>0</v>
      </c>
      <c r="AK41" s="79">
        <v>0</v>
      </c>
      <c r="AL41" s="85" t="s">
        <v>833</v>
      </c>
      <c r="AM41" s="79" t="s">
        <v>842</v>
      </c>
      <c r="AN41" s="79" t="b">
        <v>0</v>
      </c>
      <c r="AO41" s="85" t="s">
        <v>742</v>
      </c>
      <c r="AP41" s="79" t="s">
        <v>176</v>
      </c>
      <c r="AQ41" s="79">
        <v>0</v>
      </c>
      <c r="AR41" s="79">
        <v>0</v>
      </c>
      <c r="AS41" s="79" t="s">
        <v>855</v>
      </c>
      <c r="AT41" s="79" t="s">
        <v>859</v>
      </c>
      <c r="AU41" s="79" t="s">
        <v>860</v>
      </c>
      <c r="AV41" s="79" t="s">
        <v>861</v>
      </c>
      <c r="AW41" s="79" t="s">
        <v>865</v>
      </c>
      <c r="AX41" s="79" t="s">
        <v>869</v>
      </c>
      <c r="AY41" s="79" t="s">
        <v>870</v>
      </c>
      <c r="AZ41" s="83" t="s">
        <v>872</v>
      </c>
      <c r="BA41">
        <v>1</v>
      </c>
      <c r="BB41" s="78" t="str">
        <f>REPLACE(INDEX(GroupVertices[Group],MATCH(Edges[[#This Row],[Vertex 1]],GroupVertices[Vertex],0)),1,1,"")</f>
        <v>3</v>
      </c>
      <c r="BC41" s="78" t="str">
        <f>REPLACE(INDEX(GroupVertices[Group],MATCH(Edges[[#This Row],[Vertex 2]],GroupVertices[Vertex],0)),1,1,"")</f>
        <v>3</v>
      </c>
      <c r="BD41" s="48">
        <v>2</v>
      </c>
      <c r="BE41" s="49">
        <v>4.761904761904762</v>
      </c>
      <c r="BF41" s="48">
        <v>0</v>
      </c>
      <c r="BG41" s="49">
        <v>0</v>
      </c>
      <c r="BH41" s="48">
        <v>0</v>
      </c>
      <c r="BI41" s="49">
        <v>0</v>
      </c>
      <c r="BJ41" s="48">
        <v>40</v>
      </c>
      <c r="BK41" s="49">
        <v>95.23809523809524</v>
      </c>
      <c r="BL41" s="48">
        <v>42</v>
      </c>
    </row>
    <row r="42" spans="1:64" ht="15">
      <c r="A42" s="64" t="s">
        <v>243</v>
      </c>
      <c r="B42" s="64" t="s">
        <v>253</v>
      </c>
      <c r="C42" s="65" t="s">
        <v>2340</v>
      </c>
      <c r="D42" s="66">
        <v>3</v>
      </c>
      <c r="E42" s="67" t="s">
        <v>132</v>
      </c>
      <c r="F42" s="68">
        <v>32</v>
      </c>
      <c r="G42" s="65"/>
      <c r="H42" s="69"/>
      <c r="I42" s="70"/>
      <c r="J42" s="70"/>
      <c r="K42" s="34" t="s">
        <v>65</v>
      </c>
      <c r="L42" s="77">
        <v>42</v>
      </c>
      <c r="M42" s="77"/>
      <c r="N42" s="72"/>
      <c r="O42" s="79" t="s">
        <v>319</v>
      </c>
      <c r="P42" s="81">
        <v>43484.16931712963</v>
      </c>
      <c r="Q42" s="79" t="s">
        <v>343</v>
      </c>
      <c r="R42" s="79"/>
      <c r="S42" s="79"/>
      <c r="T42" s="79"/>
      <c r="U42" s="79"/>
      <c r="V42" s="83" t="s">
        <v>569</v>
      </c>
      <c r="W42" s="81">
        <v>43484.16931712963</v>
      </c>
      <c r="X42" s="83" t="s">
        <v>624</v>
      </c>
      <c r="Y42" s="79"/>
      <c r="Z42" s="79"/>
      <c r="AA42" s="85" t="s">
        <v>743</v>
      </c>
      <c r="AB42" s="79"/>
      <c r="AC42" s="79" t="b">
        <v>0</v>
      </c>
      <c r="AD42" s="79">
        <v>0</v>
      </c>
      <c r="AE42" s="85" t="s">
        <v>833</v>
      </c>
      <c r="AF42" s="79" t="b">
        <v>0</v>
      </c>
      <c r="AG42" s="79" t="s">
        <v>838</v>
      </c>
      <c r="AH42" s="79"/>
      <c r="AI42" s="85" t="s">
        <v>833</v>
      </c>
      <c r="AJ42" s="79" t="b">
        <v>0</v>
      </c>
      <c r="AK42" s="79">
        <v>6</v>
      </c>
      <c r="AL42" s="85" t="s">
        <v>761</v>
      </c>
      <c r="AM42" s="79" t="s">
        <v>849</v>
      </c>
      <c r="AN42" s="79" t="b">
        <v>0</v>
      </c>
      <c r="AO42" s="85" t="s">
        <v>761</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22</v>
      </c>
      <c r="BK42" s="49">
        <v>100</v>
      </c>
      <c r="BL42" s="48">
        <v>22</v>
      </c>
    </row>
    <row r="43" spans="1:64" ht="15">
      <c r="A43" s="64" t="s">
        <v>242</v>
      </c>
      <c r="B43" s="64" t="s">
        <v>242</v>
      </c>
      <c r="C43" s="65" t="s">
        <v>2340</v>
      </c>
      <c r="D43" s="66">
        <v>3</v>
      </c>
      <c r="E43" s="67" t="s">
        <v>132</v>
      </c>
      <c r="F43" s="68">
        <v>32</v>
      </c>
      <c r="G43" s="65"/>
      <c r="H43" s="69"/>
      <c r="I43" s="70"/>
      <c r="J43" s="70"/>
      <c r="K43" s="34" t="s">
        <v>65</v>
      </c>
      <c r="L43" s="77">
        <v>43</v>
      </c>
      <c r="M43" s="77"/>
      <c r="N43" s="72"/>
      <c r="O43" s="79" t="s">
        <v>176</v>
      </c>
      <c r="P43" s="81">
        <v>43484.16780092593</v>
      </c>
      <c r="Q43" s="79" t="s">
        <v>347</v>
      </c>
      <c r="R43" s="79"/>
      <c r="S43" s="79"/>
      <c r="T43" s="79" t="s">
        <v>443</v>
      </c>
      <c r="U43" s="83" t="s">
        <v>497</v>
      </c>
      <c r="V43" s="83" t="s">
        <v>497</v>
      </c>
      <c r="W43" s="81">
        <v>43484.16780092593</v>
      </c>
      <c r="X43" s="83" t="s">
        <v>625</v>
      </c>
      <c r="Y43" s="79"/>
      <c r="Z43" s="79"/>
      <c r="AA43" s="85" t="s">
        <v>744</v>
      </c>
      <c r="AB43" s="79"/>
      <c r="AC43" s="79" t="b">
        <v>0</v>
      </c>
      <c r="AD43" s="79">
        <v>5</v>
      </c>
      <c r="AE43" s="85" t="s">
        <v>833</v>
      </c>
      <c r="AF43" s="79" t="b">
        <v>0</v>
      </c>
      <c r="AG43" s="79" t="s">
        <v>838</v>
      </c>
      <c r="AH43" s="79"/>
      <c r="AI43" s="85" t="s">
        <v>833</v>
      </c>
      <c r="AJ43" s="79" t="b">
        <v>0</v>
      </c>
      <c r="AK43" s="79">
        <v>1</v>
      </c>
      <c r="AL43" s="85" t="s">
        <v>833</v>
      </c>
      <c r="AM43" s="79" t="s">
        <v>842</v>
      </c>
      <c r="AN43" s="79" t="b">
        <v>0</v>
      </c>
      <c r="AO43" s="85" t="s">
        <v>744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9</v>
      </c>
      <c r="BK43" s="49">
        <v>100</v>
      </c>
      <c r="BL43" s="48">
        <v>9</v>
      </c>
    </row>
    <row r="44" spans="1:64" ht="15">
      <c r="A44" s="64" t="s">
        <v>244</v>
      </c>
      <c r="B44" s="64" t="s">
        <v>242</v>
      </c>
      <c r="C44" s="65" t="s">
        <v>2340</v>
      </c>
      <c r="D44" s="66">
        <v>3</v>
      </c>
      <c r="E44" s="67" t="s">
        <v>132</v>
      </c>
      <c r="F44" s="68">
        <v>32</v>
      </c>
      <c r="G44" s="65"/>
      <c r="H44" s="69"/>
      <c r="I44" s="70"/>
      <c r="J44" s="70"/>
      <c r="K44" s="34" t="s">
        <v>65</v>
      </c>
      <c r="L44" s="77">
        <v>44</v>
      </c>
      <c r="M44" s="77"/>
      <c r="N44" s="72"/>
      <c r="O44" s="79" t="s">
        <v>319</v>
      </c>
      <c r="P44" s="81">
        <v>43484.18256944444</v>
      </c>
      <c r="Q44" s="79" t="s">
        <v>348</v>
      </c>
      <c r="R44" s="79"/>
      <c r="S44" s="79"/>
      <c r="T44" s="79" t="s">
        <v>443</v>
      </c>
      <c r="U44" s="83" t="s">
        <v>497</v>
      </c>
      <c r="V44" s="83" t="s">
        <v>497</v>
      </c>
      <c r="W44" s="81">
        <v>43484.18256944444</v>
      </c>
      <c r="X44" s="83" t="s">
        <v>626</v>
      </c>
      <c r="Y44" s="79"/>
      <c r="Z44" s="79"/>
      <c r="AA44" s="85" t="s">
        <v>745</v>
      </c>
      <c r="AB44" s="79"/>
      <c r="AC44" s="79" t="b">
        <v>0</v>
      </c>
      <c r="AD44" s="79">
        <v>0</v>
      </c>
      <c r="AE44" s="85" t="s">
        <v>833</v>
      </c>
      <c r="AF44" s="79" t="b">
        <v>0</v>
      </c>
      <c r="AG44" s="79" t="s">
        <v>838</v>
      </c>
      <c r="AH44" s="79"/>
      <c r="AI44" s="85" t="s">
        <v>833</v>
      </c>
      <c r="AJ44" s="79" t="b">
        <v>0</v>
      </c>
      <c r="AK44" s="79">
        <v>1</v>
      </c>
      <c r="AL44" s="85" t="s">
        <v>744</v>
      </c>
      <c r="AM44" s="79" t="s">
        <v>849</v>
      </c>
      <c r="AN44" s="79" t="b">
        <v>0</v>
      </c>
      <c r="AO44" s="85" t="s">
        <v>744</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11</v>
      </c>
      <c r="BK44" s="49">
        <v>100</v>
      </c>
      <c r="BL44" s="48">
        <v>11</v>
      </c>
    </row>
    <row r="45" spans="1:64" ht="15">
      <c r="A45" s="64" t="s">
        <v>245</v>
      </c>
      <c r="B45" s="64" t="s">
        <v>253</v>
      </c>
      <c r="C45" s="65" t="s">
        <v>2340</v>
      </c>
      <c r="D45" s="66">
        <v>3</v>
      </c>
      <c r="E45" s="67" t="s">
        <v>132</v>
      </c>
      <c r="F45" s="68">
        <v>32</v>
      </c>
      <c r="G45" s="65"/>
      <c r="H45" s="69"/>
      <c r="I45" s="70"/>
      <c r="J45" s="70"/>
      <c r="K45" s="34" t="s">
        <v>65</v>
      </c>
      <c r="L45" s="77">
        <v>45</v>
      </c>
      <c r="M45" s="77"/>
      <c r="N45" s="72"/>
      <c r="O45" s="79" t="s">
        <v>319</v>
      </c>
      <c r="P45" s="81">
        <v>43484.25184027778</v>
      </c>
      <c r="Q45" s="79" t="s">
        <v>343</v>
      </c>
      <c r="R45" s="79"/>
      <c r="S45" s="79"/>
      <c r="T45" s="79"/>
      <c r="U45" s="79"/>
      <c r="V45" s="83" t="s">
        <v>570</v>
      </c>
      <c r="W45" s="81">
        <v>43484.25184027778</v>
      </c>
      <c r="X45" s="83" t="s">
        <v>627</v>
      </c>
      <c r="Y45" s="79"/>
      <c r="Z45" s="79"/>
      <c r="AA45" s="85" t="s">
        <v>746</v>
      </c>
      <c r="AB45" s="79"/>
      <c r="AC45" s="79" t="b">
        <v>0</v>
      </c>
      <c r="AD45" s="79">
        <v>0</v>
      </c>
      <c r="AE45" s="85" t="s">
        <v>833</v>
      </c>
      <c r="AF45" s="79" t="b">
        <v>0</v>
      </c>
      <c r="AG45" s="79" t="s">
        <v>838</v>
      </c>
      <c r="AH45" s="79"/>
      <c r="AI45" s="85" t="s">
        <v>833</v>
      </c>
      <c r="AJ45" s="79" t="b">
        <v>0</v>
      </c>
      <c r="AK45" s="79">
        <v>6</v>
      </c>
      <c r="AL45" s="85" t="s">
        <v>761</v>
      </c>
      <c r="AM45" s="79" t="s">
        <v>842</v>
      </c>
      <c r="AN45" s="79" t="b">
        <v>0</v>
      </c>
      <c r="AO45" s="85" t="s">
        <v>761</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22</v>
      </c>
      <c r="BK45" s="49">
        <v>100</v>
      </c>
      <c r="BL45" s="48">
        <v>22</v>
      </c>
    </row>
    <row r="46" spans="1:64" ht="15">
      <c r="A46" s="64" t="s">
        <v>246</v>
      </c>
      <c r="B46" s="64" t="s">
        <v>246</v>
      </c>
      <c r="C46" s="65" t="s">
        <v>2340</v>
      </c>
      <c r="D46" s="66">
        <v>3</v>
      </c>
      <c r="E46" s="67" t="s">
        <v>132</v>
      </c>
      <c r="F46" s="68">
        <v>32</v>
      </c>
      <c r="G46" s="65"/>
      <c r="H46" s="69"/>
      <c r="I46" s="70"/>
      <c r="J46" s="70"/>
      <c r="K46" s="34" t="s">
        <v>65</v>
      </c>
      <c r="L46" s="77">
        <v>46</v>
      </c>
      <c r="M46" s="77"/>
      <c r="N46" s="72"/>
      <c r="O46" s="79" t="s">
        <v>176</v>
      </c>
      <c r="P46" s="81">
        <v>43484.362650462965</v>
      </c>
      <c r="Q46" s="79" t="s">
        <v>349</v>
      </c>
      <c r="R46" s="79"/>
      <c r="S46" s="79"/>
      <c r="T46" s="79" t="s">
        <v>460</v>
      </c>
      <c r="U46" s="79"/>
      <c r="V46" s="83" t="s">
        <v>571</v>
      </c>
      <c r="W46" s="81">
        <v>43484.362650462965</v>
      </c>
      <c r="X46" s="83" t="s">
        <v>628</v>
      </c>
      <c r="Y46" s="79"/>
      <c r="Z46" s="79"/>
      <c r="AA46" s="85" t="s">
        <v>747</v>
      </c>
      <c r="AB46" s="79"/>
      <c r="AC46" s="79" t="b">
        <v>0</v>
      </c>
      <c r="AD46" s="79">
        <v>2</v>
      </c>
      <c r="AE46" s="85" t="s">
        <v>833</v>
      </c>
      <c r="AF46" s="79" t="b">
        <v>0</v>
      </c>
      <c r="AG46" s="79" t="s">
        <v>838</v>
      </c>
      <c r="AH46" s="79"/>
      <c r="AI46" s="85" t="s">
        <v>833</v>
      </c>
      <c r="AJ46" s="79" t="b">
        <v>0</v>
      </c>
      <c r="AK46" s="79">
        <v>0</v>
      </c>
      <c r="AL46" s="85" t="s">
        <v>833</v>
      </c>
      <c r="AM46" s="79" t="s">
        <v>842</v>
      </c>
      <c r="AN46" s="79" t="b">
        <v>0</v>
      </c>
      <c r="AO46" s="85" t="s">
        <v>747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2.3255813953488373</v>
      </c>
      <c r="BF46" s="48">
        <v>1</v>
      </c>
      <c r="BG46" s="49">
        <v>2.3255813953488373</v>
      </c>
      <c r="BH46" s="48">
        <v>0</v>
      </c>
      <c r="BI46" s="49">
        <v>0</v>
      </c>
      <c r="BJ46" s="48">
        <v>41</v>
      </c>
      <c r="BK46" s="49">
        <v>95.34883720930233</v>
      </c>
      <c r="BL46" s="48">
        <v>43</v>
      </c>
    </row>
    <row r="47" spans="1:64" ht="15">
      <c r="A47" s="64" t="s">
        <v>247</v>
      </c>
      <c r="B47" s="64" t="s">
        <v>306</v>
      </c>
      <c r="C47" s="65" t="s">
        <v>2341</v>
      </c>
      <c r="D47" s="66">
        <v>6.5</v>
      </c>
      <c r="E47" s="67" t="s">
        <v>136</v>
      </c>
      <c r="F47" s="68">
        <v>28.285714285714285</v>
      </c>
      <c r="G47" s="65"/>
      <c r="H47" s="69"/>
      <c r="I47" s="70"/>
      <c r="J47" s="70"/>
      <c r="K47" s="34" t="s">
        <v>65</v>
      </c>
      <c r="L47" s="77">
        <v>47</v>
      </c>
      <c r="M47" s="77"/>
      <c r="N47" s="72"/>
      <c r="O47" s="79" t="s">
        <v>319</v>
      </c>
      <c r="P47" s="81">
        <v>43484.30143518518</v>
      </c>
      <c r="Q47" s="79" t="s">
        <v>350</v>
      </c>
      <c r="R47" s="79"/>
      <c r="S47" s="79"/>
      <c r="T47" s="79" t="s">
        <v>461</v>
      </c>
      <c r="U47" s="83" t="s">
        <v>498</v>
      </c>
      <c r="V47" s="83" t="s">
        <v>498</v>
      </c>
      <c r="W47" s="81">
        <v>43484.30143518518</v>
      </c>
      <c r="X47" s="83" t="s">
        <v>629</v>
      </c>
      <c r="Y47" s="79"/>
      <c r="Z47" s="79"/>
      <c r="AA47" s="85" t="s">
        <v>748</v>
      </c>
      <c r="AB47" s="85" t="s">
        <v>829</v>
      </c>
      <c r="AC47" s="79" t="b">
        <v>0</v>
      </c>
      <c r="AD47" s="79">
        <v>2</v>
      </c>
      <c r="AE47" s="85" t="s">
        <v>834</v>
      </c>
      <c r="AF47" s="79" t="b">
        <v>0</v>
      </c>
      <c r="AG47" s="79" t="s">
        <v>838</v>
      </c>
      <c r="AH47" s="79"/>
      <c r="AI47" s="85" t="s">
        <v>833</v>
      </c>
      <c r="AJ47" s="79" t="b">
        <v>0</v>
      </c>
      <c r="AK47" s="79">
        <v>2</v>
      </c>
      <c r="AL47" s="85" t="s">
        <v>833</v>
      </c>
      <c r="AM47" s="79" t="s">
        <v>849</v>
      </c>
      <c r="AN47" s="79" t="b">
        <v>0</v>
      </c>
      <c r="AO47" s="85" t="s">
        <v>829</v>
      </c>
      <c r="AP47" s="79" t="s">
        <v>176</v>
      </c>
      <c r="AQ47" s="79">
        <v>0</v>
      </c>
      <c r="AR47" s="79">
        <v>0</v>
      </c>
      <c r="AS47" s="79"/>
      <c r="AT47" s="79"/>
      <c r="AU47" s="79"/>
      <c r="AV47" s="79"/>
      <c r="AW47" s="79"/>
      <c r="AX47" s="79"/>
      <c r="AY47" s="79"/>
      <c r="AZ47" s="79"/>
      <c r="BA47">
        <v>2</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247</v>
      </c>
      <c r="B48" s="64" t="s">
        <v>306</v>
      </c>
      <c r="C48" s="65" t="s">
        <v>2341</v>
      </c>
      <c r="D48" s="66">
        <v>6.5</v>
      </c>
      <c r="E48" s="67" t="s">
        <v>136</v>
      </c>
      <c r="F48" s="68">
        <v>28.285714285714285</v>
      </c>
      <c r="G48" s="65"/>
      <c r="H48" s="69"/>
      <c r="I48" s="70"/>
      <c r="J48" s="70"/>
      <c r="K48" s="34" t="s">
        <v>65</v>
      </c>
      <c r="L48" s="77">
        <v>48</v>
      </c>
      <c r="M48" s="77"/>
      <c r="N48" s="72"/>
      <c r="O48" s="79" t="s">
        <v>319</v>
      </c>
      <c r="P48" s="81">
        <v>43484.30153935185</v>
      </c>
      <c r="Q48" s="79" t="s">
        <v>351</v>
      </c>
      <c r="R48" s="79"/>
      <c r="S48" s="79"/>
      <c r="T48" s="79"/>
      <c r="U48" s="79"/>
      <c r="V48" s="83" t="s">
        <v>572</v>
      </c>
      <c r="W48" s="81">
        <v>43484.30153935185</v>
      </c>
      <c r="X48" s="83" t="s">
        <v>630</v>
      </c>
      <c r="Y48" s="79"/>
      <c r="Z48" s="79"/>
      <c r="AA48" s="85" t="s">
        <v>749</v>
      </c>
      <c r="AB48" s="79"/>
      <c r="AC48" s="79" t="b">
        <v>0</v>
      </c>
      <c r="AD48" s="79">
        <v>0</v>
      </c>
      <c r="AE48" s="85" t="s">
        <v>833</v>
      </c>
      <c r="AF48" s="79" t="b">
        <v>0</v>
      </c>
      <c r="AG48" s="79" t="s">
        <v>838</v>
      </c>
      <c r="AH48" s="79"/>
      <c r="AI48" s="85" t="s">
        <v>833</v>
      </c>
      <c r="AJ48" s="79" t="b">
        <v>0</v>
      </c>
      <c r="AK48" s="79">
        <v>2</v>
      </c>
      <c r="AL48" s="85" t="s">
        <v>748</v>
      </c>
      <c r="AM48" s="79" t="s">
        <v>849</v>
      </c>
      <c r="AN48" s="79" t="b">
        <v>0</v>
      </c>
      <c r="AO48" s="85" t="s">
        <v>748</v>
      </c>
      <c r="AP48" s="79" t="s">
        <v>176</v>
      </c>
      <c r="AQ48" s="79">
        <v>0</v>
      </c>
      <c r="AR48" s="79">
        <v>0</v>
      </c>
      <c r="AS48" s="79"/>
      <c r="AT48" s="79"/>
      <c r="AU48" s="79"/>
      <c r="AV48" s="79"/>
      <c r="AW48" s="79"/>
      <c r="AX48" s="79"/>
      <c r="AY48" s="79"/>
      <c r="AZ48" s="79"/>
      <c r="BA48">
        <v>2</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248</v>
      </c>
      <c r="B49" s="64" t="s">
        <v>306</v>
      </c>
      <c r="C49" s="65" t="s">
        <v>2340</v>
      </c>
      <c r="D49" s="66">
        <v>3</v>
      </c>
      <c r="E49" s="67" t="s">
        <v>132</v>
      </c>
      <c r="F49" s="68">
        <v>32</v>
      </c>
      <c r="G49" s="65"/>
      <c r="H49" s="69"/>
      <c r="I49" s="70"/>
      <c r="J49" s="70"/>
      <c r="K49" s="34" t="s">
        <v>65</v>
      </c>
      <c r="L49" s="77">
        <v>49</v>
      </c>
      <c r="M49" s="77"/>
      <c r="N49" s="72"/>
      <c r="O49" s="79" t="s">
        <v>319</v>
      </c>
      <c r="P49" s="81">
        <v>43484.303773148145</v>
      </c>
      <c r="Q49" s="79" t="s">
        <v>351</v>
      </c>
      <c r="R49" s="79"/>
      <c r="S49" s="79"/>
      <c r="T49" s="79"/>
      <c r="U49" s="79"/>
      <c r="V49" s="83" t="s">
        <v>573</v>
      </c>
      <c r="W49" s="81">
        <v>43484.303773148145</v>
      </c>
      <c r="X49" s="83" t="s">
        <v>631</v>
      </c>
      <c r="Y49" s="79"/>
      <c r="Z49" s="79"/>
      <c r="AA49" s="85" t="s">
        <v>750</v>
      </c>
      <c r="AB49" s="79"/>
      <c r="AC49" s="79" t="b">
        <v>0</v>
      </c>
      <c r="AD49" s="79">
        <v>0</v>
      </c>
      <c r="AE49" s="85" t="s">
        <v>833</v>
      </c>
      <c r="AF49" s="79" t="b">
        <v>0</v>
      </c>
      <c r="AG49" s="79" t="s">
        <v>838</v>
      </c>
      <c r="AH49" s="79"/>
      <c r="AI49" s="85" t="s">
        <v>833</v>
      </c>
      <c r="AJ49" s="79" t="b">
        <v>0</v>
      </c>
      <c r="AK49" s="79">
        <v>2</v>
      </c>
      <c r="AL49" s="85" t="s">
        <v>748</v>
      </c>
      <c r="AM49" s="79" t="s">
        <v>849</v>
      </c>
      <c r="AN49" s="79" t="b">
        <v>0</v>
      </c>
      <c r="AO49" s="85" t="s">
        <v>748</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247</v>
      </c>
      <c r="B50" s="64" t="s">
        <v>307</v>
      </c>
      <c r="C50" s="65" t="s">
        <v>2341</v>
      </c>
      <c r="D50" s="66">
        <v>6.5</v>
      </c>
      <c r="E50" s="67" t="s">
        <v>136</v>
      </c>
      <c r="F50" s="68">
        <v>28.285714285714285</v>
      </c>
      <c r="G50" s="65"/>
      <c r="H50" s="69"/>
      <c r="I50" s="70"/>
      <c r="J50" s="70"/>
      <c r="K50" s="34" t="s">
        <v>65</v>
      </c>
      <c r="L50" s="77">
        <v>50</v>
      </c>
      <c r="M50" s="77"/>
      <c r="N50" s="72"/>
      <c r="O50" s="79" t="s">
        <v>319</v>
      </c>
      <c r="P50" s="81">
        <v>43484.30143518518</v>
      </c>
      <c r="Q50" s="79" t="s">
        <v>350</v>
      </c>
      <c r="R50" s="79"/>
      <c r="S50" s="79"/>
      <c r="T50" s="79" t="s">
        <v>461</v>
      </c>
      <c r="U50" s="83" t="s">
        <v>498</v>
      </c>
      <c r="V50" s="83" t="s">
        <v>498</v>
      </c>
      <c r="W50" s="81">
        <v>43484.30143518518</v>
      </c>
      <c r="X50" s="83" t="s">
        <v>629</v>
      </c>
      <c r="Y50" s="79"/>
      <c r="Z50" s="79"/>
      <c r="AA50" s="85" t="s">
        <v>748</v>
      </c>
      <c r="AB50" s="85" t="s">
        <v>829</v>
      </c>
      <c r="AC50" s="79" t="b">
        <v>0</v>
      </c>
      <c r="AD50" s="79">
        <v>2</v>
      </c>
      <c r="AE50" s="85" t="s">
        <v>834</v>
      </c>
      <c r="AF50" s="79" t="b">
        <v>0</v>
      </c>
      <c r="AG50" s="79" t="s">
        <v>838</v>
      </c>
      <c r="AH50" s="79"/>
      <c r="AI50" s="85" t="s">
        <v>833</v>
      </c>
      <c r="AJ50" s="79" t="b">
        <v>0</v>
      </c>
      <c r="AK50" s="79">
        <v>2</v>
      </c>
      <c r="AL50" s="85" t="s">
        <v>833</v>
      </c>
      <c r="AM50" s="79" t="s">
        <v>849</v>
      </c>
      <c r="AN50" s="79" t="b">
        <v>0</v>
      </c>
      <c r="AO50" s="85" t="s">
        <v>829</v>
      </c>
      <c r="AP50" s="79" t="s">
        <v>176</v>
      </c>
      <c r="AQ50" s="79">
        <v>0</v>
      </c>
      <c r="AR50" s="79">
        <v>0</v>
      </c>
      <c r="AS50" s="79"/>
      <c r="AT50" s="79"/>
      <c r="AU50" s="79"/>
      <c r="AV50" s="79"/>
      <c r="AW50" s="79"/>
      <c r="AX50" s="79"/>
      <c r="AY50" s="79"/>
      <c r="AZ50" s="79"/>
      <c r="BA50">
        <v>2</v>
      </c>
      <c r="BB50" s="78" t="str">
        <f>REPLACE(INDEX(GroupVertices[Group],MATCH(Edges[[#This Row],[Vertex 1]],GroupVertices[Vertex],0)),1,1,"")</f>
        <v>5</v>
      </c>
      <c r="BC50" s="78" t="str">
        <f>REPLACE(INDEX(GroupVertices[Group],MATCH(Edges[[#This Row],[Vertex 2]],GroupVertices[Vertex],0)),1,1,"")</f>
        <v>5</v>
      </c>
      <c r="BD50" s="48"/>
      <c r="BE50" s="49"/>
      <c r="BF50" s="48"/>
      <c r="BG50" s="49"/>
      <c r="BH50" s="48"/>
      <c r="BI50" s="49"/>
      <c r="BJ50" s="48"/>
      <c r="BK50" s="49"/>
      <c r="BL50" s="48"/>
    </row>
    <row r="51" spans="1:64" ht="15">
      <c r="A51" s="64" t="s">
        <v>247</v>
      </c>
      <c r="B51" s="64" t="s">
        <v>307</v>
      </c>
      <c r="C51" s="65" t="s">
        <v>2341</v>
      </c>
      <c r="D51" s="66">
        <v>6.5</v>
      </c>
      <c r="E51" s="67" t="s">
        <v>136</v>
      </c>
      <c r="F51" s="68">
        <v>28.285714285714285</v>
      </c>
      <c r="G51" s="65"/>
      <c r="H51" s="69"/>
      <c r="I51" s="70"/>
      <c r="J51" s="70"/>
      <c r="K51" s="34" t="s">
        <v>65</v>
      </c>
      <c r="L51" s="77">
        <v>51</v>
      </c>
      <c r="M51" s="77"/>
      <c r="N51" s="72"/>
      <c r="O51" s="79" t="s">
        <v>319</v>
      </c>
      <c r="P51" s="81">
        <v>43484.30153935185</v>
      </c>
      <c r="Q51" s="79" t="s">
        <v>351</v>
      </c>
      <c r="R51" s="79"/>
      <c r="S51" s="79"/>
      <c r="T51" s="79"/>
      <c r="U51" s="79"/>
      <c r="V51" s="83" t="s">
        <v>572</v>
      </c>
      <c r="W51" s="81">
        <v>43484.30153935185</v>
      </c>
      <c r="X51" s="83" t="s">
        <v>630</v>
      </c>
      <c r="Y51" s="79"/>
      <c r="Z51" s="79"/>
      <c r="AA51" s="85" t="s">
        <v>749</v>
      </c>
      <c r="AB51" s="79"/>
      <c r="AC51" s="79" t="b">
        <v>0</v>
      </c>
      <c r="AD51" s="79">
        <v>0</v>
      </c>
      <c r="AE51" s="85" t="s">
        <v>833</v>
      </c>
      <c r="AF51" s="79" t="b">
        <v>0</v>
      </c>
      <c r="AG51" s="79" t="s">
        <v>838</v>
      </c>
      <c r="AH51" s="79"/>
      <c r="AI51" s="85" t="s">
        <v>833</v>
      </c>
      <c r="AJ51" s="79" t="b">
        <v>0</v>
      </c>
      <c r="AK51" s="79">
        <v>2</v>
      </c>
      <c r="AL51" s="85" t="s">
        <v>748</v>
      </c>
      <c r="AM51" s="79" t="s">
        <v>849</v>
      </c>
      <c r="AN51" s="79" t="b">
        <v>0</v>
      </c>
      <c r="AO51" s="85" t="s">
        <v>748</v>
      </c>
      <c r="AP51" s="79" t="s">
        <v>176</v>
      </c>
      <c r="AQ51" s="79">
        <v>0</v>
      </c>
      <c r="AR51" s="79">
        <v>0</v>
      </c>
      <c r="AS51" s="79"/>
      <c r="AT51" s="79"/>
      <c r="AU51" s="79"/>
      <c r="AV51" s="79"/>
      <c r="AW51" s="79"/>
      <c r="AX51" s="79"/>
      <c r="AY51" s="79"/>
      <c r="AZ51" s="79"/>
      <c r="BA51">
        <v>2</v>
      </c>
      <c r="BB51" s="78" t="str">
        <f>REPLACE(INDEX(GroupVertices[Group],MATCH(Edges[[#This Row],[Vertex 1]],GroupVertices[Vertex],0)),1,1,"")</f>
        <v>5</v>
      </c>
      <c r="BC51" s="78" t="str">
        <f>REPLACE(INDEX(GroupVertices[Group],MATCH(Edges[[#This Row],[Vertex 2]],GroupVertices[Vertex],0)),1,1,"")</f>
        <v>5</v>
      </c>
      <c r="BD51" s="48"/>
      <c r="BE51" s="49"/>
      <c r="BF51" s="48"/>
      <c r="BG51" s="49"/>
      <c r="BH51" s="48"/>
      <c r="BI51" s="49"/>
      <c r="BJ51" s="48"/>
      <c r="BK51" s="49"/>
      <c r="BL51" s="48"/>
    </row>
    <row r="52" spans="1:64" ht="15">
      <c r="A52" s="64" t="s">
        <v>248</v>
      </c>
      <c r="B52" s="64" t="s">
        <v>307</v>
      </c>
      <c r="C52" s="65" t="s">
        <v>2340</v>
      </c>
      <c r="D52" s="66">
        <v>3</v>
      </c>
      <c r="E52" s="67" t="s">
        <v>132</v>
      </c>
      <c r="F52" s="68">
        <v>32</v>
      </c>
      <c r="G52" s="65"/>
      <c r="H52" s="69"/>
      <c r="I52" s="70"/>
      <c r="J52" s="70"/>
      <c r="K52" s="34" t="s">
        <v>65</v>
      </c>
      <c r="L52" s="77">
        <v>52</v>
      </c>
      <c r="M52" s="77"/>
      <c r="N52" s="72"/>
      <c r="O52" s="79" t="s">
        <v>319</v>
      </c>
      <c r="P52" s="81">
        <v>43484.303773148145</v>
      </c>
      <c r="Q52" s="79" t="s">
        <v>351</v>
      </c>
      <c r="R52" s="79"/>
      <c r="S52" s="79"/>
      <c r="T52" s="79"/>
      <c r="U52" s="79"/>
      <c r="V52" s="83" t="s">
        <v>573</v>
      </c>
      <c r="W52" s="81">
        <v>43484.303773148145</v>
      </c>
      <c r="X52" s="83" t="s">
        <v>631</v>
      </c>
      <c r="Y52" s="79"/>
      <c r="Z52" s="79"/>
      <c r="AA52" s="85" t="s">
        <v>750</v>
      </c>
      <c r="AB52" s="79"/>
      <c r="AC52" s="79" t="b">
        <v>0</v>
      </c>
      <c r="AD52" s="79">
        <v>0</v>
      </c>
      <c r="AE52" s="85" t="s">
        <v>833</v>
      </c>
      <c r="AF52" s="79" t="b">
        <v>0</v>
      </c>
      <c r="AG52" s="79" t="s">
        <v>838</v>
      </c>
      <c r="AH52" s="79"/>
      <c r="AI52" s="85" t="s">
        <v>833</v>
      </c>
      <c r="AJ52" s="79" t="b">
        <v>0</v>
      </c>
      <c r="AK52" s="79">
        <v>2</v>
      </c>
      <c r="AL52" s="85" t="s">
        <v>748</v>
      </c>
      <c r="AM52" s="79" t="s">
        <v>849</v>
      </c>
      <c r="AN52" s="79" t="b">
        <v>0</v>
      </c>
      <c r="AO52" s="85" t="s">
        <v>748</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c r="BE52" s="49"/>
      <c r="BF52" s="48"/>
      <c r="BG52" s="49"/>
      <c r="BH52" s="48"/>
      <c r="BI52" s="49"/>
      <c r="BJ52" s="48"/>
      <c r="BK52" s="49"/>
      <c r="BL52" s="48"/>
    </row>
    <row r="53" spans="1:64" ht="15">
      <c r="A53" s="64" t="s">
        <v>247</v>
      </c>
      <c r="B53" s="64" t="s">
        <v>308</v>
      </c>
      <c r="C53" s="65" t="s">
        <v>2341</v>
      </c>
      <c r="D53" s="66">
        <v>6.5</v>
      </c>
      <c r="E53" s="67" t="s">
        <v>136</v>
      </c>
      <c r="F53" s="68">
        <v>28.285714285714285</v>
      </c>
      <c r="G53" s="65"/>
      <c r="H53" s="69"/>
      <c r="I53" s="70"/>
      <c r="J53" s="70"/>
      <c r="K53" s="34" t="s">
        <v>65</v>
      </c>
      <c r="L53" s="77">
        <v>53</v>
      </c>
      <c r="M53" s="77"/>
      <c r="N53" s="72"/>
      <c r="O53" s="79" t="s">
        <v>319</v>
      </c>
      <c r="P53" s="81">
        <v>43484.30143518518</v>
      </c>
      <c r="Q53" s="79" t="s">
        <v>350</v>
      </c>
      <c r="R53" s="79"/>
      <c r="S53" s="79"/>
      <c r="T53" s="79" t="s">
        <v>461</v>
      </c>
      <c r="U53" s="83" t="s">
        <v>498</v>
      </c>
      <c r="V53" s="83" t="s">
        <v>498</v>
      </c>
      <c r="W53" s="81">
        <v>43484.30143518518</v>
      </c>
      <c r="X53" s="83" t="s">
        <v>629</v>
      </c>
      <c r="Y53" s="79"/>
      <c r="Z53" s="79"/>
      <c r="AA53" s="85" t="s">
        <v>748</v>
      </c>
      <c r="AB53" s="85" t="s">
        <v>829</v>
      </c>
      <c r="AC53" s="79" t="b">
        <v>0</v>
      </c>
      <c r="AD53" s="79">
        <v>2</v>
      </c>
      <c r="AE53" s="85" t="s">
        <v>834</v>
      </c>
      <c r="AF53" s="79" t="b">
        <v>0</v>
      </c>
      <c r="AG53" s="79" t="s">
        <v>838</v>
      </c>
      <c r="AH53" s="79"/>
      <c r="AI53" s="85" t="s">
        <v>833</v>
      </c>
      <c r="AJ53" s="79" t="b">
        <v>0</v>
      </c>
      <c r="AK53" s="79">
        <v>2</v>
      </c>
      <c r="AL53" s="85" t="s">
        <v>833</v>
      </c>
      <c r="AM53" s="79" t="s">
        <v>849</v>
      </c>
      <c r="AN53" s="79" t="b">
        <v>0</v>
      </c>
      <c r="AO53" s="85" t="s">
        <v>829</v>
      </c>
      <c r="AP53" s="79" t="s">
        <v>176</v>
      </c>
      <c r="AQ53" s="79">
        <v>0</v>
      </c>
      <c r="AR53" s="79">
        <v>0</v>
      </c>
      <c r="AS53" s="79"/>
      <c r="AT53" s="79"/>
      <c r="AU53" s="79"/>
      <c r="AV53" s="79"/>
      <c r="AW53" s="79"/>
      <c r="AX53" s="79"/>
      <c r="AY53" s="79"/>
      <c r="AZ53" s="79"/>
      <c r="BA53">
        <v>2</v>
      </c>
      <c r="BB53" s="78" t="str">
        <f>REPLACE(INDEX(GroupVertices[Group],MATCH(Edges[[#This Row],[Vertex 1]],GroupVertices[Vertex],0)),1,1,"")</f>
        <v>5</v>
      </c>
      <c r="BC53" s="78" t="str">
        <f>REPLACE(INDEX(GroupVertices[Group],MATCH(Edges[[#This Row],[Vertex 2]],GroupVertices[Vertex],0)),1,1,"")</f>
        <v>5</v>
      </c>
      <c r="BD53" s="48"/>
      <c r="BE53" s="49"/>
      <c r="BF53" s="48"/>
      <c r="BG53" s="49"/>
      <c r="BH53" s="48"/>
      <c r="BI53" s="49"/>
      <c r="BJ53" s="48"/>
      <c r="BK53" s="49"/>
      <c r="BL53" s="48"/>
    </row>
    <row r="54" spans="1:64" ht="15">
      <c r="A54" s="64" t="s">
        <v>247</v>
      </c>
      <c r="B54" s="64" t="s">
        <v>308</v>
      </c>
      <c r="C54" s="65" t="s">
        <v>2341</v>
      </c>
      <c r="D54" s="66">
        <v>6.5</v>
      </c>
      <c r="E54" s="67" t="s">
        <v>136</v>
      </c>
      <c r="F54" s="68">
        <v>28.285714285714285</v>
      </c>
      <c r="G54" s="65"/>
      <c r="H54" s="69"/>
      <c r="I54" s="70"/>
      <c r="J54" s="70"/>
      <c r="K54" s="34" t="s">
        <v>65</v>
      </c>
      <c r="L54" s="77">
        <v>54</v>
      </c>
      <c r="M54" s="77"/>
      <c r="N54" s="72"/>
      <c r="O54" s="79" t="s">
        <v>319</v>
      </c>
      <c r="P54" s="81">
        <v>43484.30153935185</v>
      </c>
      <c r="Q54" s="79" t="s">
        <v>351</v>
      </c>
      <c r="R54" s="79"/>
      <c r="S54" s="79"/>
      <c r="T54" s="79"/>
      <c r="U54" s="79"/>
      <c r="V54" s="83" t="s">
        <v>572</v>
      </c>
      <c r="W54" s="81">
        <v>43484.30153935185</v>
      </c>
      <c r="X54" s="83" t="s">
        <v>630</v>
      </c>
      <c r="Y54" s="79"/>
      <c r="Z54" s="79"/>
      <c r="AA54" s="85" t="s">
        <v>749</v>
      </c>
      <c r="AB54" s="79"/>
      <c r="AC54" s="79" t="b">
        <v>0</v>
      </c>
      <c r="AD54" s="79">
        <v>0</v>
      </c>
      <c r="AE54" s="85" t="s">
        <v>833</v>
      </c>
      <c r="AF54" s="79" t="b">
        <v>0</v>
      </c>
      <c r="AG54" s="79" t="s">
        <v>838</v>
      </c>
      <c r="AH54" s="79"/>
      <c r="AI54" s="85" t="s">
        <v>833</v>
      </c>
      <c r="AJ54" s="79" t="b">
        <v>0</v>
      </c>
      <c r="AK54" s="79">
        <v>2</v>
      </c>
      <c r="AL54" s="85" t="s">
        <v>748</v>
      </c>
      <c r="AM54" s="79" t="s">
        <v>849</v>
      </c>
      <c r="AN54" s="79" t="b">
        <v>0</v>
      </c>
      <c r="AO54" s="85" t="s">
        <v>748</v>
      </c>
      <c r="AP54" s="79" t="s">
        <v>176</v>
      </c>
      <c r="AQ54" s="79">
        <v>0</v>
      </c>
      <c r="AR54" s="79">
        <v>0</v>
      </c>
      <c r="AS54" s="79"/>
      <c r="AT54" s="79"/>
      <c r="AU54" s="79"/>
      <c r="AV54" s="79"/>
      <c r="AW54" s="79"/>
      <c r="AX54" s="79"/>
      <c r="AY54" s="79"/>
      <c r="AZ54" s="79"/>
      <c r="BA54">
        <v>2</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248</v>
      </c>
      <c r="B55" s="64" t="s">
        <v>308</v>
      </c>
      <c r="C55" s="65" t="s">
        <v>2340</v>
      </c>
      <c r="D55" s="66">
        <v>3</v>
      </c>
      <c r="E55" s="67" t="s">
        <v>132</v>
      </c>
      <c r="F55" s="68">
        <v>32</v>
      </c>
      <c r="G55" s="65"/>
      <c r="H55" s="69"/>
      <c r="I55" s="70"/>
      <c r="J55" s="70"/>
      <c r="K55" s="34" t="s">
        <v>65</v>
      </c>
      <c r="L55" s="77">
        <v>55</v>
      </c>
      <c r="M55" s="77"/>
      <c r="N55" s="72"/>
      <c r="O55" s="79" t="s">
        <v>319</v>
      </c>
      <c r="P55" s="81">
        <v>43484.303773148145</v>
      </c>
      <c r="Q55" s="79" t="s">
        <v>351</v>
      </c>
      <c r="R55" s="79"/>
      <c r="S55" s="79"/>
      <c r="T55" s="79"/>
      <c r="U55" s="79"/>
      <c r="V55" s="83" t="s">
        <v>573</v>
      </c>
      <c r="W55" s="81">
        <v>43484.303773148145</v>
      </c>
      <c r="X55" s="83" t="s">
        <v>631</v>
      </c>
      <c r="Y55" s="79"/>
      <c r="Z55" s="79"/>
      <c r="AA55" s="85" t="s">
        <v>750</v>
      </c>
      <c r="AB55" s="79"/>
      <c r="AC55" s="79" t="b">
        <v>0</v>
      </c>
      <c r="AD55" s="79">
        <v>0</v>
      </c>
      <c r="AE55" s="85" t="s">
        <v>833</v>
      </c>
      <c r="AF55" s="79" t="b">
        <v>0</v>
      </c>
      <c r="AG55" s="79" t="s">
        <v>838</v>
      </c>
      <c r="AH55" s="79"/>
      <c r="AI55" s="85" t="s">
        <v>833</v>
      </c>
      <c r="AJ55" s="79" t="b">
        <v>0</v>
      </c>
      <c r="AK55" s="79">
        <v>2</v>
      </c>
      <c r="AL55" s="85" t="s">
        <v>748</v>
      </c>
      <c r="AM55" s="79" t="s">
        <v>849</v>
      </c>
      <c r="AN55" s="79" t="b">
        <v>0</v>
      </c>
      <c r="AO55" s="85" t="s">
        <v>748</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c r="BE55" s="49"/>
      <c r="BF55" s="48"/>
      <c r="BG55" s="49"/>
      <c r="BH55" s="48"/>
      <c r="BI55" s="49"/>
      <c r="BJ55" s="48"/>
      <c r="BK55" s="49"/>
      <c r="BL55" s="48"/>
    </row>
    <row r="56" spans="1:64" ht="15">
      <c r="A56" s="64" t="s">
        <v>247</v>
      </c>
      <c r="B56" s="64" t="s">
        <v>309</v>
      </c>
      <c r="C56" s="65" t="s">
        <v>2341</v>
      </c>
      <c r="D56" s="66">
        <v>6.5</v>
      </c>
      <c r="E56" s="67" t="s">
        <v>136</v>
      </c>
      <c r="F56" s="68">
        <v>28.285714285714285</v>
      </c>
      <c r="G56" s="65"/>
      <c r="H56" s="69"/>
      <c r="I56" s="70"/>
      <c r="J56" s="70"/>
      <c r="K56" s="34" t="s">
        <v>65</v>
      </c>
      <c r="L56" s="77">
        <v>56</v>
      </c>
      <c r="M56" s="77"/>
      <c r="N56" s="72"/>
      <c r="O56" s="79" t="s">
        <v>319</v>
      </c>
      <c r="P56" s="81">
        <v>43484.30143518518</v>
      </c>
      <c r="Q56" s="79" t="s">
        <v>350</v>
      </c>
      <c r="R56" s="79"/>
      <c r="S56" s="79"/>
      <c r="T56" s="79" t="s">
        <v>461</v>
      </c>
      <c r="U56" s="83" t="s">
        <v>498</v>
      </c>
      <c r="V56" s="83" t="s">
        <v>498</v>
      </c>
      <c r="W56" s="81">
        <v>43484.30143518518</v>
      </c>
      <c r="X56" s="83" t="s">
        <v>629</v>
      </c>
      <c r="Y56" s="79"/>
      <c r="Z56" s="79"/>
      <c r="AA56" s="85" t="s">
        <v>748</v>
      </c>
      <c r="AB56" s="85" t="s">
        <v>829</v>
      </c>
      <c r="AC56" s="79" t="b">
        <v>0</v>
      </c>
      <c r="AD56" s="79">
        <v>2</v>
      </c>
      <c r="AE56" s="85" t="s">
        <v>834</v>
      </c>
      <c r="AF56" s="79" t="b">
        <v>0</v>
      </c>
      <c r="AG56" s="79" t="s">
        <v>838</v>
      </c>
      <c r="AH56" s="79"/>
      <c r="AI56" s="85" t="s">
        <v>833</v>
      </c>
      <c r="AJ56" s="79" t="b">
        <v>0</v>
      </c>
      <c r="AK56" s="79">
        <v>2</v>
      </c>
      <c r="AL56" s="85" t="s">
        <v>833</v>
      </c>
      <c r="AM56" s="79" t="s">
        <v>849</v>
      </c>
      <c r="AN56" s="79" t="b">
        <v>0</v>
      </c>
      <c r="AO56" s="85" t="s">
        <v>829</v>
      </c>
      <c r="AP56" s="79" t="s">
        <v>176</v>
      </c>
      <c r="AQ56" s="79">
        <v>0</v>
      </c>
      <c r="AR56" s="79">
        <v>0</v>
      </c>
      <c r="AS56" s="79"/>
      <c r="AT56" s="79"/>
      <c r="AU56" s="79"/>
      <c r="AV56" s="79"/>
      <c r="AW56" s="79"/>
      <c r="AX56" s="79"/>
      <c r="AY56" s="79"/>
      <c r="AZ56" s="79"/>
      <c r="BA56">
        <v>2</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247</v>
      </c>
      <c r="B57" s="64" t="s">
        <v>309</v>
      </c>
      <c r="C57" s="65" t="s">
        <v>2341</v>
      </c>
      <c r="D57" s="66">
        <v>6.5</v>
      </c>
      <c r="E57" s="67" t="s">
        <v>136</v>
      </c>
      <c r="F57" s="68">
        <v>28.285714285714285</v>
      </c>
      <c r="G57" s="65"/>
      <c r="H57" s="69"/>
      <c r="I57" s="70"/>
      <c r="J57" s="70"/>
      <c r="K57" s="34" t="s">
        <v>65</v>
      </c>
      <c r="L57" s="77">
        <v>57</v>
      </c>
      <c r="M57" s="77"/>
      <c r="N57" s="72"/>
      <c r="O57" s="79" t="s">
        <v>319</v>
      </c>
      <c r="P57" s="81">
        <v>43484.30153935185</v>
      </c>
      <c r="Q57" s="79" t="s">
        <v>351</v>
      </c>
      <c r="R57" s="79"/>
      <c r="S57" s="79"/>
      <c r="T57" s="79"/>
      <c r="U57" s="79"/>
      <c r="V57" s="83" t="s">
        <v>572</v>
      </c>
      <c r="W57" s="81">
        <v>43484.30153935185</v>
      </c>
      <c r="X57" s="83" t="s">
        <v>630</v>
      </c>
      <c r="Y57" s="79"/>
      <c r="Z57" s="79"/>
      <c r="AA57" s="85" t="s">
        <v>749</v>
      </c>
      <c r="AB57" s="79"/>
      <c r="AC57" s="79" t="b">
        <v>0</v>
      </c>
      <c r="AD57" s="79">
        <v>0</v>
      </c>
      <c r="AE57" s="85" t="s">
        <v>833</v>
      </c>
      <c r="AF57" s="79" t="b">
        <v>0</v>
      </c>
      <c r="AG57" s="79" t="s">
        <v>838</v>
      </c>
      <c r="AH57" s="79"/>
      <c r="AI57" s="85" t="s">
        <v>833</v>
      </c>
      <c r="AJ57" s="79" t="b">
        <v>0</v>
      </c>
      <c r="AK57" s="79">
        <v>2</v>
      </c>
      <c r="AL57" s="85" t="s">
        <v>748</v>
      </c>
      <c r="AM57" s="79" t="s">
        <v>849</v>
      </c>
      <c r="AN57" s="79" t="b">
        <v>0</v>
      </c>
      <c r="AO57" s="85" t="s">
        <v>748</v>
      </c>
      <c r="AP57" s="79" t="s">
        <v>176</v>
      </c>
      <c r="AQ57" s="79">
        <v>0</v>
      </c>
      <c r="AR57" s="79">
        <v>0</v>
      </c>
      <c r="AS57" s="79"/>
      <c r="AT57" s="79"/>
      <c r="AU57" s="79"/>
      <c r="AV57" s="79"/>
      <c r="AW57" s="79"/>
      <c r="AX57" s="79"/>
      <c r="AY57" s="79"/>
      <c r="AZ57" s="79"/>
      <c r="BA57">
        <v>2</v>
      </c>
      <c r="BB57" s="78" t="str">
        <f>REPLACE(INDEX(GroupVertices[Group],MATCH(Edges[[#This Row],[Vertex 1]],GroupVertices[Vertex],0)),1,1,"")</f>
        <v>5</v>
      </c>
      <c r="BC57" s="78" t="str">
        <f>REPLACE(INDEX(GroupVertices[Group],MATCH(Edges[[#This Row],[Vertex 2]],GroupVertices[Vertex],0)),1,1,"")</f>
        <v>5</v>
      </c>
      <c r="BD57" s="48"/>
      <c r="BE57" s="49"/>
      <c r="BF57" s="48"/>
      <c r="BG57" s="49"/>
      <c r="BH57" s="48"/>
      <c r="BI57" s="49"/>
      <c r="BJ57" s="48"/>
      <c r="BK57" s="49"/>
      <c r="BL57" s="48"/>
    </row>
    <row r="58" spans="1:64" ht="15">
      <c r="A58" s="64" t="s">
        <v>248</v>
      </c>
      <c r="B58" s="64" t="s">
        <v>309</v>
      </c>
      <c r="C58" s="65" t="s">
        <v>2340</v>
      </c>
      <c r="D58" s="66">
        <v>3</v>
      </c>
      <c r="E58" s="67" t="s">
        <v>132</v>
      </c>
      <c r="F58" s="68">
        <v>32</v>
      </c>
      <c r="G58" s="65"/>
      <c r="H58" s="69"/>
      <c r="I58" s="70"/>
      <c r="J58" s="70"/>
      <c r="K58" s="34" t="s">
        <v>65</v>
      </c>
      <c r="L58" s="77">
        <v>58</v>
      </c>
      <c r="M58" s="77"/>
      <c r="N58" s="72"/>
      <c r="O58" s="79" t="s">
        <v>319</v>
      </c>
      <c r="P58" s="81">
        <v>43484.303773148145</v>
      </c>
      <c r="Q58" s="79" t="s">
        <v>351</v>
      </c>
      <c r="R58" s="79"/>
      <c r="S58" s="79"/>
      <c r="T58" s="79"/>
      <c r="U58" s="79"/>
      <c r="V58" s="83" t="s">
        <v>573</v>
      </c>
      <c r="W58" s="81">
        <v>43484.303773148145</v>
      </c>
      <c r="X58" s="83" t="s">
        <v>631</v>
      </c>
      <c r="Y58" s="79"/>
      <c r="Z58" s="79"/>
      <c r="AA58" s="85" t="s">
        <v>750</v>
      </c>
      <c r="AB58" s="79"/>
      <c r="AC58" s="79" t="b">
        <v>0</v>
      </c>
      <c r="AD58" s="79">
        <v>0</v>
      </c>
      <c r="AE58" s="85" t="s">
        <v>833</v>
      </c>
      <c r="AF58" s="79" t="b">
        <v>0</v>
      </c>
      <c r="AG58" s="79" t="s">
        <v>838</v>
      </c>
      <c r="AH58" s="79"/>
      <c r="AI58" s="85" t="s">
        <v>833</v>
      </c>
      <c r="AJ58" s="79" t="b">
        <v>0</v>
      </c>
      <c r="AK58" s="79">
        <v>2</v>
      </c>
      <c r="AL58" s="85" t="s">
        <v>748</v>
      </c>
      <c r="AM58" s="79" t="s">
        <v>849</v>
      </c>
      <c r="AN58" s="79" t="b">
        <v>0</v>
      </c>
      <c r="AO58" s="85" t="s">
        <v>748</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c r="BE58" s="49"/>
      <c r="BF58" s="48"/>
      <c r="BG58" s="49"/>
      <c r="BH58" s="48"/>
      <c r="BI58" s="49"/>
      <c r="BJ58" s="48"/>
      <c r="BK58" s="49"/>
      <c r="BL58" s="48"/>
    </row>
    <row r="59" spans="1:64" ht="15">
      <c r="A59" s="64" t="s">
        <v>247</v>
      </c>
      <c r="B59" s="64" t="s">
        <v>310</v>
      </c>
      <c r="C59" s="65" t="s">
        <v>2340</v>
      </c>
      <c r="D59" s="66">
        <v>3</v>
      </c>
      <c r="E59" s="67" t="s">
        <v>132</v>
      </c>
      <c r="F59" s="68">
        <v>32</v>
      </c>
      <c r="G59" s="65"/>
      <c r="H59" s="69"/>
      <c r="I59" s="70"/>
      <c r="J59" s="70"/>
      <c r="K59" s="34" t="s">
        <v>65</v>
      </c>
      <c r="L59" s="77">
        <v>59</v>
      </c>
      <c r="M59" s="77"/>
      <c r="N59" s="72"/>
      <c r="O59" s="79" t="s">
        <v>320</v>
      </c>
      <c r="P59" s="81">
        <v>43484.30143518518</v>
      </c>
      <c r="Q59" s="79" t="s">
        <v>350</v>
      </c>
      <c r="R59" s="79"/>
      <c r="S59" s="79"/>
      <c r="T59" s="79" t="s">
        <v>461</v>
      </c>
      <c r="U59" s="83" t="s">
        <v>498</v>
      </c>
      <c r="V59" s="83" t="s">
        <v>498</v>
      </c>
      <c r="W59" s="81">
        <v>43484.30143518518</v>
      </c>
      <c r="X59" s="83" t="s">
        <v>629</v>
      </c>
      <c r="Y59" s="79"/>
      <c r="Z59" s="79"/>
      <c r="AA59" s="85" t="s">
        <v>748</v>
      </c>
      <c r="AB59" s="85" t="s">
        <v>829</v>
      </c>
      <c r="AC59" s="79" t="b">
        <v>0</v>
      </c>
      <c r="AD59" s="79">
        <v>2</v>
      </c>
      <c r="AE59" s="85" t="s">
        <v>834</v>
      </c>
      <c r="AF59" s="79" t="b">
        <v>0</v>
      </c>
      <c r="AG59" s="79" t="s">
        <v>838</v>
      </c>
      <c r="AH59" s="79"/>
      <c r="AI59" s="85" t="s">
        <v>833</v>
      </c>
      <c r="AJ59" s="79" t="b">
        <v>0</v>
      </c>
      <c r="AK59" s="79">
        <v>2</v>
      </c>
      <c r="AL59" s="85" t="s">
        <v>833</v>
      </c>
      <c r="AM59" s="79" t="s">
        <v>849</v>
      </c>
      <c r="AN59" s="79" t="b">
        <v>0</v>
      </c>
      <c r="AO59" s="85" t="s">
        <v>829</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v>5</v>
      </c>
      <c r="BE59" s="49">
        <v>8.928571428571429</v>
      </c>
      <c r="BF59" s="48">
        <v>0</v>
      </c>
      <c r="BG59" s="49">
        <v>0</v>
      </c>
      <c r="BH59" s="48">
        <v>0</v>
      </c>
      <c r="BI59" s="49">
        <v>0</v>
      </c>
      <c r="BJ59" s="48">
        <v>51</v>
      </c>
      <c r="BK59" s="49">
        <v>91.07142857142857</v>
      </c>
      <c r="BL59" s="48">
        <v>56</v>
      </c>
    </row>
    <row r="60" spans="1:64" ht="15">
      <c r="A60" s="64" t="s">
        <v>247</v>
      </c>
      <c r="B60" s="64" t="s">
        <v>310</v>
      </c>
      <c r="C60" s="65" t="s">
        <v>2340</v>
      </c>
      <c r="D60" s="66">
        <v>3</v>
      </c>
      <c r="E60" s="67" t="s">
        <v>132</v>
      </c>
      <c r="F60" s="68">
        <v>32</v>
      </c>
      <c r="G60" s="65"/>
      <c r="H60" s="69"/>
      <c r="I60" s="70"/>
      <c r="J60" s="70"/>
      <c r="K60" s="34" t="s">
        <v>65</v>
      </c>
      <c r="L60" s="77">
        <v>60</v>
      </c>
      <c r="M60" s="77"/>
      <c r="N60" s="72"/>
      <c r="O60" s="79" t="s">
        <v>319</v>
      </c>
      <c r="P60" s="81">
        <v>43484.30153935185</v>
      </c>
      <c r="Q60" s="79" t="s">
        <v>351</v>
      </c>
      <c r="R60" s="79"/>
      <c r="S60" s="79"/>
      <c r="T60" s="79"/>
      <c r="U60" s="79"/>
      <c r="V60" s="83" t="s">
        <v>572</v>
      </c>
      <c r="W60" s="81">
        <v>43484.30153935185</v>
      </c>
      <c r="X60" s="83" t="s">
        <v>630</v>
      </c>
      <c r="Y60" s="79"/>
      <c r="Z60" s="79"/>
      <c r="AA60" s="85" t="s">
        <v>749</v>
      </c>
      <c r="AB60" s="79"/>
      <c r="AC60" s="79" t="b">
        <v>0</v>
      </c>
      <c r="AD60" s="79">
        <v>0</v>
      </c>
      <c r="AE60" s="85" t="s">
        <v>833</v>
      </c>
      <c r="AF60" s="79" t="b">
        <v>0</v>
      </c>
      <c r="AG60" s="79" t="s">
        <v>838</v>
      </c>
      <c r="AH60" s="79"/>
      <c r="AI60" s="85" t="s">
        <v>833</v>
      </c>
      <c r="AJ60" s="79" t="b">
        <v>0</v>
      </c>
      <c r="AK60" s="79">
        <v>2</v>
      </c>
      <c r="AL60" s="85" t="s">
        <v>748</v>
      </c>
      <c r="AM60" s="79" t="s">
        <v>849</v>
      </c>
      <c r="AN60" s="79" t="b">
        <v>0</v>
      </c>
      <c r="AO60" s="85" t="s">
        <v>748</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v>0</v>
      </c>
      <c r="BE60" s="49">
        <v>0</v>
      </c>
      <c r="BF60" s="48">
        <v>0</v>
      </c>
      <c r="BG60" s="49">
        <v>0</v>
      </c>
      <c r="BH60" s="48">
        <v>0</v>
      </c>
      <c r="BI60" s="49">
        <v>0</v>
      </c>
      <c r="BJ60" s="48">
        <v>18</v>
      </c>
      <c r="BK60" s="49">
        <v>100</v>
      </c>
      <c r="BL60" s="48">
        <v>18</v>
      </c>
    </row>
    <row r="61" spans="1:64" ht="15">
      <c r="A61" s="64" t="s">
        <v>248</v>
      </c>
      <c r="B61" s="64" t="s">
        <v>310</v>
      </c>
      <c r="C61" s="65" t="s">
        <v>2340</v>
      </c>
      <c r="D61" s="66">
        <v>3</v>
      </c>
      <c r="E61" s="67" t="s">
        <v>132</v>
      </c>
      <c r="F61" s="68">
        <v>32</v>
      </c>
      <c r="G61" s="65"/>
      <c r="H61" s="69"/>
      <c r="I61" s="70"/>
      <c r="J61" s="70"/>
      <c r="K61" s="34" t="s">
        <v>65</v>
      </c>
      <c r="L61" s="77">
        <v>61</v>
      </c>
      <c r="M61" s="77"/>
      <c r="N61" s="72"/>
      <c r="O61" s="79" t="s">
        <v>319</v>
      </c>
      <c r="P61" s="81">
        <v>43484.303773148145</v>
      </c>
      <c r="Q61" s="79" t="s">
        <v>351</v>
      </c>
      <c r="R61" s="79"/>
      <c r="S61" s="79"/>
      <c r="T61" s="79"/>
      <c r="U61" s="79"/>
      <c r="V61" s="83" t="s">
        <v>573</v>
      </c>
      <c r="W61" s="81">
        <v>43484.303773148145</v>
      </c>
      <c r="X61" s="83" t="s">
        <v>631</v>
      </c>
      <c r="Y61" s="79"/>
      <c r="Z61" s="79"/>
      <c r="AA61" s="85" t="s">
        <v>750</v>
      </c>
      <c r="AB61" s="79"/>
      <c r="AC61" s="79" t="b">
        <v>0</v>
      </c>
      <c r="AD61" s="79">
        <v>0</v>
      </c>
      <c r="AE61" s="85" t="s">
        <v>833</v>
      </c>
      <c r="AF61" s="79" t="b">
        <v>0</v>
      </c>
      <c r="AG61" s="79" t="s">
        <v>838</v>
      </c>
      <c r="AH61" s="79"/>
      <c r="AI61" s="85" t="s">
        <v>833</v>
      </c>
      <c r="AJ61" s="79" t="b">
        <v>0</v>
      </c>
      <c r="AK61" s="79">
        <v>2</v>
      </c>
      <c r="AL61" s="85" t="s">
        <v>748</v>
      </c>
      <c r="AM61" s="79" t="s">
        <v>849</v>
      </c>
      <c r="AN61" s="79" t="b">
        <v>0</v>
      </c>
      <c r="AO61" s="85" t="s">
        <v>748</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0</v>
      </c>
      <c r="BE61" s="49">
        <v>0</v>
      </c>
      <c r="BF61" s="48">
        <v>0</v>
      </c>
      <c r="BG61" s="49">
        <v>0</v>
      </c>
      <c r="BH61" s="48">
        <v>0</v>
      </c>
      <c r="BI61" s="49">
        <v>0</v>
      </c>
      <c r="BJ61" s="48">
        <v>18</v>
      </c>
      <c r="BK61" s="49">
        <v>100</v>
      </c>
      <c r="BL61" s="48">
        <v>18</v>
      </c>
    </row>
    <row r="62" spans="1:64" ht="15">
      <c r="A62" s="64" t="s">
        <v>247</v>
      </c>
      <c r="B62" s="64" t="s">
        <v>248</v>
      </c>
      <c r="C62" s="65" t="s">
        <v>2341</v>
      </c>
      <c r="D62" s="66">
        <v>6.5</v>
      </c>
      <c r="E62" s="67" t="s">
        <v>136</v>
      </c>
      <c r="F62" s="68">
        <v>28.285714285714285</v>
      </c>
      <c r="G62" s="65"/>
      <c r="H62" s="69"/>
      <c r="I62" s="70"/>
      <c r="J62" s="70"/>
      <c r="K62" s="34" t="s">
        <v>66</v>
      </c>
      <c r="L62" s="77">
        <v>62</v>
      </c>
      <c r="M62" s="77"/>
      <c r="N62" s="72"/>
      <c r="O62" s="79" t="s">
        <v>319</v>
      </c>
      <c r="P62" s="81">
        <v>43484.30143518518</v>
      </c>
      <c r="Q62" s="79" t="s">
        <v>350</v>
      </c>
      <c r="R62" s="79"/>
      <c r="S62" s="79"/>
      <c r="T62" s="79" t="s">
        <v>461</v>
      </c>
      <c r="U62" s="83" t="s">
        <v>498</v>
      </c>
      <c r="V62" s="83" t="s">
        <v>498</v>
      </c>
      <c r="W62" s="81">
        <v>43484.30143518518</v>
      </c>
      <c r="X62" s="83" t="s">
        <v>629</v>
      </c>
      <c r="Y62" s="79"/>
      <c r="Z62" s="79"/>
      <c r="AA62" s="85" t="s">
        <v>748</v>
      </c>
      <c r="AB62" s="85" t="s">
        <v>829</v>
      </c>
      <c r="AC62" s="79" t="b">
        <v>0</v>
      </c>
      <c r="AD62" s="79">
        <v>2</v>
      </c>
      <c r="AE62" s="85" t="s">
        <v>834</v>
      </c>
      <c r="AF62" s="79" t="b">
        <v>0</v>
      </c>
      <c r="AG62" s="79" t="s">
        <v>838</v>
      </c>
      <c r="AH62" s="79"/>
      <c r="AI62" s="85" t="s">
        <v>833</v>
      </c>
      <c r="AJ62" s="79" t="b">
        <v>0</v>
      </c>
      <c r="AK62" s="79">
        <v>2</v>
      </c>
      <c r="AL62" s="85" t="s">
        <v>833</v>
      </c>
      <c r="AM62" s="79" t="s">
        <v>849</v>
      </c>
      <c r="AN62" s="79" t="b">
        <v>0</v>
      </c>
      <c r="AO62" s="85" t="s">
        <v>829</v>
      </c>
      <c r="AP62" s="79" t="s">
        <v>176</v>
      </c>
      <c r="AQ62" s="79">
        <v>0</v>
      </c>
      <c r="AR62" s="79">
        <v>0</v>
      </c>
      <c r="AS62" s="79"/>
      <c r="AT62" s="79"/>
      <c r="AU62" s="79"/>
      <c r="AV62" s="79"/>
      <c r="AW62" s="79"/>
      <c r="AX62" s="79"/>
      <c r="AY62" s="79"/>
      <c r="AZ62" s="79"/>
      <c r="BA62">
        <v>2</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247</v>
      </c>
      <c r="B63" s="64" t="s">
        <v>248</v>
      </c>
      <c r="C63" s="65" t="s">
        <v>2341</v>
      </c>
      <c r="D63" s="66">
        <v>6.5</v>
      </c>
      <c r="E63" s="67" t="s">
        <v>136</v>
      </c>
      <c r="F63" s="68">
        <v>28.285714285714285</v>
      </c>
      <c r="G63" s="65"/>
      <c r="H63" s="69"/>
      <c r="I63" s="70"/>
      <c r="J63" s="70"/>
      <c r="K63" s="34" t="s">
        <v>66</v>
      </c>
      <c r="L63" s="77">
        <v>63</v>
      </c>
      <c r="M63" s="77"/>
      <c r="N63" s="72"/>
      <c r="O63" s="79" t="s">
        <v>319</v>
      </c>
      <c r="P63" s="81">
        <v>43484.30153935185</v>
      </c>
      <c r="Q63" s="79" t="s">
        <v>351</v>
      </c>
      <c r="R63" s="79"/>
      <c r="S63" s="79"/>
      <c r="T63" s="79"/>
      <c r="U63" s="79"/>
      <c r="V63" s="83" t="s">
        <v>572</v>
      </c>
      <c r="W63" s="81">
        <v>43484.30153935185</v>
      </c>
      <c r="X63" s="83" t="s">
        <v>630</v>
      </c>
      <c r="Y63" s="79"/>
      <c r="Z63" s="79"/>
      <c r="AA63" s="85" t="s">
        <v>749</v>
      </c>
      <c r="AB63" s="79"/>
      <c r="AC63" s="79" t="b">
        <v>0</v>
      </c>
      <c r="AD63" s="79">
        <v>0</v>
      </c>
      <c r="AE63" s="85" t="s">
        <v>833</v>
      </c>
      <c r="AF63" s="79" t="b">
        <v>0</v>
      </c>
      <c r="AG63" s="79" t="s">
        <v>838</v>
      </c>
      <c r="AH63" s="79"/>
      <c r="AI63" s="85" t="s">
        <v>833</v>
      </c>
      <c r="AJ63" s="79" t="b">
        <v>0</v>
      </c>
      <c r="AK63" s="79">
        <v>2</v>
      </c>
      <c r="AL63" s="85" t="s">
        <v>748</v>
      </c>
      <c r="AM63" s="79" t="s">
        <v>849</v>
      </c>
      <c r="AN63" s="79" t="b">
        <v>0</v>
      </c>
      <c r="AO63" s="85" t="s">
        <v>748</v>
      </c>
      <c r="AP63" s="79" t="s">
        <v>176</v>
      </c>
      <c r="AQ63" s="79">
        <v>0</v>
      </c>
      <c r="AR63" s="79">
        <v>0</v>
      </c>
      <c r="AS63" s="79"/>
      <c r="AT63" s="79"/>
      <c r="AU63" s="79"/>
      <c r="AV63" s="79"/>
      <c r="AW63" s="79"/>
      <c r="AX63" s="79"/>
      <c r="AY63" s="79"/>
      <c r="AZ63" s="79"/>
      <c r="BA63">
        <v>2</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247</v>
      </c>
      <c r="B64" s="64" t="s">
        <v>247</v>
      </c>
      <c r="C64" s="65" t="s">
        <v>2341</v>
      </c>
      <c r="D64" s="66">
        <v>6.5</v>
      </c>
      <c r="E64" s="67" t="s">
        <v>136</v>
      </c>
      <c r="F64" s="68">
        <v>28.285714285714285</v>
      </c>
      <c r="G64" s="65"/>
      <c r="H64" s="69"/>
      <c r="I64" s="70"/>
      <c r="J64" s="70"/>
      <c r="K64" s="34" t="s">
        <v>65</v>
      </c>
      <c r="L64" s="77">
        <v>64</v>
      </c>
      <c r="M64" s="77"/>
      <c r="N64" s="72"/>
      <c r="O64" s="79" t="s">
        <v>176</v>
      </c>
      <c r="P64" s="81">
        <v>43484.704560185186</v>
      </c>
      <c r="Q64" s="79" t="s">
        <v>352</v>
      </c>
      <c r="R64" s="79"/>
      <c r="S64" s="79"/>
      <c r="T64" s="79" t="s">
        <v>462</v>
      </c>
      <c r="U64" s="83" t="s">
        <v>499</v>
      </c>
      <c r="V64" s="83" t="s">
        <v>499</v>
      </c>
      <c r="W64" s="81">
        <v>43484.704560185186</v>
      </c>
      <c r="X64" s="83" t="s">
        <v>632</v>
      </c>
      <c r="Y64" s="79"/>
      <c r="Z64" s="79"/>
      <c r="AA64" s="85" t="s">
        <v>751</v>
      </c>
      <c r="AB64" s="85" t="s">
        <v>830</v>
      </c>
      <c r="AC64" s="79" t="b">
        <v>0</v>
      </c>
      <c r="AD64" s="79">
        <v>1</v>
      </c>
      <c r="AE64" s="85" t="s">
        <v>834</v>
      </c>
      <c r="AF64" s="79" t="b">
        <v>0</v>
      </c>
      <c r="AG64" s="79" t="s">
        <v>838</v>
      </c>
      <c r="AH64" s="79"/>
      <c r="AI64" s="85" t="s">
        <v>833</v>
      </c>
      <c r="AJ64" s="79" t="b">
        <v>0</v>
      </c>
      <c r="AK64" s="79">
        <v>1</v>
      </c>
      <c r="AL64" s="85" t="s">
        <v>833</v>
      </c>
      <c r="AM64" s="79" t="s">
        <v>849</v>
      </c>
      <c r="AN64" s="79" t="b">
        <v>0</v>
      </c>
      <c r="AO64" s="85" t="s">
        <v>830</v>
      </c>
      <c r="AP64" s="79" t="s">
        <v>176</v>
      </c>
      <c r="AQ64" s="79">
        <v>0</v>
      </c>
      <c r="AR64" s="79">
        <v>0</v>
      </c>
      <c r="AS64" s="79"/>
      <c r="AT64" s="79"/>
      <c r="AU64" s="79"/>
      <c r="AV64" s="79"/>
      <c r="AW64" s="79"/>
      <c r="AX64" s="79"/>
      <c r="AY64" s="79"/>
      <c r="AZ64" s="79"/>
      <c r="BA64">
        <v>2</v>
      </c>
      <c r="BB64" s="78" t="str">
        <f>REPLACE(INDEX(GroupVertices[Group],MATCH(Edges[[#This Row],[Vertex 1]],GroupVertices[Vertex],0)),1,1,"")</f>
        <v>5</v>
      </c>
      <c r="BC64" s="78" t="str">
        <f>REPLACE(INDEX(GroupVertices[Group],MATCH(Edges[[#This Row],[Vertex 2]],GroupVertices[Vertex],0)),1,1,"")</f>
        <v>5</v>
      </c>
      <c r="BD64" s="48">
        <v>1</v>
      </c>
      <c r="BE64" s="49">
        <v>16.666666666666668</v>
      </c>
      <c r="BF64" s="48">
        <v>0</v>
      </c>
      <c r="BG64" s="49">
        <v>0</v>
      </c>
      <c r="BH64" s="48">
        <v>0</v>
      </c>
      <c r="BI64" s="49">
        <v>0</v>
      </c>
      <c r="BJ64" s="48">
        <v>5</v>
      </c>
      <c r="BK64" s="49">
        <v>83.33333333333333</v>
      </c>
      <c r="BL64" s="48">
        <v>6</v>
      </c>
    </row>
    <row r="65" spans="1:64" ht="15">
      <c r="A65" s="64" t="s">
        <v>247</v>
      </c>
      <c r="B65" s="64" t="s">
        <v>247</v>
      </c>
      <c r="C65" s="65" t="s">
        <v>2341</v>
      </c>
      <c r="D65" s="66">
        <v>6.5</v>
      </c>
      <c r="E65" s="67" t="s">
        <v>136</v>
      </c>
      <c r="F65" s="68">
        <v>28.285714285714285</v>
      </c>
      <c r="G65" s="65"/>
      <c r="H65" s="69"/>
      <c r="I65" s="70"/>
      <c r="J65" s="70"/>
      <c r="K65" s="34" t="s">
        <v>65</v>
      </c>
      <c r="L65" s="77">
        <v>65</v>
      </c>
      <c r="M65" s="77"/>
      <c r="N65" s="72"/>
      <c r="O65" s="79" t="s">
        <v>176</v>
      </c>
      <c r="P65" s="81">
        <v>43484.70553240741</v>
      </c>
      <c r="Q65" s="79" t="s">
        <v>353</v>
      </c>
      <c r="R65" s="79"/>
      <c r="S65" s="79"/>
      <c r="T65" s="79" t="s">
        <v>462</v>
      </c>
      <c r="U65" s="83" t="s">
        <v>499</v>
      </c>
      <c r="V65" s="83" t="s">
        <v>499</v>
      </c>
      <c r="W65" s="81">
        <v>43484.70553240741</v>
      </c>
      <c r="X65" s="83" t="s">
        <v>633</v>
      </c>
      <c r="Y65" s="79"/>
      <c r="Z65" s="79"/>
      <c r="AA65" s="85" t="s">
        <v>752</v>
      </c>
      <c r="AB65" s="79"/>
      <c r="AC65" s="79" t="b">
        <v>0</v>
      </c>
      <c r="AD65" s="79">
        <v>0</v>
      </c>
      <c r="AE65" s="85" t="s">
        <v>833</v>
      </c>
      <c r="AF65" s="79" t="b">
        <v>0</v>
      </c>
      <c r="AG65" s="79" t="s">
        <v>838</v>
      </c>
      <c r="AH65" s="79"/>
      <c r="AI65" s="85" t="s">
        <v>833</v>
      </c>
      <c r="AJ65" s="79" t="b">
        <v>0</v>
      </c>
      <c r="AK65" s="79">
        <v>1</v>
      </c>
      <c r="AL65" s="85" t="s">
        <v>751</v>
      </c>
      <c r="AM65" s="79" t="s">
        <v>849</v>
      </c>
      <c r="AN65" s="79" t="b">
        <v>0</v>
      </c>
      <c r="AO65" s="85" t="s">
        <v>751</v>
      </c>
      <c r="AP65" s="79" t="s">
        <v>176</v>
      </c>
      <c r="AQ65" s="79">
        <v>0</v>
      </c>
      <c r="AR65" s="79">
        <v>0</v>
      </c>
      <c r="AS65" s="79"/>
      <c r="AT65" s="79"/>
      <c r="AU65" s="79"/>
      <c r="AV65" s="79"/>
      <c r="AW65" s="79"/>
      <c r="AX65" s="79"/>
      <c r="AY65" s="79"/>
      <c r="AZ65" s="79"/>
      <c r="BA65">
        <v>2</v>
      </c>
      <c r="BB65" s="78" t="str">
        <f>REPLACE(INDEX(GroupVertices[Group],MATCH(Edges[[#This Row],[Vertex 1]],GroupVertices[Vertex],0)),1,1,"")</f>
        <v>5</v>
      </c>
      <c r="BC65" s="78" t="str">
        <f>REPLACE(INDEX(GroupVertices[Group],MATCH(Edges[[#This Row],[Vertex 2]],GroupVertices[Vertex],0)),1,1,"")</f>
        <v>5</v>
      </c>
      <c r="BD65" s="48">
        <v>1</v>
      </c>
      <c r="BE65" s="49">
        <v>12.5</v>
      </c>
      <c r="BF65" s="48">
        <v>0</v>
      </c>
      <c r="BG65" s="49">
        <v>0</v>
      </c>
      <c r="BH65" s="48">
        <v>0</v>
      </c>
      <c r="BI65" s="49">
        <v>0</v>
      </c>
      <c r="BJ65" s="48">
        <v>7</v>
      </c>
      <c r="BK65" s="49">
        <v>87.5</v>
      </c>
      <c r="BL65" s="48">
        <v>8</v>
      </c>
    </row>
    <row r="66" spans="1:64" ht="15">
      <c r="A66" s="64" t="s">
        <v>248</v>
      </c>
      <c r="B66" s="64" t="s">
        <v>247</v>
      </c>
      <c r="C66" s="65" t="s">
        <v>2340</v>
      </c>
      <c r="D66" s="66">
        <v>3</v>
      </c>
      <c r="E66" s="67" t="s">
        <v>132</v>
      </c>
      <c r="F66" s="68">
        <v>32</v>
      </c>
      <c r="G66" s="65"/>
      <c r="H66" s="69"/>
      <c r="I66" s="70"/>
      <c r="J66" s="70"/>
      <c r="K66" s="34" t="s">
        <v>66</v>
      </c>
      <c r="L66" s="77">
        <v>66</v>
      </c>
      <c r="M66" s="77"/>
      <c r="N66" s="72"/>
      <c r="O66" s="79" t="s">
        <v>319</v>
      </c>
      <c r="P66" s="81">
        <v>43484.303773148145</v>
      </c>
      <c r="Q66" s="79" t="s">
        <v>351</v>
      </c>
      <c r="R66" s="79"/>
      <c r="S66" s="79"/>
      <c r="T66" s="79"/>
      <c r="U66" s="79"/>
      <c r="V66" s="83" t="s">
        <v>573</v>
      </c>
      <c r="W66" s="81">
        <v>43484.303773148145</v>
      </c>
      <c r="X66" s="83" t="s">
        <v>631</v>
      </c>
      <c r="Y66" s="79"/>
      <c r="Z66" s="79"/>
      <c r="AA66" s="85" t="s">
        <v>750</v>
      </c>
      <c r="AB66" s="79"/>
      <c r="AC66" s="79" t="b">
        <v>0</v>
      </c>
      <c r="AD66" s="79">
        <v>0</v>
      </c>
      <c r="AE66" s="85" t="s">
        <v>833</v>
      </c>
      <c r="AF66" s="79" t="b">
        <v>0</v>
      </c>
      <c r="AG66" s="79" t="s">
        <v>838</v>
      </c>
      <c r="AH66" s="79"/>
      <c r="AI66" s="85" t="s">
        <v>833</v>
      </c>
      <c r="AJ66" s="79" t="b">
        <v>0</v>
      </c>
      <c r="AK66" s="79">
        <v>2</v>
      </c>
      <c r="AL66" s="85" t="s">
        <v>748</v>
      </c>
      <c r="AM66" s="79" t="s">
        <v>849</v>
      </c>
      <c r="AN66" s="79" t="b">
        <v>0</v>
      </c>
      <c r="AO66" s="85" t="s">
        <v>748</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c r="BE66" s="49"/>
      <c r="BF66" s="48"/>
      <c r="BG66" s="49"/>
      <c r="BH66" s="48"/>
      <c r="BI66" s="49"/>
      <c r="BJ66" s="48"/>
      <c r="BK66" s="49"/>
      <c r="BL66" s="48"/>
    </row>
    <row r="67" spans="1:64" ht="15">
      <c r="A67" s="64" t="s">
        <v>248</v>
      </c>
      <c r="B67" s="64" t="s">
        <v>248</v>
      </c>
      <c r="C67" s="65" t="s">
        <v>2340</v>
      </c>
      <c r="D67" s="66">
        <v>3</v>
      </c>
      <c r="E67" s="67" t="s">
        <v>132</v>
      </c>
      <c r="F67" s="68">
        <v>32</v>
      </c>
      <c r="G67" s="65"/>
      <c r="H67" s="69"/>
      <c r="I67" s="70"/>
      <c r="J67" s="70"/>
      <c r="K67" s="34" t="s">
        <v>65</v>
      </c>
      <c r="L67" s="77">
        <v>67</v>
      </c>
      <c r="M67" s="77"/>
      <c r="N67" s="72"/>
      <c r="O67" s="79" t="s">
        <v>176</v>
      </c>
      <c r="P67" s="81">
        <v>43484.706458333334</v>
      </c>
      <c r="Q67" s="79" t="s">
        <v>354</v>
      </c>
      <c r="R67" s="79"/>
      <c r="S67" s="79"/>
      <c r="T67" s="79" t="s">
        <v>462</v>
      </c>
      <c r="U67" s="79" t="s">
        <v>500</v>
      </c>
      <c r="V67" s="79" t="s">
        <v>500</v>
      </c>
      <c r="W67" s="81">
        <v>43484.706458333334</v>
      </c>
      <c r="X67" s="83" t="s">
        <v>634</v>
      </c>
      <c r="Y67" s="79"/>
      <c r="Z67" s="79"/>
      <c r="AA67" s="85" t="s">
        <v>753</v>
      </c>
      <c r="AB67" s="85" t="s">
        <v>831</v>
      </c>
      <c r="AC67" s="79" t="b">
        <v>0</v>
      </c>
      <c r="AD67" s="79">
        <v>2</v>
      </c>
      <c r="AE67" s="85" t="s">
        <v>835</v>
      </c>
      <c r="AF67" s="79" t="b">
        <v>0</v>
      </c>
      <c r="AG67" s="79" t="s">
        <v>838</v>
      </c>
      <c r="AH67" s="79"/>
      <c r="AI67" s="85" t="s">
        <v>833</v>
      </c>
      <c r="AJ67" s="79" t="b">
        <v>0</v>
      </c>
      <c r="AK67" s="79">
        <v>0</v>
      </c>
      <c r="AL67" s="85" t="s">
        <v>833</v>
      </c>
      <c r="AM67" s="79" t="s">
        <v>849</v>
      </c>
      <c r="AN67" s="79" t="b">
        <v>0</v>
      </c>
      <c r="AO67" s="85" t="s">
        <v>831</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v>1</v>
      </c>
      <c r="BE67" s="49">
        <v>16.666666666666668</v>
      </c>
      <c r="BF67" s="48">
        <v>0</v>
      </c>
      <c r="BG67" s="49">
        <v>0</v>
      </c>
      <c r="BH67" s="48">
        <v>0</v>
      </c>
      <c r="BI67" s="49">
        <v>0</v>
      </c>
      <c r="BJ67" s="48">
        <v>5</v>
      </c>
      <c r="BK67" s="49">
        <v>83.33333333333333</v>
      </c>
      <c r="BL67" s="48">
        <v>6</v>
      </c>
    </row>
    <row r="68" spans="1:64" ht="15">
      <c r="A68" s="64" t="s">
        <v>249</v>
      </c>
      <c r="B68" s="64" t="s">
        <v>249</v>
      </c>
      <c r="C68" s="65" t="s">
        <v>2340</v>
      </c>
      <c r="D68" s="66">
        <v>3</v>
      </c>
      <c r="E68" s="67" t="s">
        <v>132</v>
      </c>
      <c r="F68" s="68">
        <v>32</v>
      </c>
      <c r="G68" s="65"/>
      <c r="H68" s="69"/>
      <c r="I68" s="70"/>
      <c r="J68" s="70"/>
      <c r="K68" s="34" t="s">
        <v>65</v>
      </c>
      <c r="L68" s="77">
        <v>68</v>
      </c>
      <c r="M68" s="77"/>
      <c r="N68" s="72"/>
      <c r="O68" s="79" t="s">
        <v>176</v>
      </c>
      <c r="P68" s="81">
        <v>43484.73216435185</v>
      </c>
      <c r="Q68" s="79" t="s">
        <v>355</v>
      </c>
      <c r="R68" s="79"/>
      <c r="S68" s="79"/>
      <c r="T68" s="79" t="s">
        <v>463</v>
      </c>
      <c r="U68" s="79"/>
      <c r="V68" s="83" t="s">
        <v>574</v>
      </c>
      <c r="W68" s="81">
        <v>43484.73216435185</v>
      </c>
      <c r="X68" s="83" t="s">
        <v>635</v>
      </c>
      <c r="Y68" s="79"/>
      <c r="Z68" s="79"/>
      <c r="AA68" s="85" t="s">
        <v>754</v>
      </c>
      <c r="AB68" s="79"/>
      <c r="AC68" s="79" t="b">
        <v>0</v>
      </c>
      <c r="AD68" s="79">
        <v>1</v>
      </c>
      <c r="AE68" s="85" t="s">
        <v>833</v>
      </c>
      <c r="AF68" s="79" t="b">
        <v>0</v>
      </c>
      <c r="AG68" s="79" t="s">
        <v>838</v>
      </c>
      <c r="AH68" s="79"/>
      <c r="AI68" s="85" t="s">
        <v>833</v>
      </c>
      <c r="AJ68" s="79" t="b">
        <v>0</v>
      </c>
      <c r="AK68" s="79">
        <v>0</v>
      </c>
      <c r="AL68" s="85" t="s">
        <v>833</v>
      </c>
      <c r="AM68" s="79" t="s">
        <v>842</v>
      </c>
      <c r="AN68" s="79" t="b">
        <v>0</v>
      </c>
      <c r="AO68" s="85" t="s">
        <v>754</v>
      </c>
      <c r="AP68" s="79" t="s">
        <v>176</v>
      </c>
      <c r="AQ68" s="79">
        <v>0</v>
      </c>
      <c r="AR68" s="79">
        <v>0</v>
      </c>
      <c r="AS68" s="79" t="s">
        <v>855</v>
      </c>
      <c r="AT68" s="79" t="s">
        <v>859</v>
      </c>
      <c r="AU68" s="79" t="s">
        <v>860</v>
      </c>
      <c r="AV68" s="79" t="s">
        <v>861</v>
      </c>
      <c r="AW68" s="79" t="s">
        <v>865</v>
      </c>
      <c r="AX68" s="79" t="s">
        <v>869</v>
      </c>
      <c r="AY68" s="79" t="s">
        <v>870</v>
      </c>
      <c r="AZ68" s="83" t="s">
        <v>872</v>
      </c>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24</v>
      </c>
      <c r="BK68" s="49">
        <v>100</v>
      </c>
      <c r="BL68" s="48">
        <v>24</v>
      </c>
    </row>
    <row r="69" spans="1:64" ht="15">
      <c r="A69" s="64" t="s">
        <v>250</v>
      </c>
      <c r="B69" s="64" t="s">
        <v>251</v>
      </c>
      <c r="C69" s="65" t="s">
        <v>2340</v>
      </c>
      <c r="D69" s="66">
        <v>3</v>
      </c>
      <c r="E69" s="67" t="s">
        <v>132</v>
      </c>
      <c r="F69" s="68">
        <v>32</v>
      </c>
      <c r="G69" s="65"/>
      <c r="H69" s="69"/>
      <c r="I69" s="70"/>
      <c r="J69" s="70"/>
      <c r="K69" s="34" t="s">
        <v>65</v>
      </c>
      <c r="L69" s="77">
        <v>69</v>
      </c>
      <c r="M69" s="77"/>
      <c r="N69" s="72"/>
      <c r="O69" s="79" t="s">
        <v>319</v>
      </c>
      <c r="P69" s="81">
        <v>43484.739756944444</v>
      </c>
      <c r="Q69" s="79" t="s">
        <v>356</v>
      </c>
      <c r="R69" s="79"/>
      <c r="S69" s="79"/>
      <c r="T69" s="79" t="s">
        <v>464</v>
      </c>
      <c r="U69" s="79"/>
      <c r="V69" s="83" t="s">
        <v>575</v>
      </c>
      <c r="W69" s="81">
        <v>43484.739756944444</v>
      </c>
      <c r="X69" s="83" t="s">
        <v>636</v>
      </c>
      <c r="Y69" s="79"/>
      <c r="Z69" s="79"/>
      <c r="AA69" s="85" t="s">
        <v>755</v>
      </c>
      <c r="AB69" s="79"/>
      <c r="AC69" s="79" t="b">
        <v>0</v>
      </c>
      <c r="AD69" s="79">
        <v>0</v>
      </c>
      <c r="AE69" s="85" t="s">
        <v>833</v>
      </c>
      <c r="AF69" s="79" t="b">
        <v>0</v>
      </c>
      <c r="AG69" s="79" t="s">
        <v>838</v>
      </c>
      <c r="AH69" s="79"/>
      <c r="AI69" s="85" t="s">
        <v>833</v>
      </c>
      <c r="AJ69" s="79" t="b">
        <v>0</v>
      </c>
      <c r="AK69" s="79">
        <v>2</v>
      </c>
      <c r="AL69" s="85" t="s">
        <v>759</v>
      </c>
      <c r="AM69" s="79" t="s">
        <v>842</v>
      </c>
      <c r="AN69" s="79" t="b">
        <v>0</v>
      </c>
      <c r="AO69" s="85" t="s">
        <v>759</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20</v>
      </c>
      <c r="BK69" s="49">
        <v>100</v>
      </c>
      <c r="BL69" s="48">
        <v>20</v>
      </c>
    </row>
    <row r="70" spans="1:64" ht="15">
      <c r="A70" s="64" t="s">
        <v>251</v>
      </c>
      <c r="B70" s="64" t="s">
        <v>251</v>
      </c>
      <c r="C70" s="65" t="s">
        <v>2342</v>
      </c>
      <c r="D70" s="66">
        <v>10</v>
      </c>
      <c r="E70" s="67" t="s">
        <v>136</v>
      </c>
      <c r="F70" s="68">
        <v>20.857142857142858</v>
      </c>
      <c r="G70" s="65"/>
      <c r="H70" s="69"/>
      <c r="I70" s="70"/>
      <c r="J70" s="70"/>
      <c r="K70" s="34" t="s">
        <v>65</v>
      </c>
      <c r="L70" s="77">
        <v>70</v>
      </c>
      <c r="M70" s="77"/>
      <c r="N70" s="72"/>
      <c r="O70" s="79" t="s">
        <v>176</v>
      </c>
      <c r="P70" s="81">
        <v>43482.76671296296</v>
      </c>
      <c r="Q70" s="79" t="s">
        <v>357</v>
      </c>
      <c r="R70" s="83" t="s">
        <v>426</v>
      </c>
      <c r="S70" s="79" t="s">
        <v>438</v>
      </c>
      <c r="T70" s="79" t="s">
        <v>465</v>
      </c>
      <c r="U70" s="83" t="s">
        <v>501</v>
      </c>
      <c r="V70" s="83" t="s">
        <v>501</v>
      </c>
      <c r="W70" s="81">
        <v>43482.76671296296</v>
      </c>
      <c r="X70" s="83" t="s">
        <v>637</v>
      </c>
      <c r="Y70" s="79"/>
      <c r="Z70" s="79"/>
      <c r="AA70" s="85" t="s">
        <v>756</v>
      </c>
      <c r="AB70" s="79"/>
      <c r="AC70" s="79" t="b">
        <v>0</v>
      </c>
      <c r="AD70" s="79">
        <v>3</v>
      </c>
      <c r="AE70" s="85" t="s">
        <v>833</v>
      </c>
      <c r="AF70" s="79" t="b">
        <v>0</v>
      </c>
      <c r="AG70" s="79" t="s">
        <v>838</v>
      </c>
      <c r="AH70" s="79"/>
      <c r="AI70" s="85" t="s">
        <v>833</v>
      </c>
      <c r="AJ70" s="79" t="b">
        <v>0</v>
      </c>
      <c r="AK70" s="79">
        <v>1</v>
      </c>
      <c r="AL70" s="85" t="s">
        <v>833</v>
      </c>
      <c r="AM70" s="79" t="s">
        <v>847</v>
      </c>
      <c r="AN70" s="79" t="b">
        <v>0</v>
      </c>
      <c r="AO70" s="85" t="s">
        <v>756</v>
      </c>
      <c r="AP70" s="79" t="s">
        <v>176</v>
      </c>
      <c r="AQ70" s="79">
        <v>0</v>
      </c>
      <c r="AR70" s="79">
        <v>0</v>
      </c>
      <c r="AS70" s="79"/>
      <c r="AT70" s="79"/>
      <c r="AU70" s="79"/>
      <c r="AV70" s="79"/>
      <c r="AW70" s="79"/>
      <c r="AX70" s="79"/>
      <c r="AY70" s="79"/>
      <c r="AZ70" s="79"/>
      <c r="BA70">
        <v>4</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22</v>
      </c>
      <c r="BK70" s="49">
        <v>100</v>
      </c>
      <c r="BL70" s="48">
        <v>22</v>
      </c>
    </row>
    <row r="71" spans="1:64" ht="15">
      <c r="A71" s="64" t="s">
        <v>251</v>
      </c>
      <c r="B71" s="64" t="s">
        <v>251</v>
      </c>
      <c r="C71" s="65" t="s">
        <v>2342</v>
      </c>
      <c r="D71" s="66">
        <v>10</v>
      </c>
      <c r="E71" s="67" t="s">
        <v>136</v>
      </c>
      <c r="F71" s="68">
        <v>20.857142857142858</v>
      </c>
      <c r="G71" s="65"/>
      <c r="H71" s="69"/>
      <c r="I71" s="70"/>
      <c r="J71" s="70"/>
      <c r="K71" s="34" t="s">
        <v>65</v>
      </c>
      <c r="L71" s="77">
        <v>71</v>
      </c>
      <c r="M71" s="77"/>
      <c r="N71" s="72"/>
      <c r="O71" s="79" t="s">
        <v>176</v>
      </c>
      <c r="P71" s="81">
        <v>43482.92943287037</v>
      </c>
      <c r="Q71" s="79" t="s">
        <v>358</v>
      </c>
      <c r="R71" s="83" t="s">
        <v>426</v>
      </c>
      <c r="S71" s="79" t="s">
        <v>438</v>
      </c>
      <c r="T71" s="79" t="s">
        <v>452</v>
      </c>
      <c r="U71" s="79"/>
      <c r="V71" s="83" t="s">
        <v>576</v>
      </c>
      <c r="W71" s="81">
        <v>43482.92943287037</v>
      </c>
      <c r="X71" s="83" t="s">
        <v>638</v>
      </c>
      <c r="Y71" s="79"/>
      <c r="Z71" s="79"/>
      <c r="AA71" s="85" t="s">
        <v>757</v>
      </c>
      <c r="AB71" s="79"/>
      <c r="AC71" s="79" t="b">
        <v>0</v>
      </c>
      <c r="AD71" s="79">
        <v>4</v>
      </c>
      <c r="AE71" s="85" t="s">
        <v>833</v>
      </c>
      <c r="AF71" s="79" t="b">
        <v>0</v>
      </c>
      <c r="AG71" s="79" t="s">
        <v>838</v>
      </c>
      <c r="AH71" s="79"/>
      <c r="AI71" s="85" t="s">
        <v>833</v>
      </c>
      <c r="AJ71" s="79" t="b">
        <v>0</v>
      </c>
      <c r="AK71" s="79">
        <v>3</v>
      </c>
      <c r="AL71" s="85" t="s">
        <v>833</v>
      </c>
      <c r="AM71" s="79" t="s">
        <v>844</v>
      </c>
      <c r="AN71" s="79" t="b">
        <v>0</v>
      </c>
      <c r="AO71" s="85" t="s">
        <v>757</v>
      </c>
      <c r="AP71" s="79" t="s">
        <v>176</v>
      </c>
      <c r="AQ71" s="79">
        <v>0</v>
      </c>
      <c r="AR71" s="79">
        <v>0</v>
      </c>
      <c r="AS71" s="79" t="s">
        <v>855</v>
      </c>
      <c r="AT71" s="79" t="s">
        <v>859</v>
      </c>
      <c r="AU71" s="79" t="s">
        <v>860</v>
      </c>
      <c r="AV71" s="79" t="s">
        <v>861</v>
      </c>
      <c r="AW71" s="79" t="s">
        <v>865</v>
      </c>
      <c r="AX71" s="79" t="s">
        <v>869</v>
      </c>
      <c r="AY71" s="79" t="s">
        <v>870</v>
      </c>
      <c r="AZ71" s="83" t="s">
        <v>872</v>
      </c>
      <c r="BA71">
        <v>4</v>
      </c>
      <c r="BB71" s="78" t="str">
        <f>REPLACE(INDEX(GroupVertices[Group],MATCH(Edges[[#This Row],[Vertex 1]],GroupVertices[Vertex],0)),1,1,"")</f>
        <v>2</v>
      </c>
      <c r="BC71" s="78" t="str">
        <f>REPLACE(INDEX(GroupVertices[Group],MATCH(Edges[[#This Row],[Vertex 2]],GroupVertices[Vertex],0)),1,1,"")</f>
        <v>2</v>
      </c>
      <c r="BD71" s="48">
        <v>1</v>
      </c>
      <c r="BE71" s="49">
        <v>6.25</v>
      </c>
      <c r="BF71" s="48">
        <v>0</v>
      </c>
      <c r="BG71" s="49">
        <v>0</v>
      </c>
      <c r="BH71" s="48">
        <v>0</v>
      </c>
      <c r="BI71" s="49">
        <v>0</v>
      </c>
      <c r="BJ71" s="48">
        <v>15</v>
      </c>
      <c r="BK71" s="49">
        <v>93.75</v>
      </c>
      <c r="BL71" s="48">
        <v>16</v>
      </c>
    </row>
    <row r="72" spans="1:64" ht="15">
      <c r="A72" s="64" t="s">
        <v>251</v>
      </c>
      <c r="B72" s="64" t="s">
        <v>251</v>
      </c>
      <c r="C72" s="65" t="s">
        <v>2342</v>
      </c>
      <c r="D72" s="66">
        <v>10</v>
      </c>
      <c r="E72" s="67" t="s">
        <v>136</v>
      </c>
      <c r="F72" s="68">
        <v>20.857142857142858</v>
      </c>
      <c r="G72" s="65"/>
      <c r="H72" s="69"/>
      <c r="I72" s="70"/>
      <c r="J72" s="70"/>
      <c r="K72" s="34" t="s">
        <v>65</v>
      </c>
      <c r="L72" s="77">
        <v>72</v>
      </c>
      <c r="M72" s="77"/>
      <c r="N72" s="72"/>
      <c r="O72" s="79" t="s">
        <v>176</v>
      </c>
      <c r="P72" s="81">
        <v>43483.70998842592</v>
      </c>
      <c r="Q72" s="79" t="s">
        <v>359</v>
      </c>
      <c r="R72" s="83" t="s">
        <v>426</v>
      </c>
      <c r="S72" s="79" t="s">
        <v>438</v>
      </c>
      <c r="T72" s="79" t="s">
        <v>452</v>
      </c>
      <c r="U72" s="83" t="s">
        <v>502</v>
      </c>
      <c r="V72" s="83" t="s">
        <v>502</v>
      </c>
      <c r="W72" s="81">
        <v>43483.70998842592</v>
      </c>
      <c r="X72" s="83" t="s">
        <v>639</v>
      </c>
      <c r="Y72" s="79"/>
      <c r="Z72" s="79"/>
      <c r="AA72" s="85" t="s">
        <v>758</v>
      </c>
      <c r="AB72" s="79"/>
      <c r="AC72" s="79" t="b">
        <v>0</v>
      </c>
      <c r="AD72" s="79">
        <v>3</v>
      </c>
      <c r="AE72" s="85" t="s">
        <v>833</v>
      </c>
      <c r="AF72" s="79" t="b">
        <v>0</v>
      </c>
      <c r="AG72" s="79" t="s">
        <v>838</v>
      </c>
      <c r="AH72" s="79"/>
      <c r="AI72" s="85" t="s">
        <v>833</v>
      </c>
      <c r="AJ72" s="79" t="b">
        <v>0</v>
      </c>
      <c r="AK72" s="79">
        <v>1</v>
      </c>
      <c r="AL72" s="85" t="s">
        <v>833</v>
      </c>
      <c r="AM72" s="79" t="s">
        <v>850</v>
      </c>
      <c r="AN72" s="79" t="b">
        <v>0</v>
      </c>
      <c r="AO72" s="85" t="s">
        <v>758</v>
      </c>
      <c r="AP72" s="79" t="s">
        <v>176</v>
      </c>
      <c r="AQ72" s="79">
        <v>0</v>
      </c>
      <c r="AR72" s="79">
        <v>0</v>
      </c>
      <c r="AS72" s="79"/>
      <c r="AT72" s="79"/>
      <c r="AU72" s="79"/>
      <c r="AV72" s="79"/>
      <c r="AW72" s="79"/>
      <c r="AX72" s="79"/>
      <c r="AY72" s="79"/>
      <c r="AZ72" s="79"/>
      <c r="BA72">
        <v>4</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16</v>
      </c>
      <c r="BK72" s="49">
        <v>100</v>
      </c>
      <c r="BL72" s="48">
        <v>16</v>
      </c>
    </row>
    <row r="73" spans="1:64" ht="15">
      <c r="A73" s="64" t="s">
        <v>251</v>
      </c>
      <c r="B73" s="64" t="s">
        <v>251</v>
      </c>
      <c r="C73" s="65" t="s">
        <v>2342</v>
      </c>
      <c r="D73" s="66">
        <v>10</v>
      </c>
      <c r="E73" s="67" t="s">
        <v>136</v>
      </c>
      <c r="F73" s="68">
        <v>20.857142857142858</v>
      </c>
      <c r="G73" s="65"/>
      <c r="H73" s="69"/>
      <c r="I73" s="70"/>
      <c r="J73" s="70"/>
      <c r="K73" s="34" t="s">
        <v>65</v>
      </c>
      <c r="L73" s="77">
        <v>73</v>
      </c>
      <c r="M73" s="77"/>
      <c r="N73" s="72"/>
      <c r="O73" s="79" t="s">
        <v>176</v>
      </c>
      <c r="P73" s="81">
        <v>43484.73888888889</v>
      </c>
      <c r="Q73" s="79" t="s">
        <v>360</v>
      </c>
      <c r="R73" s="83" t="s">
        <v>426</v>
      </c>
      <c r="S73" s="79" t="s">
        <v>438</v>
      </c>
      <c r="T73" s="79" t="s">
        <v>465</v>
      </c>
      <c r="U73" s="83" t="s">
        <v>503</v>
      </c>
      <c r="V73" s="83" t="s">
        <v>503</v>
      </c>
      <c r="W73" s="81">
        <v>43484.73888888889</v>
      </c>
      <c r="X73" s="83" t="s">
        <v>640</v>
      </c>
      <c r="Y73" s="79"/>
      <c r="Z73" s="79"/>
      <c r="AA73" s="85" t="s">
        <v>759</v>
      </c>
      <c r="AB73" s="79"/>
      <c r="AC73" s="79" t="b">
        <v>0</v>
      </c>
      <c r="AD73" s="79">
        <v>7</v>
      </c>
      <c r="AE73" s="85" t="s">
        <v>833</v>
      </c>
      <c r="AF73" s="79" t="b">
        <v>0</v>
      </c>
      <c r="AG73" s="79" t="s">
        <v>838</v>
      </c>
      <c r="AH73" s="79"/>
      <c r="AI73" s="85" t="s">
        <v>833</v>
      </c>
      <c r="AJ73" s="79" t="b">
        <v>0</v>
      </c>
      <c r="AK73" s="79">
        <v>2</v>
      </c>
      <c r="AL73" s="85" t="s">
        <v>833</v>
      </c>
      <c r="AM73" s="79" t="s">
        <v>847</v>
      </c>
      <c r="AN73" s="79" t="b">
        <v>0</v>
      </c>
      <c r="AO73" s="85" t="s">
        <v>759</v>
      </c>
      <c r="AP73" s="79" t="s">
        <v>176</v>
      </c>
      <c r="AQ73" s="79">
        <v>0</v>
      </c>
      <c r="AR73" s="79">
        <v>0</v>
      </c>
      <c r="AS73" s="79"/>
      <c r="AT73" s="79"/>
      <c r="AU73" s="79"/>
      <c r="AV73" s="79"/>
      <c r="AW73" s="79"/>
      <c r="AX73" s="79"/>
      <c r="AY73" s="79"/>
      <c r="AZ73" s="79"/>
      <c r="BA73">
        <v>4</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20</v>
      </c>
      <c r="BK73" s="49">
        <v>100</v>
      </c>
      <c r="BL73" s="48">
        <v>20</v>
      </c>
    </row>
    <row r="74" spans="1:64" ht="15">
      <c r="A74" s="64" t="s">
        <v>252</v>
      </c>
      <c r="B74" s="64" t="s">
        <v>251</v>
      </c>
      <c r="C74" s="65" t="s">
        <v>2340</v>
      </c>
      <c r="D74" s="66">
        <v>3</v>
      </c>
      <c r="E74" s="67" t="s">
        <v>132</v>
      </c>
      <c r="F74" s="68">
        <v>32</v>
      </c>
      <c r="G74" s="65"/>
      <c r="H74" s="69"/>
      <c r="I74" s="70"/>
      <c r="J74" s="70"/>
      <c r="K74" s="34" t="s">
        <v>65</v>
      </c>
      <c r="L74" s="77">
        <v>74</v>
      </c>
      <c r="M74" s="77"/>
      <c r="N74" s="72"/>
      <c r="O74" s="79" t="s">
        <v>319</v>
      </c>
      <c r="P74" s="81">
        <v>43484.75681712963</v>
      </c>
      <c r="Q74" s="79" t="s">
        <v>356</v>
      </c>
      <c r="R74" s="79"/>
      <c r="S74" s="79"/>
      <c r="T74" s="79" t="s">
        <v>464</v>
      </c>
      <c r="U74" s="79"/>
      <c r="V74" s="83" t="s">
        <v>577</v>
      </c>
      <c r="W74" s="81">
        <v>43484.75681712963</v>
      </c>
      <c r="X74" s="83" t="s">
        <v>641</v>
      </c>
      <c r="Y74" s="79"/>
      <c r="Z74" s="79"/>
      <c r="AA74" s="85" t="s">
        <v>760</v>
      </c>
      <c r="AB74" s="79"/>
      <c r="AC74" s="79" t="b">
        <v>0</v>
      </c>
      <c r="AD74" s="79">
        <v>0</v>
      </c>
      <c r="AE74" s="85" t="s">
        <v>833</v>
      </c>
      <c r="AF74" s="79" t="b">
        <v>0</v>
      </c>
      <c r="AG74" s="79" t="s">
        <v>838</v>
      </c>
      <c r="AH74" s="79"/>
      <c r="AI74" s="85" t="s">
        <v>833</v>
      </c>
      <c r="AJ74" s="79" t="b">
        <v>0</v>
      </c>
      <c r="AK74" s="79">
        <v>2</v>
      </c>
      <c r="AL74" s="85" t="s">
        <v>759</v>
      </c>
      <c r="AM74" s="79" t="s">
        <v>842</v>
      </c>
      <c r="AN74" s="79" t="b">
        <v>0</v>
      </c>
      <c r="AO74" s="85" t="s">
        <v>759</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0</v>
      </c>
      <c r="BE74" s="49">
        <v>0</v>
      </c>
      <c r="BF74" s="48">
        <v>0</v>
      </c>
      <c r="BG74" s="49">
        <v>0</v>
      </c>
      <c r="BH74" s="48">
        <v>0</v>
      </c>
      <c r="BI74" s="49">
        <v>0</v>
      </c>
      <c r="BJ74" s="48">
        <v>20</v>
      </c>
      <c r="BK74" s="49">
        <v>100</v>
      </c>
      <c r="BL74" s="48">
        <v>20</v>
      </c>
    </row>
    <row r="75" spans="1:64" ht="15">
      <c r="A75" s="64" t="s">
        <v>253</v>
      </c>
      <c r="B75" s="64" t="s">
        <v>253</v>
      </c>
      <c r="C75" s="65" t="s">
        <v>2340</v>
      </c>
      <c r="D75" s="66">
        <v>3</v>
      </c>
      <c r="E75" s="67" t="s">
        <v>132</v>
      </c>
      <c r="F75" s="68">
        <v>32</v>
      </c>
      <c r="G75" s="65"/>
      <c r="H75" s="69"/>
      <c r="I75" s="70"/>
      <c r="J75" s="70"/>
      <c r="K75" s="34" t="s">
        <v>65</v>
      </c>
      <c r="L75" s="77">
        <v>75</v>
      </c>
      <c r="M75" s="77"/>
      <c r="N75" s="72"/>
      <c r="O75" s="79" t="s">
        <v>176</v>
      </c>
      <c r="P75" s="81">
        <v>43484.142592592594</v>
      </c>
      <c r="Q75" s="79" t="s">
        <v>361</v>
      </c>
      <c r="R75" s="83" t="s">
        <v>429</v>
      </c>
      <c r="S75" s="79" t="s">
        <v>440</v>
      </c>
      <c r="T75" s="79" t="s">
        <v>443</v>
      </c>
      <c r="U75" s="79"/>
      <c r="V75" s="83" t="s">
        <v>578</v>
      </c>
      <c r="W75" s="81">
        <v>43484.142592592594</v>
      </c>
      <c r="X75" s="83" t="s">
        <v>642</v>
      </c>
      <c r="Y75" s="79"/>
      <c r="Z75" s="79"/>
      <c r="AA75" s="85" t="s">
        <v>761</v>
      </c>
      <c r="AB75" s="79"/>
      <c r="AC75" s="79" t="b">
        <v>0</v>
      </c>
      <c r="AD75" s="79">
        <v>30</v>
      </c>
      <c r="AE75" s="85" t="s">
        <v>833</v>
      </c>
      <c r="AF75" s="79" t="b">
        <v>0</v>
      </c>
      <c r="AG75" s="79" t="s">
        <v>838</v>
      </c>
      <c r="AH75" s="79"/>
      <c r="AI75" s="85" t="s">
        <v>833</v>
      </c>
      <c r="AJ75" s="79" t="b">
        <v>0</v>
      </c>
      <c r="AK75" s="79">
        <v>6</v>
      </c>
      <c r="AL75" s="85" t="s">
        <v>833</v>
      </c>
      <c r="AM75" s="79" t="s">
        <v>851</v>
      </c>
      <c r="AN75" s="79" t="b">
        <v>0</v>
      </c>
      <c r="AO75" s="85" t="s">
        <v>761</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0</v>
      </c>
      <c r="BG75" s="49">
        <v>0</v>
      </c>
      <c r="BH75" s="48">
        <v>0</v>
      </c>
      <c r="BI75" s="49">
        <v>0</v>
      </c>
      <c r="BJ75" s="48">
        <v>21</v>
      </c>
      <c r="BK75" s="49">
        <v>100</v>
      </c>
      <c r="BL75" s="48">
        <v>21</v>
      </c>
    </row>
    <row r="76" spans="1:64" ht="15">
      <c r="A76" s="64" t="s">
        <v>254</v>
      </c>
      <c r="B76" s="64" t="s">
        <v>253</v>
      </c>
      <c r="C76" s="65" t="s">
        <v>2340</v>
      </c>
      <c r="D76" s="66">
        <v>3</v>
      </c>
      <c r="E76" s="67" t="s">
        <v>132</v>
      </c>
      <c r="F76" s="68">
        <v>32</v>
      </c>
      <c r="G76" s="65"/>
      <c r="H76" s="69"/>
      <c r="I76" s="70"/>
      <c r="J76" s="70"/>
      <c r="K76" s="34" t="s">
        <v>65</v>
      </c>
      <c r="L76" s="77">
        <v>76</v>
      </c>
      <c r="M76" s="77"/>
      <c r="N76" s="72"/>
      <c r="O76" s="79" t="s">
        <v>319</v>
      </c>
      <c r="P76" s="81">
        <v>43484.76548611111</v>
      </c>
      <c r="Q76" s="79" t="s">
        <v>343</v>
      </c>
      <c r="R76" s="79"/>
      <c r="S76" s="79"/>
      <c r="T76" s="79"/>
      <c r="U76" s="79"/>
      <c r="V76" s="83" t="s">
        <v>579</v>
      </c>
      <c r="W76" s="81">
        <v>43484.76548611111</v>
      </c>
      <c r="X76" s="83" t="s">
        <v>643</v>
      </c>
      <c r="Y76" s="79"/>
      <c r="Z76" s="79"/>
      <c r="AA76" s="85" t="s">
        <v>762</v>
      </c>
      <c r="AB76" s="79"/>
      <c r="AC76" s="79" t="b">
        <v>0</v>
      </c>
      <c r="AD76" s="79">
        <v>0</v>
      </c>
      <c r="AE76" s="85" t="s">
        <v>833</v>
      </c>
      <c r="AF76" s="79" t="b">
        <v>0</v>
      </c>
      <c r="AG76" s="79" t="s">
        <v>838</v>
      </c>
      <c r="AH76" s="79"/>
      <c r="AI76" s="85" t="s">
        <v>833</v>
      </c>
      <c r="AJ76" s="79" t="b">
        <v>0</v>
      </c>
      <c r="AK76" s="79">
        <v>6</v>
      </c>
      <c r="AL76" s="85" t="s">
        <v>761</v>
      </c>
      <c r="AM76" s="79" t="s">
        <v>842</v>
      </c>
      <c r="AN76" s="79" t="b">
        <v>0</v>
      </c>
      <c r="AO76" s="85" t="s">
        <v>761</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v>0</v>
      </c>
      <c r="BE76" s="49">
        <v>0</v>
      </c>
      <c r="BF76" s="48">
        <v>0</v>
      </c>
      <c r="BG76" s="49">
        <v>0</v>
      </c>
      <c r="BH76" s="48">
        <v>0</v>
      </c>
      <c r="BI76" s="49">
        <v>0</v>
      </c>
      <c r="BJ76" s="48">
        <v>22</v>
      </c>
      <c r="BK76" s="49">
        <v>100</v>
      </c>
      <c r="BL76" s="48">
        <v>22</v>
      </c>
    </row>
    <row r="77" spans="1:64" ht="15">
      <c r="A77" s="64" t="s">
        <v>255</v>
      </c>
      <c r="B77" s="64" t="s">
        <v>256</v>
      </c>
      <c r="C77" s="65" t="s">
        <v>2340</v>
      </c>
      <c r="D77" s="66">
        <v>3</v>
      </c>
      <c r="E77" s="67" t="s">
        <v>132</v>
      </c>
      <c r="F77" s="68">
        <v>32</v>
      </c>
      <c r="G77" s="65"/>
      <c r="H77" s="69"/>
      <c r="I77" s="70"/>
      <c r="J77" s="70"/>
      <c r="K77" s="34" t="s">
        <v>65</v>
      </c>
      <c r="L77" s="77">
        <v>77</v>
      </c>
      <c r="M77" s="77"/>
      <c r="N77" s="72"/>
      <c r="O77" s="79" t="s">
        <v>319</v>
      </c>
      <c r="P77" s="81">
        <v>43484.78375</v>
      </c>
      <c r="Q77" s="79" t="s">
        <v>362</v>
      </c>
      <c r="R77" s="79"/>
      <c r="S77" s="79"/>
      <c r="T77" s="79"/>
      <c r="U77" s="79"/>
      <c r="V77" s="83" t="s">
        <v>580</v>
      </c>
      <c r="W77" s="81">
        <v>43484.78375</v>
      </c>
      <c r="X77" s="83" t="s">
        <v>644</v>
      </c>
      <c r="Y77" s="79"/>
      <c r="Z77" s="79"/>
      <c r="AA77" s="85" t="s">
        <v>763</v>
      </c>
      <c r="AB77" s="79"/>
      <c r="AC77" s="79" t="b">
        <v>0</v>
      </c>
      <c r="AD77" s="79">
        <v>0</v>
      </c>
      <c r="AE77" s="85" t="s">
        <v>833</v>
      </c>
      <c r="AF77" s="79" t="b">
        <v>0</v>
      </c>
      <c r="AG77" s="79" t="s">
        <v>838</v>
      </c>
      <c r="AH77" s="79"/>
      <c r="AI77" s="85" t="s">
        <v>833</v>
      </c>
      <c r="AJ77" s="79" t="b">
        <v>0</v>
      </c>
      <c r="AK77" s="79">
        <v>2</v>
      </c>
      <c r="AL77" s="85" t="s">
        <v>764</v>
      </c>
      <c r="AM77" s="79" t="s">
        <v>848</v>
      </c>
      <c r="AN77" s="79" t="b">
        <v>0</v>
      </c>
      <c r="AO77" s="85" t="s">
        <v>764</v>
      </c>
      <c r="AP77" s="79" t="s">
        <v>176</v>
      </c>
      <c r="AQ77" s="79">
        <v>0</v>
      </c>
      <c r="AR77" s="79">
        <v>0</v>
      </c>
      <c r="AS77" s="79"/>
      <c r="AT77" s="79"/>
      <c r="AU77" s="79"/>
      <c r="AV77" s="79"/>
      <c r="AW77" s="79"/>
      <c r="AX77" s="79"/>
      <c r="AY77" s="79"/>
      <c r="AZ77" s="79"/>
      <c r="BA77">
        <v>1</v>
      </c>
      <c r="BB77" s="78" t="str">
        <f>REPLACE(INDEX(GroupVertices[Group],MATCH(Edges[[#This Row],[Vertex 1]],GroupVertices[Vertex],0)),1,1,"")</f>
        <v>15</v>
      </c>
      <c r="BC77" s="78" t="str">
        <f>REPLACE(INDEX(GroupVertices[Group],MATCH(Edges[[#This Row],[Vertex 2]],GroupVertices[Vertex],0)),1,1,"")</f>
        <v>15</v>
      </c>
      <c r="BD77" s="48">
        <v>1</v>
      </c>
      <c r="BE77" s="49">
        <v>3.8461538461538463</v>
      </c>
      <c r="BF77" s="48">
        <v>0</v>
      </c>
      <c r="BG77" s="49">
        <v>0</v>
      </c>
      <c r="BH77" s="48">
        <v>0</v>
      </c>
      <c r="BI77" s="49">
        <v>0</v>
      </c>
      <c r="BJ77" s="48">
        <v>25</v>
      </c>
      <c r="BK77" s="49">
        <v>96.15384615384616</v>
      </c>
      <c r="BL77" s="48">
        <v>26</v>
      </c>
    </row>
    <row r="78" spans="1:64" ht="15">
      <c r="A78" s="64" t="s">
        <v>256</v>
      </c>
      <c r="B78" s="64" t="s">
        <v>256</v>
      </c>
      <c r="C78" s="65" t="s">
        <v>2340</v>
      </c>
      <c r="D78" s="66">
        <v>3</v>
      </c>
      <c r="E78" s="67" t="s">
        <v>132</v>
      </c>
      <c r="F78" s="68">
        <v>32</v>
      </c>
      <c r="G78" s="65"/>
      <c r="H78" s="69"/>
      <c r="I78" s="70"/>
      <c r="J78" s="70"/>
      <c r="K78" s="34" t="s">
        <v>65</v>
      </c>
      <c r="L78" s="77">
        <v>78</v>
      </c>
      <c r="M78" s="77"/>
      <c r="N78" s="72"/>
      <c r="O78" s="79" t="s">
        <v>176</v>
      </c>
      <c r="P78" s="81">
        <v>43484.78219907408</v>
      </c>
      <c r="Q78" s="79" t="s">
        <v>363</v>
      </c>
      <c r="R78" s="79"/>
      <c r="S78" s="79"/>
      <c r="T78" s="79" t="s">
        <v>466</v>
      </c>
      <c r="U78" s="83" t="s">
        <v>504</v>
      </c>
      <c r="V78" s="83" t="s">
        <v>504</v>
      </c>
      <c r="W78" s="81">
        <v>43484.78219907408</v>
      </c>
      <c r="X78" s="83" t="s">
        <v>645</v>
      </c>
      <c r="Y78" s="79"/>
      <c r="Z78" s="79"/>
      <c r="AA78" s="85" t="s">
        <v>764</v>
      </c>
      <c r="AB78" s="79"/>
      <c r="AC78" s="79" t="b">
        <v>0</v>
      </c>
      <c r="AD78" s="79">
        <v>0</v>
      </c>
      <c r="AE78" s="85" t="s">
        <v>833</v>
      </c>
      <c r="AF78" s="79" t="b">
        <v>0</v>
      </c>
      <c r="AG78" s="79" t="s">
        <v>838</v>
      </c>
      <c r="AH78" s="79"/>
      <c r="AI78" s="85" t="s">
        <v>833</v>
      </c>
      <c r="AJ78" s="79" t="b">
        <v>0</v>
      </c>
      <c r="AK78" s="79">
        <v>2</v>
      </c>
      <c r="AL78" s="85" t="s">
        <v>833</v>
      </c>
      <c r="AM78" s="79" t="s">
        <v>842</v>
      </c>
      <c r="AN78" s="79" t="b">
        <v>0</v>
      </c>
      <c r="AO78" s="85" t="s">
        <v>764</v>
      </c>
      <c r="AP78" s="79" t="s">
        <v>176</v>
      </c>
      <c r="AQ78" s="79">
        <v>0</v>
      </c>
      <c r="AR78" s="79">
        <v>0</v>
      </c>
      <c r="AS78" s="79"/>
      <c r="AT78" s="79"/>
      <c r="AU78" s="79"/>
      <c r="AV78" s="79"/>
      <c r="AW78" s="79"/>
      <c r="AX78" s="79"/>
      <c r="AY78" s="79"/>
      <c r="AZ78" s="79"/>
      <c r="BA78">
        <v>1</v>
      </c>
      <c r="BB78" s="78" t="str">
        <f>REPLACE(INDEX(GroupVertices[Group],MATCH(Edges[[#This Row],[Vertex 1]],GroupVertices[Vertex],0)),1,1,"")</f>
        <v>15</v>
      </c>
      <c r="BC78" s="78" t="str">
        <f>REPLACE(INDEX(GroupVertices[Group],MATCH(Edges[[#This Row],[Vertex 2]],GroupVertices[Vertex],0)),1,1,"")</f>
        <v>15</v>
      </c>
      <c r="BD78" s="48">
        <v>1</v>
      </c>
      <c r="BE78" s="49">
        <v>3.3333333333333335</v>
      </c>
      <c r="BF78" s="48">
        <v>0</v>
      </c>
      <c r="BG78" s="49">
        <v>0</v>
      </c>
      <c r="BH78" s="48">
        <v>0</v>
      </c>
      <c r="BI78" s="49">
        <v>0</v>
      </c>
      <c r="BJ78" s="48">
        <v>29</v>
      </c>
      <c r="BK78" s="49">
        <v>96.66666666666667</v>
      </c>
      <c r="BL78" s="48">
        <v>30</v>
      </c>
    </row>
    <row r="79" spans="1:64" ht="15">
      <c r="A79" s="64" t="s">
        <v>257</v>
      </c>
      <c r="B79" s="64" t="s">
        <v>256</v>
      </c>
      <c r="C79" s="65" t="s">
        <v>2340</v>
      </c>
      <c r="D79" s="66">
        <v>3</v>
      </c>
      <c r="E79" s="67" t="s">
        <v>132</v>
      </c>
      <c r="F79" s="68">
        <v>32</v>
      </c>
      <c r="G79" s="65"/>
      <c r="H79" s="69"/>
      <c r="I79" s="70"/>
      <c r="J79" s="70"/>
      <c r="K79" s="34" t="s">
        <v>65</v>
      </c>
      <c r="L79" s="77">
        <v>79</v>
      </c>
      <c r="M79" s="77"/>
      <c r="N79" s="72"/>
      <c r="O79" s="79" t="s">
        <v>319</v>
      </c>
      <c r="P79" s="81">
        <v>43484.78569444444</v>
      </c>
      <c r="Q79" s="79" t="s">
        <v>362</v>
      </c>
      <c r="R79" s="79"/>
      <c r="S79" s="79"/>
      <c r="T79" s="79"/>
      <c r="U79" s="79"/>
      <c r="V79" s="83" t="s">
        <v>581</v>
      </c>
      <c r="W79" s="81">
        <v>43484.78569444444</v>
      </c>
      <c r="X79" s="83" t="s">
        <v>646</v>
      </c>
      <c r="Y79" s="79"/>
      <c r="Z79" s="79"/>
      <c r="AA79" s="85" t="s">
        <v>765</v>
      </c>
      <c r="AB79" s="79"/>
      <c r="AC79" s="79" t="b">
        <v>0</v>
      </c>
      <c r="AD79" s="79">
        <v>0</v>
      </c>
      <c r="AE79" s="85" t="s">
        <v>833</v>
      </c>
      <c r="AF79" s="79" t="b">
        <v>0</v>
      </c>
      <c r="AG79" s="79" t="s">
        <v>838</v>
      </c>
      <c r="AH79" s="79"/>
      <c r="AI79" s="85" t="s">
        <v>833</v>
      </c>
      <c r="AJ79" s="79" t="b">
        <v>0</v>
      </c>
      <c r="AK79" s="79">
        <v>2</v>
      </c>
      <c r="AL79" s="85" t="s">
        <v>764</v>
      </c>
      <c r="AM79" s="79" t="s">
        <v>848</v>
      </c>
      <c r="AN79" s="79" t="b">
        <v>0</v>
      </c>
      <c r="AO79" s="85" t="s">
        <v>764</v>
      </c>
      <c r="AP79" s="79" t="s">
        <v>176</v>
      </c>
      <c r="AQ79" s="79">
        <v>0</v>
      </c>
      <c r="AR79" s="79">
        <v>0</v>
      </c>
      <c r="AS79" s="79"/>
      <c r="AT79" s="79"/>
      <c r="AU79" s="79"/>
      <c r="AV79" s="79"/>
      <c r="AW79" s="79"/>
      <c r="AX79" s="79"/>
      <c r="AY79" s="79"/>
      <c r="AZ79" s="79"/>
      <c r="BA79">
        <v>1</v>
      </c>
      <c r="BB79" s="78" t="str">
        <f>REPLACE(INDEX(GroupVertices[Group],MATCH(Edges[[#This Row],[Vertex 1]],GroupVertices[Vertex],0)),1,1,"")</f>
        <v>15</v>
      </c>
      <c r="BC79" s="78" t="str">
        <f>REPLACE(INDEX(GroupVertices[Group],MATCH(Edges[[#This Row],[Vertex 2]],GroupVertices[Vertex],0)),1,1,"")</f>
        <v>15</v>
      </c>
      <c r="BD79" s="48">
        <v>1</v>
      </c>
      <c r="BE79" s="49">
        <v>3.8461538461538463</v>
      </c>
      <c r="BF79" s="48">
        <v>0</v>
      </c>
      <c r="BG79" s="49">
        <v>0</v>
      </c>
      <c r="BH79" s="48">
        <v>0</v>
      </c>
      <c r="BI79" s="49">
        <v>0</v>
      </c>
      <c r="BJ79" s="48">
        <v>25</v>
      </c>
      <c r="BK79" s="49">
        <v>96.15384615384616</v>
      </c>
      <c r="BL79" s="48">
        <v>26</v>
      </c>
    </row>
    <row r="80" spans="1:64" ht="15">
      <c r="A80" s="64" t="s">
        <v>258</v>
      </c>
      <c r="B80" s="64" t="s">
        <v>258</v>
      </c>
      <c r="C80" s="65" t="s">
        <v>2340</v>
      </c>
      <c r="D80" s="66">
        <v>3</v>
      </c>
      <c r="E80" s="67" t="s">
        <v>132</v>
      </c>
      <c r="F80" s="68">
        <v>32</v>
      </c>
      <c r="G80" s="65"/>
      <c r="H80" s="69"/>
      <c r="I80" s="70"/>
      <c r="J80" s="70"/>
      <c r="K80" s="34" t="s">
        <v>65</v>
      </c>
      <c r="L80" s="77">
        <v>80</v>
      </c>
      <c r="M80" s="77"/>
      <c r="N80" s="72"/>
      <c r="O80" s="79" t="s">
        <v>176</v>
      </c>
      <c r="P80" s="81">
        <v>43484.7950462963</v>
      </c>
      <c r="Q80" s="79" t="s">
        <v>364</v>
      </c>
      <c r="R80" s="79"/>
      <c r="S80" s="79"/>
      <c r="T80" s="79" t="s">
        <v>467</v>
      </c>
      <c r="U80" s="83" t="s">
        <v>505</v>
      </c>
      <c r="V80" s="83" t="s">
        <v>505</v>
      </c>
      <c r="W80" s="81">
        <v>43484.7950462963</v>
      </c>
      <c r="X80" s="83" t="s">
        <v>647</v>
      </c>
      <c r="Y80" s="79"/>
      <c r="Z80" s="79"/>
      <c r="AA80" s="85" t="s">
        <v>766</v>
      </c>
      <c r="AB80" s="79"/>
      <c r="AC80" s="79" t="b">
        <v>0</v>
      </c>
      <c r="AD80" s="79">
        <v>0</v>
      </c>
      <c r="AE80" s="85" t="s">
        <v>833</v>
      </c>
      <c r="AF80" s="79" t="b">
        <v>0</v>
      </c>
      <c r="AG80" s="79" t="s">
        <v>837</v>
      </c>
      <c r="AH80" s="79"/>
      <c r="AI80" s="85" t="s">
        <v>833</v>
      </c>
      <c r="AJ80" s="79" t="b">
        <v>0</v>
      </c>
      <c r="AK80" s="79">
        <v>0</v>
      </c>
      <c r="AL80" s="85" t="s">
        <v>833</v>
      </c>
      <c r="AM80" s="79" t="s">
        <v>842</v>
      </c>
      <c r="AN80" s="79" t="b">
        <v>0</v>
      </c>
      <c r="AO80" s="85" t="s">
        <v>766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v>
      </c>
      <c r="BK80" s="49">
        <v>100</v>
      </c>
      <c r="BL80" s="48">
        <v>2</v>
      </c>
    </row>
    <row r="81" spans="1:64" ht="15">
      <c r="A81" s="64" t="s">
        <v>259</v>
      </c>
      <c r="B81" s="64" t="s">
        <v>259</v>
      </c>
      <c r="C81" s="65" t="s">
        <v>2340</v>
      </c>
      <c r="D81" s="66">
        <v>3</v>
      </c>
      <c r="E81" s="67" t="s">
        <v>132</v>
      </c>
      <c r="F81" s="68">
        <v>32</v>
      </c>
      <c r="G81" s="65"/>
      <c r="H81" s="69"/>
      <c r="I81" s="70"/>
      <c r="J81" s="70"/>
      <c r="K81" s="34" t="s">
        <v>65</v>
      </c>
      <c r="L81" s="77">
        <v>81</v>
      </c>
      <c r="M81" s="77"/>
      <c r="N81" s="72"/>
      <c r="O81" s="79" t="s">
        <v>176</v>
      </c>
      <c r="P81" s="81">
        <v>43484.80003472222</v>
      </c>
      <c r="Q81" s="79" t="s">
        <v>365</v>
      </c>
      <c r="R81" s="79"/>
      <c r="S81" s="79"/>
      <c r="T81" s="79" t="s">
        <v>443</v>
      </c>
      <c r="U81" s="83" t="s">
        <v>506</v>
      </c>
      <c r="V81" s="83" t="s">
        <v>506</v>
      </c>
      <c r="W81" s="81">
        <v>43484.80003472222</v>
      </c>
      <c r="X81" s="83" t="s">
        <v>648</v>
      </c>
      <c r="Y81" s="79"/>
      <c r="Z81" s="79"/>
      <c r="AA81" s="85" t="s">
        <v>767</v>
      </c>
      <c r="AB81" s="79"/>
      <c r="AC81" s="79" t="b">
        <v>0</v>
      </c>
      <c r="AD81" s="79">
        <v>0</v>
      </c>
      <c r="AE81" s="85" t="s">
        <v>833</v>
      </c>
      <c r="AF81" s="79" t="b">
        <v>0</v>
      </c>
      <c r="AG81" s="79" t="s">
        <v>838</v>
      </c>
      <c r="AH81" s="79"/>
      <c r="AI81" s="85" t="s">
        <v>833</v>
      </c>
      <c r="AJ81" s="79" t="b">
        <v>0</v>
      </c>
      <c r="AK81" s="79">
        <v>0</v>
      </c>
      <c r="AL81" s="85" t="s">
        <v>833</v>
      </c>
      <c r="AM81" s="79" t="s">
        <v>842</v>
      </c>
      <c r="AN81" s="79" t="b">
        <v>0</v>
      </c>
      <c r="AO81" s="85" t="s">
        <v>767</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2.380952380952381</v>
      </c>
      <c r="BF81" s="48">
        <v>0</v>
      </c>
      <c r="BG81" s="49">
        <v>0</v>
      </c>
      <c r="BH81" s="48">
        <v>0</v>
      </c>
      <c r="BI81" s="49">
        <v>0</v>
      </c>
      <c r="BJ81" s="48">
        <v>41</v>
      </c>
      <c r="BK81" s="49">
        <v>97.61904761904762</v>
      </c>
      <c r="BL81" s="48">
        <v>42</v>
      </c>
    </row>
    <row r="82" spans="1:64" ht="15">
      <c r="A82" s="64" t="s">
        <v>260</v>
      </c>
      <c r="B82" s="64" t="s">
        <v>311</v>
      </c>
      <c r="C82" s="65" t="s">
        <v>2340</v>
      </c>
      <c r="D82" s="66">
        <v>3</v>
      </c>
      <c r="E82" s="67" t="s">
        <v>132</v>
      </c>
      <c r="F82" s="68">
        <v>32</v>
      </c>
      <c r="G82" s="65"/>
      <c r="H82" s="69"/>
      <c r="I82" s="70"/>
      <c r="J82" s="70"/>
      <c r="K82" s="34" t="s">
        <v>65</v>
      </c>
      <c r="L82" s="77">
        <v>82</v>
      </c>
      <c r="M82" s="77"/>
      <c r="N82" s="72"/>
      <c r="O82" s="79" t="s">
        <v>319</v>
      </c>
      <c r="P82" s="81">
        <v>43484.80357638889</v>
      </c>
      <c r="Q82" s="79" t="s">
        <v>366</v>
      </c>
      <c r="R82" s="83" t="s">
        <v>430</v>
      </c>
      <c r="S82" s="79" t="s">
        <v>441</v>
      </c>
      <c r="T82" s="79" t="s">
        <v>468</v>
      </c>
      <c r="U82" s="83" t="s">
        <v>507</v>
      </c>
      <c r="V82" s="83" t="s">
        <v>507</v>
      </c>
      <c r="W82" s="81">
        <v>43484.80357638889</v>
      </c>
      <c r="X82" s="83" t="s">
        <v>649</v>
      </c>
      <c r="Y82" s="79"/>
      <c r="Z82" s="79"/>
      <c r="AA82" s="85" t="s">
        <v>768</v>
      </c>
      <c r="AB82" s="79"/>
      <c r="AC82" s="79" t="b">
        <v>0</v>
      </c>
      <c r="AD82" s="79">
        <v>1</v>
      </c>
      <c r="AE82" s="85" t="s">
        <v>833</v>
      </c>
      <c r="AF82" s="79" t="b">
        <v>0</v>
      </c>
      <c r="AG82" s="79" t="s">
        <v>838</v>
      </c>
      <c r="AH82" s="79"/>
      <c r="AI82" s="85" t="s">
        <v>833</v>
      </c>
      <c r="AJ82" s="79" t="b">
        <v>0</v>
      </c>
      <c r="AK82" s="79">
        <v>0</v>
      </c>
      <c r="AL82" s="85" t="s">
        <v>833</v>
      </c>
      <c r="AM82" s="79" t="s">
        <v>842</v>
      </c>
      <c r="AN82" s="79" t="b">
        <v>0</v>
      </c>
      <c r="AO82" s="85" t="s">
        <v>768</v>
      </c>
      <c r="AP82" s="79" t="s">
        <v>176</v>
      </c>
      <c r="AQ82" s="79">
        <v>0</v>
      </c>
      <c r="AR82" s="79">
        <v>0</v>
      </c>
      <c r="AS82" s="79" t="s">
        <v>856</v>
      </c>
      <c r="AT82" s="79" t="s">
        <v>859</v>
      </c>
      <c r="AU82" s="79" t="s">
        <v>860</v>
      </c>
      <c r="AV82" s="79" t="s">
        <v>862</v>
      </c>
      <c r="AW82" s="79" t="s">
        <v>866</v>
      </c>
      <c r="AX82" s="79" t="s">
        <v>862</v>
      </c>
      <c r="AY82" s="79" t="s">
        <v>871</v>
      </c>
      <c r="AZ82" s="83" t="s">
        <v>873</v>
      </c>
      <c r="BA82">
        <v>1</v>
      </c>
      <c r="BB82" s="78" t="str">
        <f>REPLACE(INDEX(GroupVertices[Group],MATCH(Edges[[#This Row],[Vertex 1]],GroupVertices[Vertex],0)),1,1,"")</f>
        <v>14</v>
      </c>
      <c r="BC82" s="78" t="str">
        <f>REPLACE(INDEX(GroupVertices[Group],MATCH(Edges[[#This Row],[Vertex 2]],GroupVertices[Vertex],0)),1,1,"")</f>
        <v>14</v>
      </c>
      <c r="BD82" s="48"/>
      <c r="BE82" s="49"/>
      <c r="BF82" s="48"/>
      <c r="BG82" s="49"/>
      <c r="BH82" s="48"/>
      <c r="BI82" s="49"/>
      <c r="BJ82" s="48"/>
      <c r="BK82" s="49"/>
      <c r="BL82" s="48"/>
    </row>
    <row r="83" spans="1:64" ht="15">
      <c r="A83" s="64" t="s">
        <v>260</v>
      </c>
      <c r="B83" s="64" t="s">
        <v>312</v>
      </c>
      <c r="C83" s="65" t="s">
        <v>2340</v>
      </c>
      <c r="D83" s="66">
        <v>3</v>
      </c>
      <c r="E83" s="67" t="s">
        <v>132</v>
      </c>
      <c r="F83" s="68">
        <v>32</v>
      </c>
      <c r="G83" s="65"/>
      <c r="H83" s="69"/>
      <c r="I83" s="70"/>
      <c r="J83" s="70"/>
      <c r="K83" s="34" t="s">
        <v>65</v>
      </c>
      <c r="L83" s="77">
        <v>83</v>
      </c>
      <c r="M83" s="77"/>
      <c r="N83" s="72"/>
      <c r="O83" s="79" t="s">
        <v>319</v>
      </c>
      <c r="P83" s="81">
        <v>43484.80357638889</v>
      </c>
      <c r="Q83" s="79" t="s">
        <v>366</v>
      </c>
      <c r="R83" s="83" t="s">
        <v>430</v>
      </c>
      <c r="S83" s="79" t="s">
        <v>441</v>
      </c>
      <c r="T83" s="79" t="s">
        <v>468</v>
      </c>
      <c r="U83" s="83" t="s">
        <v>507</v>
      </c>
      <c r="V83" s="83" t="s">
        <v>507</v>
      </c>
      <c r="W83" s="81">
        <v>43484.80357638889</v>
      </c>
      <c r="X83" s="83" t="s">
        <v>649</v>
      </c>
      <c r="Y83" s="79"/>
      <c r="Z83" s="79"/>
      <c r="AA83" s="85" t="s">
        <v>768</v>
      </c>
      <c r="AB83" s="79"/>
      <c r="AC83" s="79" t="b">
        <v>0</v>
      </c>
      <c r="AD83" s="79">
        <v>1</v>
      </c>
      <c r="AE83" s="85" t="s">
        <v>833</v>
      </c>
      <c r="AF83" s="79" t="b">
        <v>0</v>
      </c>
      <c r="AG83" s="79" t="s">
        <v>838</v>
      </c>
      <c r="AH83" s="79"/>
      <c r="AI83" s="85" t="s">
        <v>833</v>
      </c>
      <c r="AJ83" s="79" t="b">
        <v>0</v>
      </c>
      <c r="AK83" s="79">
        <v>0</v>
      </c>
      <c r="AL83" s="85" t="s">
        <v>833</v>
      </c>
      <c r="AM83" s="79" t="s">
        <v>842</v>
      </c>
      <c r="AN83" s="79" t="b">
        <v>0</v>
      </c>
      <c r="AO83" s="85" t="s">
        <v>768</v>
      </c>
      <c r="AP83" s="79" t="s">
        <v>176</v>
      </c>
      <c r="AQ83" s="79">
        <v>0</v>
      </c>
      <c r="AR83" s="79">
        <v>0</v>
      </c>
      <c r="AS83" s="79" t="s">
        <v>856</v>
      </c>
      <c r="AT83" s="79" t="s">
        <v>859</v>
      </c>
      <c r="AU83" s="79" t="s">
        <v>860</v>
      </c>
      <c r="AV83" s="79" t="s">
        <v>862</v>
      </c>
      <c r="AW83" s="79" t="s">
        <v>866</v>
      </c>
      <c r="AX83" s="79" t="s">
        <v>862</v>
      </c>
      <c r="AY83" s="79" t="s">
        <v>871</v>
      </c>
      <c r="AZ83" s="83" t="s">
        <v>873</v>
      </c>
      <c r="BA83">
        <v>1</v>
      </c>
      <c r="BB83" s="78" t="str">
        <f>REPLACE(INDEX(GroupVertices[Group],MATCH(Edges[[#This Row],[Vertex 1]],GroupVertices[Vertex],0)),1,1,"")</f>
        <v>14</v>
      </c>
      <c r="BC83" s="78" t="str">
        <f>REPLACE(INDEX(GroupVertices[Group],MATCH(Edges[[#This Row],[Vertex 2]],GroupVertices[Vertex],0)),1,1,"")</f>
        <v>14</v>
      </c>
      <c r="BD83" s="48">
        <v>0</v>
      </c>
      <c r="BE83" s="49">
        <v>0</v>
      </c>
      <c r="BF83" s="48">
        <v>1</v>
      </c>
      <c r="BG83" s="49">
        <v>4</v>
      </c>
      <c r="BH83" s="48">
        <v>0</v>
      </c>
      <c r="BI83" s="49">
        <v>0</v>
      </c>
      <c r="BJ83" s="48">
        <v>24</v>
      </c>
      <c r="BK83" s="49">
        <v>96</v>
      </c>
      <c r="BL83" s="48">
        <v>25</v>
      </c>
    </row>
    <row r="84" spans="1:64" ht="15">
      <c r="A84" s="64" t="s">
        <v>261</v>
      </c>
      <c r="B84" s="64" t="s">
        <v>264</v>
      </c>
      <c r="C84" s="65" t="s">
        <v>2340</v>
      </c>
      <c r="D84" s="66">
        <v>3</v>
      </c>
      <c r="E84" s="67" t="s">
        <v>132</v>
      </c>
      <c r="F84" s="68">
        <v>32</v>
      </c>
      <c r="G84" s="65"/>
      <c r="H84" s="69"/>
      <c r="I84" s="70"/>
      <c r="J84" s="70"/>
      <c r="K84" s="34" t="s">
        <v>65</v>
      </c>
      <c r="L84" s="77">
        <v>84</v>
      </c>
      <c r="M84" s="77"/>
      <c r="N84" s="72"/>
      <c r="O84" s="79" t="s">
        <v>319</v>
      </c>
      <c r="P84" s="81">
        <v>43484.80685185185</v>
      </c>
      <c r="Q84" s="79" t="s">
        <v>367</v>
      </c>
      <c r="R84" s="79"/>
      <c r="S84" s="79"/>
      <c r="T84" s="79" t="s">
        <v>469</v>
      </c>
      <c r="U84" s="79"/>
      <c r="V84" s="83" t="s">
        <v>582</v>
      </c>
      <c r="W84" s="81">
        <v>43484.80685185185</v>
      </c>
      <c r="X84" s="83" t="s">
        <v>650</v>
      </c>
      <c r="Y84" s="79"/>
      <c r="Z84" s="79"/>
      <c r="AA84" s="85" t="s">
        <v>769</v>
      </c>
      <c r="AB84" s="79"/>
      <c r="AC84" s="79" t="b">
        <v>0</v>
      </c>
      <c r="AD84" s="79">
        <v>0</v>
      </c>
      <c r="AE84" s="85" t="s">
        <v>833</v>
      </c>
      <c r="AF84" s="79" t="b">
        <v>0</v>
      </c>
      <c r="AG84" s="79" t="s">
        <v>838</v>
      </c>
      <c r="AH84" s="79"/>
      <c r="AI84" s="85" t="s">
        <v>833</v>
      </c>
      <c r="AJ84" s="79" t="b">
        <v>0</v>
      </c>
      <c r="AK84" s="79">
        <v>1</v>
      </c>
      <c r="AL84" s="85" t="s">
        <v>772</v>
      </c>
      <c r="AM84" s="79" t="s">
        <v>848</v>
      </c>
      <c r="AN84" s="79" t="b">
        <v>0</v>
      </c>
      <c r="AO84" s="85" t="s">
        <v>772</v>
      </c>
      <c r="AP84" s="79" t="s">
        <v>176</v>
      </c>
      <c r="AQ84" s="79">
        <v>0</v>
      </c>
      <c r="AR84" s="79">
        <v>0</v>
      </c>
      <c r="AS84" s="79"/>
      <c r="AT84" s="79"/>
      <c r="AU84" s="79"/>
      <c r="AV84" s="79"/>
      <c r="AW84" s="79"/>
      <c r="AX84" s="79"/>
      <c r="AY84" s="79"/>
      <c r="AZ84" s="79"/>
      <c r="BA84">
        <v>1</v>
      </c>
      <c r="BB84" s="78" t="str">
        <f>REPLACE(INDEX(GroupVertices[Group],MATCH(Edges[[#This Row],[Vertex 1]],GroupVertices[Vertex],0)),1,1,"")</f>
        <v>20</v>
      </c>
      <c r="BC84" s="78" t="str">
        <f>REPLACE(INDEX(GroupVertices[Group],MATCH(Edges[[#This Row],[Vertex 2]],GroupVertices[Vertex],0)),1,1,"")</f>
        <v>20</v>
      </c>
      <c r="BD84" s="48">
        <v>0</v>
      </c>
      <c r="BE84" s="49">
        <v>0</v>
      </c>
      <c r="BF84" s="48">
        <v>0</v>
      </c>
      <c r="BG84" s="49">
        <v>0</v>
      </c>
      <c r="BH84" s="48">
        <v>0</v>
      </c>
      <c r="BI84" s="49">
        <v>0</v>
      </c>
      <c r="BJ84" s="48">
        <v>11</v>
      </c>
      <c r="BK84" s="49">
        <v>100</v>
      </c>
      <c r="BL84" s="48">
        <v>11</v>
      </c>
    </row>
    <row r="85" spans="1:64" ht="15">
      <c r="A85" s="64" t="s">
        <v>262</v>
      </c>
      <c r="B85" s="64" t="s">
        <v>262</v>
      </c>
      <c r="C85" s="65" t="s">
        <v>2340</v>
      </c>
      <c r="D85" s="66">
        <v>3</v>
      </c>
      <c r="E85" s="67" t="s">
        <v>132</v>
      </c>
      <c r="F85" s="68">
        <v>32</v>
      </c>
      <c r="G85" s="65"/>
      <c r="H85" s="69"/>
      <c r="I85" s="70"/>
      <c r="J85" s="70"/>
      <c r="K85" s="34" t="s">
        <v>65</v>
      </c>
      <c r="L85" s="77">
        <v>85</v>
      </c>
      <c r="M85" s="77"/>
      <c r="N85" s="72"/>
      <c r="O85" s="79" t="s">
        <v>176</v>
      </c>
      <c r="P85" s="81">
        <v>43484.77792824074</v>
      </c>
      <c r="Q85" s="79" t="s">
        <v>368</v>
      </c>
      <c r="R85" s="79"/>
      <c r="S85" s="79"/>
      <c r="T85" s="79" t="s">
        <v>470</v>
      </c>
      <c r="U85" s="83" t="s">
        <v>508</v>
      </c>
      <c r="V85" s="83" t="s">
        <v>508</v>
      </c>
      <c r="W85" s="81">
        <v>43484.77792824074</v>
      </c>
      <c r="X85" s="83" t="s">
        <v>651</v>
      </c>
      <c r="Y85" s="79"/>
      <c r="Z85" s="79"/>
      <c r="AA85" s="85" t="s">
        <v>770</v>
      </c>
      <c r="AB85" s="79"/>
      <c r="AC85" s="79" t="b">
        <v>0</v>
      </c>
      <c r="AD85" s="79">
        <v>19</v>
      </c>
      <c r="AE85" s="85" t="s">
        <v>833</v>
      </c>
      <c r="AF85" s="79" t="b">
        <v>0</v>
      </c>
      <c r="AG85" s="79" t="s">
        <v>838</v>
      </c>
      <c r="AH85" s="79"/>
      <c r="AI85" s="85" t="s">
        <v>833</v>
      </c>
      <c r="AJ85" s="79" t="b">
        <v>0</v>
      </c>
      <c r="AK85" s="79">
        <v>3</v>
      </c>
      <c r="AL85" s="85" t="s">
        <v>833</v>
      </c>
      <c r="AM85" s="79" t="s">
        <v>842</v>
      </c>
      <c r="AN85" s="79" t="b">
        <v>0</v>
      </c>
      <c r="AO85" s="85" t="s">
        <v>770</v>
      </c>
      <c r="AP85" s="79" t="s">
        <v>176</v>
      </c>
      <c r="AQ85" s="79">
        <v>0</v>
      </c>
      <c r="AR85" s="79">
        <v>0</v>
      </c>
      <c r="AS85" s="79" t="s">
        <v>855</v>
      </c>
      <c r="AT85" s="79" t="s">
        <v>859</v>
      </c>
      <c r="AU85" s="79" t="s">
        <v>860</v>
      </c>
      <c r="AV85" s="79" t="s">
        <v>861</v>
      </c>
      <c r="AW85" s="79" t="s">
        <v>865</v>
      </c>
      <c r="AX85" s="79" t="s">
        <v>869</v>
      </c>
      <c r="AY85" s="79" t="s">
        <v>870</v>
      </c>
      <c r="AZ85" s="83" t="s">
        <v>872</v>
      </c>
      <c r="BA85">
        <v>1</v>
      </c>
      <c r="BB85" s="78" t="str">
        <f>REPLACE(INDEX(GroupVertices[Group],MATCH(Edges[[#This Row],[Vertex 1]],GroupVertices[Vertex],0)),1,1,"")</f>
        <v>19</v>
      </c>
      <c r="BC85" s="78" t="str">
        <f>REPLACE(INDEX(GroupVertices[Group],MATCH(Edges[[#This Row],[Vertex 2]],GroupVertices[Vertex],0)),1,1,"")</f>
        <v>19</v>
      </c>
      <c r="BD85" s="48">
        <v>1</v>
      </c>
      <c r="BE85" s="49">
        <v>3.125</v>
      </c>
      <c r="BF85" s="48">
        <v>1</v>
      </c>
      <c r="BG85" s="49">
        <v>3.125</v>
      </c>
      <c r="BH85" s="48">
        <v>0</v>
      </c>
      <c r="BI85" s="49">
        <v>0</v>
      </c>
      <c r="BJ85" s="48">
        <v>30</v>
      </c>
      <c r="BK85" s="49">
        <v>93.75</v>
      </c>
      <c r="BL85" s="48">
        <v>32</v>
      </c>
    </row>
    <row r="86" spans="1:64" ht="15">
      <c r="A86" s="64" t="s">
        <v>263</v>
      </c>
      <c r="B86" s="64" t="s">
        <v>262</v>
      </c>
      <c r="C86" s="65" t="s">
        <v>2340</v>
      </c>
      <c r="D86" s="66">
        <v>3</v>
      </c>
      <c r="E86" s="67" t="s">
        <v>132</v>
      </c>
      <c r="F86" s="68">
        <v>32</v>
      </c>
      <c r="G86" s="65"/>
      <c r="H86" s="69"/>
      <c r="I86" s="70"/>
      <c r="J86" s="70"/>
      <c r="K86" s="34" t="s">
        <v>65</v>
      </c>
      <c r="L86" s="77">
        <v>86</v>
      </c>
      <c r="M86" s="77"/>
      <c r="N86" s="72"/>
      <c r="O86" s="79" t="s">
        <v>319</v>
      </c>
      <c r="P86" s="81">
        <v>43484.80918981481</v>
      </c>
      <c r="Q86" s="79" t="s">
        <v>369</v>
      </c>
      <c r="R86" s="79"/>
      <c r="S86" s="79"/>
      <c r="T86" s="79" t="s">
        <v>300</v>
      </c>
      <c r="U86" s="79"/>
      <c r="V86" s="83" t="s">
        <v>583</v>
      </c>
      <c r="W86" s="81">
        <v>43484.80918981481</v>
      </c>
      <c r="X86" s="83" t="s">
        <v>652</v>
      </c>
      <c r="Y86" s="79"/>
      <c r="Z86" s="79"/>
      <c r="AA86" s="85" t="s">
        <v>771</v>
      </c>
      <c r="AB86" s="79"/>
      <c r="AC86" s="79" t="b">
        <v>0</v>
      </c>
      <c r="AD86" s="79">
        <v>0</v>
      </c>
      <c r="AE86" s="85" t="s">
        <v>833</v>
      </c>
      <c r="AF86" s="79" t="b">
        <v>0</v>
      </c>
      <c r="AG86" s="79" t="s">
        <v>838</v>
      </c>
      <c r="AH86" s="79"/>
      <c r="AI86" s="85" t="s">
        <v>833</v>
      </c>
      <c r="AJ86" s="79" t="b">
        <v>0</v>
      </c>
      <c r="AK86" s="79">
        <v>3</v>
      </c>
      <c r="AL86" s="85" t="s">
        <v>770</v>
      </c>
      <c r="AM86" s="79" t="s">
        <v>842</v>
      </c>
      <c r="AN86" s="79" t="b">
        <v>0</v>
      </c>
      <c r="AO86" s="85" t="s">
        <v>770</v>
      </c>
      <c r="AP86" s="79" t="s">
        <v>176</v>
      </c>
      <c r="AQ86" s="79">
        <v>0</v>
      </c>
      <c r="AR86" s="79">
        <v>0</v>
      </c>
      <c r="AS86" s="79"/>
      <c r="AT86" s="79"/>
      <c r="AU86" s="79"/>
      <c r="AV86" s="79"/>
      <c r="AW86" s="79"/>
      <c r="AX86" s="79"/>
      <c r="AY86" s="79"/>
      <c r="AZ86" s="79"/>
      <c r="BA86">
        <v>1</v>
      </c>
      <c r="BB86" s="78" t="str">
        <f>REPLACE(INDEX(GroupVertices[Group],MATCH(Edges[[#This Row],[Vertex 1]],GroupVertices[Vertex],0)),1,1,"")</f>
        <v>19</v>
      </c>
      <c r="BC86" s="78" t="str">
        <f>REPLACE(INDEX(GroupVertices[Group],MATCH(Edges[[#This Row],[Vertex 2]],GroupVertices[Vertex],0)),1,1,"")</f>
        <v>19</v>
      </c>
      <c r="BD86" s="48">
        <v>0</v>
      </c>
      <c r="BE86" s="49">
        <v>0</v>
      </c>
      <c r="BF86" s="48">
        <v>0</v>
      </c>
      <c r="BG86" s="49">
        <v>0</v>
      </c>
      <c r="BH86" s="48">
        <v>0</v>
      </c>
      <c r="BI86" s="49">
        <v>0</v>
      </c>
      <c r="BJ86" s="48">
        <v>24</v>
      </c>
      <c r="BK86" s="49">
        <v>100</v>
      </c>
      <c r="BL86" s="48">
        <v>24</v>
      </c>
    </row>
    <row r="87" spans="1:64" ht="15">
      <c r="A87" s="64" t="s">
        <v>264</v>
      </c>
      <c r="B87" s="64" t="s">
        <v>264</v>
      </c>
      <c r="C87" s="65" t="s">
        <v>2341</v>
      </c>
      <c r="D87" s="66">
        <v>6.5</v>
      </c>
      <c r="E87" s="67" t="s">
        <v>136</v>
      </c>
      <c r="F87" s="68">
        <v>28.285714285714285</v>
      </c>
      <c r="G87" s="65"/>
      <c r="H87" s="69"/>
      <c r="I87" s="70"/>
      <c r="J87" s="70"/>
      <c r="K87" s="34" t="s">
        <v>65</v>
      </c>
      <c r="L87" s="77">
        <v>87</v>
      </c>
      <c r="M87" s="77"/>
      <c r="N87" s="72"/>
      <c r="O87" s="79" t="s">
        <v>176</v>
      </c>
      <c r="P87" s="81">
        <v>43484.75130787037</v>
      </c>
      <c r="Q87" s="79" t="s">
        <v>370</v>
      </c>
      <c r="R87" s="79"/>
      <c r="S87" s="79"/>
      <c r="T87" s="79" t="s">
        <v>469</v>
      </c>
      <c r="U87" s="79"/>
      <c r="V87" s="83" t="s">
        <v>584</v>
      </c>
      <c r="W87" s="81">
        <v>43484.75130787037</v>
      </c>
      <c r="X87" s="83" t="s">
        <v>653</v>
      </c>
      <c r="Y87" s="79"/>
      <c r="Z87" s="79"/>
      <c r="AA87" s="85" t="s">
        <v>772</v>
      </c>
      <c r="AB87" s="79"/>
      <c r="AC87" s="79" t="b">
        <v>0</v>
      </c>
      <c r="AD87" s="79">
        <v>2</v>
      </c>
      <c r="AE87" s="85" t="s">
        <v>833</v>
      </c>
      <c r="AF87" s="79" t="b">
        <v>0</v>
      </c>
      <c r="AG87" s="79" t="s">
        <v>838</v>
      </c>
      <c r="AH87" s="79"/>
      <c r="AI87" s="85" t="s">
        <v>833</v>
      </c>
      <c r="AJ87" s="79" t="b">
        <v>0</v>
      </c>
      <c r="AK87" s="79">
        <v>1</v>
      </c>
      <c r="AL87" s="85" t="s">
        <v>833</v>
      </c>
      <c r="AM87" s="79" t="s">
        <v>852</v>
      </c>
      <c r="AN87" s="79" t="b">
        <v>0</v>
      </c>
      <c r="AO87" s="85" t="s">
        <v>772</v>
      </c>
      <c r="AP87" s="79" t="s">
        <v>176</v>
      </c>
      <c r="AQ87" s="79">
        <v>0</v>
      </c>
      <c r="AR87" s="79">
        <v>0</v>
      </c>
      <c r="AS87" s="79"/>
      <c r="AT87" s="79"/>
      <c r="AU87" s="79"/>
      <c r="AV87" s="79"/>
      <c r="AW87" s="79"/>
      <c r="AX87" s="79"/>
      <c r="AY87" s="79"/>
      <c r="AZ87" s="79"/>
      <c r="BA87">
        <v>2</v>
      </c>
      <c r="BB87" s="78" t="str">
        <f>REPLACE(INDEX(GroupVertices[Group],MATCH(Edges[[#This Row],[Vertex 1]],GroupVertices[Vertex],0)),1,1,"")</f>
        <v>20</v>
      </c>
      <c r="BC87" s="78" t="str">
        <f>REPLACE(INDEX(GroupVertices[Group],MATCH(Edges[[#This Row],[Vertex 2]],GroupVertices[Vertex],0)),1,1,"")</f>
        <v>20</v>
      </c>
      <c r="BD87" s="48">
        <v>0</v>
      </c>
      <c r="BE87" s="49">
        <v>0</v>
      </c>
      <c r="BF87" s="48">
        <v>0</v>
      </c>
      <c r="BG87" s="49">
        <v>0</v>
      </c>
      <c r="BH87" s="48">
        <v>0</v>
      </c>
      <c r="BI87" s="49">
        <v>0</v>
      </c>
      <c r="BJ87" s="48">
        <v>9</v>
      </c>
      <c r="BK87" s="49">
        <v>100</v>
      </c>
      <c r="BL87" s="48">
        <v>9</v>
      </c>
    </row>
    <row r="88" spans="1:64" ht="15">
      <c r="A88" s="64" t="s">
        <v>264</v>
      </c>
      <c r="B88" s="64" t="s">
        <v>264</v>
      </c>
      <c r="C88" s="65" t="s">
        <v>2341</v>
      </c>
      <c r="D88" s="66">
        <v>6.5</v>
      </c>
      <c r="E88" s="67" t="s">
        <v>136</v>
      </c>
      <c r="F88" s="68">
        <v>28.285714285714285</v>
      </c>
      <c r="G88" s="65"/>
      <c r="H88" s="69"/>
      <c r="I88" s="70"/>
      <c r="J88" s="70"/>
      <c r="K88" s="34" t="s">
        <v>65</v>
      </c>
      <c r="L88" s="77">
        <v>88</v>
      </c>
      <c r="M88" s="77"/>
      <c r="N88" s="72"/>
      <c r="O88" s="79" t="s">
        <v>176</v>
      </c>
      <c r="P88" s="81">
        <v>43484.81010416667</v>
      </c>
      <c r="Q88" s="79" t="s">
        <v>371</v>
      </c>
      <c r="R88" s="79"/>
      <c r="S88" s="79"/>
      <c r="T88" s="79" t="s">
        <v>471</v>
      </c>
      <c r="U88" s="83" t="s">
        <v>509</v>
      </c>
      <c r="V88" s="83" t="s">
        <v>509</v>
      </c>
      <c r="W88" s="81">
        <v>43484.81010416667</v>
      </c>
      <c r="X88" s="83" t="s">
        <v>654</v>
      </c>
      <c r="Y88" s="79"/>
      <c r="Z88" s="79"/>
      <c r="AA88" s="85" t="s">
        <v>773</v>
      </c>
      <c r="AB88" s="79"/>
      <c r="AC88" s="79" t="b">
        <v>0</v>
      </c>
      <c r="AD88" s="79">
        <v>1</v>
      </c>
      <c r="AE88" s="85" t="s">
        <v>833</v>
      </c>
      <c r="AF88" s="79" t="b">
        <v>0</v>
      </c>
      <c r="AG88" s="79" t="s">
        <v>838</v>
      </c>
      <c r="AH88" s="79"/>
      <c r="AI88" s="85" t="s">
        <v>833</v>
      </c>
      <c r="AJ88" s="79" t="b">
        <v>0</v>
      </c>
      <c r="AK88" s="79">
        <v>0</v>
      </c>
      <c r="AL88" s="85" t="s">
        <v>833</v>
      </c>
      <c r="AM88" s="79" t="s">
        <v>842</v>
      </c>
      <c r="AN88" s="79" t="b">
        <v>0</v>
      </c>
      <c r="AO88" s="85" t="s">
        <v>773</v>
      </c>
      <c r="AP88" s="79" t="s">
        <v>176</v>
      </c>
      <c r="AQ88" s="79">
        <v>0</v>
      </c>
      <c r="AR88" s="79">
        <v>0</v>
      </c>
      <c r="AS88" s="79"/>
      <c r="AT88" s="79"/>
      <c r="AU88" s="79"/>
      <c r="AV88" s="79"/>
      <c r="AW88" s="79"/>
      <c r="AX88" s="79"/>
      <c r="AY88" s="79"/>
      <c r="AZ88" s="79"/>
      <c r="BA88">
        <v>2</v>
      </c>
      <c r="BB88" s="78" t="str">
        <f>REPLACE(INDEX(GroupVertices[Group],MATCH(Edges[[#This Row],[Vertex 1]],GroupVertices[Vertex],0)),1,1,"")</f>
        <v>20</v>
      </c>
      <c r="BC88" s="78" t="str">
        <f>REPLACE(INDEX(GroupVertices[Group],MATCH(Edges[[#This Row],[Vertex 2]],GroupVertices[Vertex],0)),1,1,"")</f>
        <v>20</v>
      </c>
      <c r="BD88" s="48">
        <v>2</v>
      </c>
      <c r="BE88" s="49">
        <v>8.695652173913043</v>
      </c>
      <c r="BF88" s="48">
        <v>0</v>
      </c>
      <c r="BG88" s="49">
        <v>0</v>
      </c>
      <c r="BH88" s="48">
        <v>0</v>
      </c>
      <c r="BI88" s="49">
        <v>0</v>
      </c>
      <c r="BJ88" s="48">
        <v>21</v>
      </c>
      <c r="BK88" s="49">
        <v>91.30434782608695</v>
      </c>
      <c r="BL88" s="48">
        <v>23</v>
      </c>
    </row>
    <row r="89" spans="1:64" ht="15">
      <c r="A89" s="64" t="s">
        <v>265</v>
      </c>
      <c r="B89" s="64" t="s">
        <v>313</v>
      </c>
      <c r="C89" s="65" t="s">
        <v>2340</v>
      </c>
      <c r="D89" s="66">
        <v>3</v>
      </c>
      <c r="E89" s="67" t="s">
        <v>132</v>
      </c>
      <c r="F89" s="68">
        <v>32</v>
      </c>
      <c r="G89" s="65"/>
      <c r="H89" s="69"/>
      <c r="I89" s="70"/>
      <c r="J89" s="70"/>
      <c r="K89" s="34" t="s">
        <v>65</v>
      </c>
      <c r="L89" s="77">
        <v>89</v>
      </c>
      <c r="M89" s="77"/>
      <c r="N89" s="72"/>
      <c r="O89" s="79" t="s">
        <v>319</v>
      </c>
      <c r="P89" s="81">
        <v>43484.81085648148</v>
      </c>
      <c r="Q89" s="79" t="s">
        <v>372</v>
      </c>
      <c r="R89" s="79"/>
      <c r="S89" s="79"/>
      <c r="T89" s="79" t="s">
        <v>443</v>
      </c>
      <c r="U89" s="83" t="s">
        <v>510</v>
      </c>
      <c r="V89" s="83" t="s">
        <v>510</v>
      </c>
      <c r="W89" s="81">
        <v>43484.81085648148</v>
      </c>
      <c r="X89" s="83" t="s">
        <v>655</v>
      </c>
      <c r="Y89" s="79"/>
      <c r="Z89" s="79"/>
      <c r="AA89" s="85" t="s">
        <v>774</v>
      </c>
      <c r="AB89" s="79"/>
      <c r="AC89" s="79" t="b">
        <v>0</v>
      </c>
      <c r="AD89" s="79">
        <v>5</v>
      </c>
      <c r="AE89" s="85" t="s">
        <v>833</v>
      </c>
      <c r="AF89" s="79" t="b">
        <v>0</v>
      </c>
      <c r="AG89" s="79" t="s">
        <v>838</v>
      </c>
      <c r="AH89" s="79"/>
      <c r="AI89" s="85" t="s">
        <v>833</v>
      </c>
      <c r="AJ89" s="79" t="b">
        <v>0</v>
      </c>
      <c r="AK89" s="79">
        <v>0</v>
      </c>
      <c r="AL89" s="85" t="s">
        <v>833</v>
      </c>
      <c r="AM89" s="79" t="s">
        <v>842</v>
      </c>
      <c r="AN89" s="79" t="b">
        <v>0</v>
      </c>
      <c r="AO89" s="85" t="s">
        <v>774</v>
      </c>
      <c r="AP89" s="79" t="s">
        <v>176</v>
      </c>
      <c r="AQ89" s="79">
        <v>0</v>
      </c>
      <c r="AR89" s="79">
        <v>0</v>
      </c>
      <c r="AS89" s="79" t="s">
        <v>857</v>
      </c>
      <c r="AT89" s="79" t="s">
        <v>859</v>
      </c>
      <c r="AU89" s="79" t="s">
        <v>860</v>
      </c>
      <c r="AV89" s="79" t="s">
        <v>863</v>
      </c>
      <c r="AW89" s="79" t="s">
        <v>867</v>
      </c>
      <c r="AX89" s="79" t="s">
        <v>863</v>
      </c>
      <c r="AY89" s="79" t="s">
        <v>871</v>
      </c>
      <c r="AZ89" s="83" t="s">
        <v>874</v>
      </c>
      <c r="BA89">
        <v>1</v>
      </c>
      <c r="BB89" s="78" t="str">
        <f>REPLACE(INDEX(GroupVertices[Group],MATCH(Edges[[#This Row],[Vertex 1]],GroupVertices[Vertex],0)),1,1,"")</f>
        <v>18</v>
      </c>
      <c r="BC89" s="78" t="str">
        <f>REPLACE(INDEX(GroupVertices[Group],MATCH(Edges[[#This Row],[Vertex 2]],GroupVertices[Vertex],0)),1,1,"")</f>
        <v>18</v>
      </c>
      <c r="BD89" s="48">
        <v>0</v>
      </c>
      <c r="BE89" s="49">
        <v>0</v>
      </c>
      <c r="BF89" s="48">
        <v>0</v>
      </c>
      <c r="BG89" s="49">
        <v>0</v>
      </c>
      <c r="BH89" s="48">
        <v>0</v>
      </c>
      <c r="BI89" s="49">
        <v>0</v>
      </c>
      <c r="BJ89" s="48">
        <v>23</v>
      </c>
      <c r="BK89" s="49">
        <v>100</v>
      </c>
      <c r="BL89" s="48">
        <v>23</v>
      </c>
    </row>
    <row r="90" spans="1:64" ht="15">
      <c r="A90" s="64" t="s">
        <v>266</v>
      </c>
      <c r="B90" s="64" t="s">
        <v>314</v>
      </c>
      <c r="C90" s="65" t="s">
        <v>2340</v>
      </c>
      <c r="D90" s="66">
        <v>3</v>
      </c>
      <c r="E90" s="67" t="s">
        <v>132</v>
      </c>
      <c r="F90" s="68">
        <v>32</v>
      </c>
      <c r="G90" s="65"/>
      <c r="H90" s="69"/>
      <c r="I90" s="70"/>
      <c r="J90" s="70"/>
      <c r="K90" s="34" t="s">
        <v>65</v>
      </c>
      <c r="L90" s="77">
        <v>90</v>
      </c>
      <c r="M90" s="77"/>
      <c r="N90" s="72"/>
      <c r="O90" s="79" t="s">
        <v>319</v>
      </c>
      <c r="P90" s="81">
        <v>43484.81266203704</v>
      </c>
      <c r="Q90" s="79" t="s">
        <v>373</v>
      </c>
      <c r="R90" s="79"/>
      <c r="S90" s="79"/>
      <c r="T90" s="79" t="s">
        <v>455</v>
      </c>
      <c r="U90" s="83" t="s">
        <v>511</v>
      </c>
      <c r="V90" s="83" t="s">
        <v>511</v>
      </c>
      <c r="W90" s="81">
        <v>43484.81266203704</v>
      </c>
      <c r="X90" s="83" t="s">
        <v>656</v>
      </c>
      <c r="Y90" s="79"/>
      <c r="Z90" s="79"/>
      <c r="AA90" s="85" t="s">
        <v>775</v>
      </c>
      <c r="AB90" s="79"/>
      <c r="AC90" s="79" t="b">
        <v>0</v>
      </c>
      <c r="AD90" s="79">
        <v>0</v>
      </c>
      <c r="AE90" s="85" t="s">
        <v>833</v>
      </c>
      <c r="AF90" s="79" t="b">
        <v>0</v>
      </c>
      <c r="AG90" s="79" t="s">
        <v>838</v>
      </c>
      <c r="AH90" s="79"/>
      <c r="AI90" s="85" t="s">
        <v>833</v>
      </c>
      <c r="AJ90" s="79" t="b">
        <v>0</v>
      </c>
      <c r="AK90" s="79">
        <v>0</v>
      </c>
      <c r="AL90" s="85" t="s">
        <v>833</v>
      </c>
      <c r="AM90" s="79" t="s">
        <v>842</v>
      </c>
      <c r="AN90" s="79" t="b">
        <v>0</v>
      </c>
      <c r="AO90" s="85" t="s">
        <v>775</v>
      </c>
      <c r="AP90" s="79" t="s">
        <v>176</v>
      </c>
      <c r="AQ90" s="79">
        <v>0</v>
      </c>
      <c r="AR90" s="79">
        <v>0</v>
      </c>
      <c r="AS90" s="79"/>
      <c r="AT90" s="79"/>
      <c r="AU90" s="79"/>
      <c r="AV90" s="79"/>
      <c r="AW90" s="79"/>
      <c r="AX90" s="79"/>
      <c r="AY90" s="79"/>
      <c r="AZ90" s="79"/>
      <c r="BA90">
        <v>1</v>
      </c>
      <c r="BB90" s="78" t="str">
        <f>REPLACE(INDEX(GroupVertices[Group],MATCH(Edges[[#This Row],[Vertex 1]],GroupVertices[Vertex],0)),1,1,"")</f>
        <v>13</v>
      </c>
      <c r="BC90" s="78" t="str">
        <f>REPLACE(INDEX(GroupVertices[Group],MATCH(Edges[[#This Row],[Vertex 2]],GroupVertices[Vertex],0)),1,1,"")</f>
        <v>13</v>
      </c>
      <c r="BD90" s="48"/>
      <c r="BE90" s="49"/>
      <c r="BF90" s="48"/>
      <c r="BG90" s="49"/>
      <c r="BH90" s="48"/>
      <c r="BI90" s="49"/>
      <c r="BJ90" s="48"/>
      <c r="BK90" s="49"/>
      <c r="BL90" s="48"/>
    </row>
    <row r="91" spans="1:64" ht="15">
      <c r="A91" s="64" t="s">
        <v>266</v>
      </c>
      <c r="B91" s="64" t="s">
        <v>315</v>
      </c>
      <c r="C91" s="65" t="s">
        <v>2340</v>
      </c>
      <c r="D91" s="66">
        <v>3</v>
      </c>
      <c r="E91" s="67" t="s">
        <v>132</v>
      </c>
      <c r="F91" s="68">
        <v>32</v>
      </c>
      <c r="G91" s="65"/>
      <c r="H91" s="69"/>
      <c r="I91" s="70"/>
      <c r="J91" s="70"/>
      <c r="K91" s="34" t="s">
        <v>65</v>
      </c>
      <c r="L91" s="77">
        <v>91</v>
      </c>
      <c r="M91" s="77"/>
      <c r="N91" s="72"/>
      <c r="O91" s="79" t="s">
        <v>319</v>
      </c>
      <c r="P91" s="81">
        <v>43484.81266203704</v>
      </c>
      <c r="Q91" s="79" t="s">
        <v>373</v>
      </c>
      <c r="R91" s="79"/>
      <c r="S91" s="79"/>
      <c r="T91" s="79" t="s">
        <v>455</v>
      </c>
      <c r="U91" s="83" t="s">
        <v>511</v>
      </c>
      <c r="V91" s="83" t="s">
        <v>511</v>
      </c>
      <c r="W91" s="81">
        <v>43484.81266203704</v>
      </c>
      <c r="X91" s="83" t="s">
        <v>656</v>
      </c>
      <c r="Y91" s="79"/>
      <c r="Z91" s="79"/>
      <c r="AA91" s="85" t="s">
        <v>775</v>
      </c>
      <c r="AB91" s="79"/>
      <c r="AC91" s="79" t="b">
        <v>0</v>
      </c>
      <c r="AD91" s="79">
        <v>0</v>
      </c>
      <c r="AE91" s="85" t="s">
        <v>833</v>
      </c>
      <c r="AF91" s="79" t="b">
        <v>0</v>
      </c>
      <c r="AG91" s="79" t="s">
        <v>838</v>
      </c>
      <c r="AH91" s="79"/>
      <c r="AI91" s="85" t="s">
        <v>833</v>
      </c>
      <c r="AJ91" s="79" t="b">
        <v>0</v>
      </c>
      <c r="AK91" s="79">
        <v>0</v>
      </c>
      <c r="AL91" s="85" t="s">
        <v>833</v>
      </c>
      <c r="AM91" s="79" t="s">
        <v>842</v>
      </c>
      <c r="AN91" s="79" t="b">
        <v>0</v>
      </c>
      <c r="AO91" s="85" t="s">
        <v>775</v>
      </c>
      <c r="AP91" s="79" t="s">
        <v>176</v>
      </c>
      <c r="AQ91" s="79">
        <v>0</v>
      </c>
      <c r="AR91" s="79">
        <v>0</v>
      </c>
      <c r="AS91" s="79"/>
      <c r="AT91" s="79"/>
      <c r="AU91" s="79"/>
      <c r="AV91" s="79"/>
      <c r="AW91" s="79"/>
      <c r="AX91" s="79"/>
      <c r="AY91" s="79"/>
      <c r="AZ91" s="79"/>
      <c r="BA91">
        <v>1</v>
      </c>
      <c r="BB91" s="78" t="str">
        <f>REPLACE(INDEX(GroupVertices[Group],MATCH(Edges[[#This Row],[Vertex 1]],GroupVertices[Vertex],0)),1,1,"")</f>
        <v>13</v>
      </c>
      <c r="BC91" s="78" t="str">
        <f>REPLACE(INDEX(GroupVertices[Group],MATCH(Edges[[#This Row],[Vertex 2]],GroupVertices[Vertex],0)),1,1,"")</f>
        <v>13</v>
      </c>
      <c r="BD91" s="48">
        <v>3</v>
      </c>
      <c r="BE91" s="49">
        <v>9.375</v>
      </c>
      <c r="BF91" s="48">
        <v>0</v>
      </c>
      <c r="BG91" s="49">
        <v>0</v>
      </c>
      <c r="BH91" s="48">
        <v>0</v>
      </c>
      <c r="BI91" s="49">
        <v>0</v>
      </c>
      <c r="BJ91" s="48">
        <v>29</v>
      </c>
      <c r="BK91" s="49">
        <v>90.625</v>
      </c>
      <c r="BL91" s="48">
        <v>32</v>
      </c>
    </row>
    <row r="92" spans="1:64" ht="15">
      <c r="A92" s="64" t="s">
        <v>267</v>
      </c>
      <c r="B92" s="64" t="s">
        <v>316</v>
      </c>
      <c r="C92" s="65" t="s">
        <v>2340</v>
      </c>
      <c r="D92" s="66">
        <v>3</v>
      </c>
      <c r="E92" s="67" t="s">
        <v>132</v>
      </c>
      <c r="F92" s="68">
        <v>32</v>
      </c>
      <c r="G92" s="65"/>
      <c r="H92" s="69"/>
      <c r="I92" s="70"/>
      <c r="J92" s="70"/>
      <c r="K92" s="34" t="s">
        <v>65</v>
      </c>
      <c r="L92" s="77">
        <v>92</v>
      </c>
      <c r="M92" s="77"/>
      <c r="N92" s="72"/>
      <c r="O92" s="79" t="s">
        <v>319</v>
      </c>
      <c r="P92" s="81">
        <v>43484.81605324074</v>
      </c>
      <c r="Q92" s="79" t="s">
        <v>374</v>
      </c>
      <c r="R92" s="79"/>
      <c r="S92" s="79"/>
      <c r="T92" s="79" t="s">
        <v>472</v>
      </c>
      <c r="U92" s="83" t="s">
        <v>512</v>
      </c>
      <c r="V92" s="83" t="s">
        <v>512</v>
      </c>
      <c r="W92" s="81">
        <v>43484.81605324074</v>
      </c>
      <c r="X92" s="83" t="s">
        <v>657</v>
      </c>
      <c r="Y92" s="79"/>
      <c r="Z92" s="79"/>
      <c r="AA92" s="85" t="s">
        <v>776</v>
      </c>
      <c r="AB92" s="79"/>
      <c r="AC92" s="79" t="b">
        <v>0</v>
      </c>
      <c r="AD92" s="79">
        <v>2</v>
      </c>
      <c r="AE92" s="85" t="s">
        <v>833</v>
      </c>
      <c r="AF92" s="79" t="b">
        <v>0</v>
      </c>
      <c r="AG92" s="79" t="s">
        <v>838</v>
      </c>
      <c r="AH92" s="79"/>
      <c r="AI92" s="85" t="s">
        <v>833</v>
      </c>
      <c r="AJ92" s="79" t="b">
        <v>0</v>
      </c>
      <c r="AK92" s="79">
        <v>0</v>
      </c>
      <c r="AL92" s="85" t="s">
        <v>833</v>
      </c>
      <c r="AM92" s="79" t="s">
        <v>842</v>
      </c>
      <c r="AN92" s="79" t="b">
        <v>0</v>
      </c>
      <c r="AO92" s="85" t="s">
        <v>776</v>
      </c>
      <c r="AP92" s="79" t="s">
        <v>176</v>
      </c>
      <c r="AQ92" s="79">
        <v>0</v>
      </c>
      <c r="AR92" s="79">
        <v>0</v>
      </c>
      <c r="AS92" s="79" t="s">
        <v>855</v>
      </c>
      <c r="AT92" s="79" t="s">
        <v>859</v>
      </c>
      <c r="AU92" s="79" t="s">
        <v>860</v>
      </c>
      <c r="AV92" s="79" t="s">
        <v>861</v>
      </c>
      <c r="AW92" s="79" t="s">
        <v>865</v>
      </c>
      <c r="AX92" s="79" t="s">
        <v>869</v>
      </c>
      <c r="AY92" s="79" t="s">
        <v>870</v>
      </c>
      <c r="AZ92" s="83" t="s">
        <v>872</v>
      </c>
      <c r="BA92">
        <v>1</v>
      </c>
      <c r="BB92" s="78" t="str">
        <f>REPLACE(INDEX(GroupVertices[Group],MATCH(Edges[[#This Row],[Vertex 1]],GroupVertices[Vertex],0)),1,1,"")</f>
        <v>17</v>
      </c>
      <c r="BC92" s="78" t="str">
        <f>REPLACE(INDEX(GroupVertices[Group],MATCH(Edges[[#This Row],[Vertex 2]],GroupVertices[Vertex],0)),1,1,"")</f>
        <v>17</v>
      </c>
      <c r="BD92" s="48">
        <v>0</v>
      </c>
      <c r="BE92" s="49">
        <v>0</v>
      </c>
      <c r="BF92" s="48">
        <v>0</v>
      </c>
      <c r="BG92" s="49">
        <v>0</v>
      </c>
      <c r="BH92" s="48">
        <v>0</v>
      </c>
      <c r="BI92" s="49">
        <v>0</v>
      </c>
      <c r="BJ92" s="48">
        <v>9</v>
      </c>
      <c r="BK92" s="49">
        <v>100</v>
      </c>
      <c r="BL92" s="48">
        <v>9</v>
      </c>
    </row>
    <row r="93" spans="1:64" ht="15">
      <c r="A93" s="64" t="s">
        <v>268</v>
      </c>
      <c r="B93" s="64" t="s">
        <v>268</v>
      </c>
      <c r="C93" s="65" t="s">
        <v>2340</v>
      </c>
      <c r="D93" s="66">
        <v>3</v>
      </c>
      <c r="E93" s="67" t="s">
        <v>132</v>
      </c>
      <c r="F93" s="68">
        <v>32</v>
      </c>
      <c r="G93" s="65"/>
      <c r="H93" s="69"/>
      <c r="I93" s="70"/>
      <c r="J93" s="70"/>
      <c r="K93" s="34" t="s">
        <v>65</v>
      </c>
      <c r="L93" s="77">
        <v>93</v>
      </c>
      <c r="M93" s="77"/>
      <c r="N93" s="72"/>
      <c r="O93" s="79" t="s">
        <v>176</v>
      </c>
      <c r="P93" s="81">
        <v>43484.82378472222</v>
      </c>
      <c r="Q93" s="79" t="s">
        <v>375</v>
      </c>
      <c r="R93" s="79"/>
      <c r="S93" s="79"/>
      <c r="T93" s="79" t="s">
        <v>473</v>
      </c>
      <c r="U93" s="83" t="s">
        <v>513</v>
      </c>
      <c r="V93" s="83" t="s">
        <v>513</v>
      </c>
      <c r="W93" s="81">
        <v>43484.82378472222</v>
      </c>
      <c r="X93" s="83" t="s">
        <v>658</v>
      </c>
      <c r="Y93" s="79"/>
      <c r="Z93" s="79"/>
      <c r="AA93" s="85" t="s">
        <v>777</v>
      </c>
      <c r="AB93" s="79"/>
      <c r="AC93" s="79" t="b">
        <v>0</v>
      </c>
      <c r="AD93" s="79">
        <v>0</v>
      </c>
      <c r="AE93" s="85" t="s">
        <v>833</v>
      </c>
      <c r="AF93" s="79" t="b">
        <v>0</v>
      </c>
      <c r="AG93" s="79" t="s">
        <v>838</v>
      </c>
      <c r="AH93" s="79"/>
      <c r="AI93" s="85" t="s">
        <v>833</v>
      </c>
      <c r="AJ93" s="79" t="b">
        <v>0</v>
      </c>
      <c r="AK93" s="79">
        <v>0</v>
      </c>
      <c r="AL93" s="85" t="s">
        <v>833</v>
      </c>
      <c r="AM93" s="79" t="s">
        <v>842</v>
      </c>
      <c r="AN93" s="79" t="b">
        <v>0</v>
      </c>
      <c r="AO93" s="85" t="s">
        <v>777</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4</v>
      </c>
      <c r="BE93" s="49">
        <v>17.391304347826086</v>
      </c>
      <c r="BF93" s="48">
        <v>0</v>
      </c>
      <c r="BG93" s="49">
        <v>0</v>
      </c>
      <c r="BH93" s="48">
        <v>0</v>
      </c>
      <c r="BI93" s="49">
        <v>0</v>
      </c>
      <c r="BJ93" s="48">
        <v>19</v>
      </c>
      <c r="BK93" s="49">
        <v>82.6086956521739</v>
      </c>
      <c r="BL93" s="48">
        <v>23</v>
      </c>
    </row>
    <row r="94" spans="1:64" ht="15">
      <c r="A94" s="64" t="s">
        <v>269</v>
      </c>
      <c r="B94" s="64" t="s">
        <v>269</v>
      </c>
      <c r="C94" s="65" t="s">
        <v>2340</v>
      </c>
      <c r="D94" s="66">
        <v>3</v>
      </c>
      <c r="E94" s="67" t="s">
        <v>132</v>
      </c>
      <c r="F94" s="68">
        <v>32</v>
      </c>
      <c r="G94" s="65"/>
      <c r="H94" s="69"/>
      <c r="I94" s="70"/>
      <c r="J94" s="70"/>
      <c r="K94" s="34" t="s">
        <v>65</v>
      </c>
      <c r="L94" s="77">
        <v>94</v>
      </c>
      <c r="M94" s="77"/>
      <c r="N94" s="72"/>
      <c r="O94" s="79" t="s">
        <v>176</v>
      </c>
      <c r="P94" s="81">
        <v>43484.82560185185</v>
      </c>
      <c r="Q94" s="79" t="s">
        <v>376</v>
      </c>
      <c r="R94" s="79"/>
      <c r="S94" s="79"/>
      <c r="T94" s="79" t="s">
        <v>443</v>
      </c>
      <c r="U94" s="83" t="s">
        <v>514</v>
      </c>
      <c r="V94" s="83" t="s">
        <v>514</v>
      </c>
      <c r="W94" s="81">
        <v>43484.82560185185</v>
      </c>
      <c r="X94" s="83" t="s">
        <v>659</v>
      </c>
      <c r="Y94" s="79"/>
      <c r="Z94" s="79"/>
      <c r="AA94" s="85" t="s">
        <v>778</v>
      </c>
      <c r="AB94" s="79"/>
      <c r="AC94" s="79" t="b">
        <v>0</v>
      </c>
      <c r="AD94" s="79">
        <v>0</v>
      </c>
      <c r="AE94" s="85" t="s">
        <v>833</v>
      </c>
      <c r="AF94" s="79" t="b">
        <v>0</v>
      </c>
      <c r="AG94" s="79" t="s">
        <v>837</v>
      </c>
      <c r="AH94" s="79"/>
      <c r="AI94" s="85" t="s">
        <v>833</v>
      </c>
      <c r="AJ94" s="79" t="b">
        <v>0</v>
      </c>
      <c r="AK94" s="79">
        <v>0</v>
      </c>
      <c r="AL94" s="85" t="s">
        <v>833</v>
      </c>
      <c r="AM94" s="79" t="s">
        <v>842</v>
      </c>
      <c r="AN94" s="79" t="b">
        <v>0</v>
      </c>
      <c r="AO94" s="85" t="s">
        <v>778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v>
      </c>
      <c r="BK94" s="49">
        <v>100</v>
      </c>
      <c r="BL94" s="48">
        <v>1</v>
      </c>
    </row>
    <row r="95" spans="1:64" ht="15">
      <c r="A95" s="64" t="s">
        <v>270</v>
      </c>
      <c r="B95" s="64" t="s">
        <v>270</v>
      </c>
      <c r="C95" s="65" t="s">
        <v>2340</v>
      </c>
      <c r="D95" s="66">
        <v>3</v>
      </c>
      <c r="E95" s="67" t="s">
        <v>132</v>
      </c>
      <c r="F95" s="68">
        <v>32</v>
      </c>
      <c r="G95" s="65"/>
      <c r="H95" s="69"/>
      <c r="I95" s="70"/>
      <c r="J95" s="70"/>
      <c r="K95" s="34" t="s">
        <v>65</v>
      </c>
      <c r="L95" s="77">
        <v>95</v>
      </c>
      <c r="M95" s="77"/>
      <c r="N95" s="72"/>
      <c r="O95" s="79" t="s">
        <v>176</v>
      </c>
      <c r="P95" s="81">
        <v>43484.82952546296</v>
      </c>
      <c r="Q95" s="79" t="s">
        <v>377</v>
      </c>
      <c r="R95" s="79"/>
      <c r="S95" s="79"/>
      <c r="T95" s="79" t="s">
        <v>474</v>
      </c>
      <c r="U95" s="83" t="s">
        <v>515</v>
      </c>
      <c r="V95" s="83" t="s">
        <v>515</v>
      </c>
      <c r="W95" s="81">
        <v>43484.82952546296</v>
      </c>
      <c r="X95" s="83" t="s">
        <v>660</v>
      </c>
      <c r="Y95" s="79"/>
      <c r="Z95" s="79"/>
      <c r="AA95" s="85" t="s">
        <v>779</v>
      </c>
      <c r="AB95" s="79"/>
      <c r="AC95" s="79" t="b">
        <v>0</v>
      </c>
      <c r="AD95" s="79">
        <v>0</v>
      </c>
      <c r="AE95" s="85" t="s">
        <v>833</v>
      </c>
      <c r="AF95" s="79" t="b">
        <v>0</v>
      </c>
      <c r="AG95" s="79" t="s">
        <v>838</v>
      </c>
      <c r="AH95" s="79"/>
      <c r="AI95" s="85" t="s">
        <v>833</v>
      </c>
      <c r="AJ95" s="79" t="b">
        <v>0</v>
      </c>
      <c r="AK95" s="79">
        <v>0</v>
      </c>
      <c r="AL95" s="85" t="s">
        <v>833</v>
      </c>
      <c r="AM95" s="79" t="s">
        <v>842</v>
      </c>
      <c r="AN95" s="79" t="b">
        <v>0</v>
      </c>
      <c r="AO95" s="85" t="s">
        <v>779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1</v>
      </c>
      <c r="BG95" s="49">
        <v>16.666666666666668</v>
      </c>
      <c r="BH95" s="48">
        <v>0</v>
      </c>
      <c r="BI95" s="49">
        <v>0</v>
      </c>
      <c r="BJ95" s="48">
        <v>5</v>
      </c>
      <c r="BK95" s="49">
        <v>83.33333333333333</v>
      </c>
      <c r="BL95" s="48">
        <v>6</v>
      </c>
    </row>
    <row r="96" spans="1:64" ht="15">
      <c r="A96" s="64" t="s">
        <v>271</v>
      </c>
      <c r="B96" s="64" t="s">
        <v>317</v>
      </c>
      <c r="C96" s="65" t="s">
        <v>2340</v>
      </c>
      <c r="D96" s="66">
        <v>3</v>
      </c>
      <c r="E96" s="67" t="s">
        <v>132</v>
      </c>
      <c r="F96" s="68">
        <v>32</v>
      </c>
      <c r="G96" s="65"/>
      <c r="H96" s="69"/>
      <c r="I96" s="70"/>
      <c r="J96" s="70"/>
      <c r="K96" s="34" t="s">
        <v>65</v>
      </c>
      <c r="L96" s="77">
        <v>96</v>
      </c>
      <c r="M96" s="77"/>
      <c r="N96" s="72"/>
      <c r="O96" s="79" t="s">
        <v>319</v>
      </c>
      <c r="P96" s="81">
        <v>43484.8187962963</v>
      </c>
      <c r="Q96" s="79" t="s">
        <v>378</v>
      </c>
      <c r="R96" s="79"/>
      <c r="S96" s="79"/>
      <c r="T96" s="79" t="s">
        <v>475</v>
      </c>
      <c r="U96" s="83" t="s">
        <v>516</v>
      </c>
      <c r="V96" s="83" t="s">
        <v>516</v>
      </c>
      <c r="W96" s="81">
        <v>43484.8187962963</v>
      </c>
      <c r="X96" s="83" t="s">
        <v>661</v>
      </c>
      <c r="Y96" s="79"/>
      <c r="Z96" s="79"/>
      <c r="AA96" s="85" t="s">
        <v>780</v>
      </c>
      <c r="AB96" s="79"/>
      <c r="AC96" s="79" t="b">
        <v>0</v>
      </c>
      <c r="AD96" s="79">
        <v>4</v>
      </c>
      <c r="AE96" s="85" t="s">
        <v>833</v>
      </c>
      <c r="AF96" s="79" t="b">
        <v>0</v>
      </c>
      <c r="AG96" s="79" t="s">
        <v>838</v>
      </c>
      <c r="AH96" s="79"/>
      <c r="AI96" s="85" t="s">
        <v>833</v>
      </c>
      <c r="AJ96" s="79" t="b">
        <v>0</v>
      </c>
      <c r="AK96" s="79">
        <v>1</v>
      </c>
      <c r="AL96" s="85" t="s">
        <v>833</v>
      </c>
      <c r="AM96" s="79" t="s">
        <v>842</v>
      </c>
      <c r="AN96" s="79" t="b">
        <v>0</v>
      </c>
      <c r="AO96" s="85" t="s">
        <v>780</v>
      </c>
      <c r="AP96" s="79" t="s">
        <v>176</v>
      </c>
      <c r="AQ96" s="79">
        <v>0</v>
      </c>
      <c r="AR96" s="79">
        <v>0</v>
      </c>
      <c r="AS96" s="79"/>
      <c r="AT96" s="79"/>
      <c r="AU96" s="79"/>
      <c r="AV96" s="79"/>
      <c r="AW96" s="79"/>
      <c r="AX96" s="79"/>
      <c r="AY96" s="79"/>
      <c r="AZ96" s="79"/>
      <c r="BA96">
        <v>1</v>
      </c>
      <c r="BB96" s="78" t="str">
        <f>REPLACE(INDEX(GroupVertices[Group],MATCH(Edges[[#This Row],[Vertex 1]],GroupVertices[Vertex],0)),1,1,"")</f>
        <v>12</v>
      </c>
      <c r="BC96" s="78" t="str">
        <f>REPLACE(INDEX(GroupVertices[Group],MATCH(Edges[[#This Row],[Vertex 2]],GroupVertices[Vertex],0)),1,1,"")</f>
        <v>12</v>
      </c>
      <c r="BD96" s="48">
        <v>1</v>
      </c>
      <c r="BE96" s="49">
        <v>5.882352941176471</v>
      </c>
      <c r="BF96" s="48">
        <v>0</v>
      </c>
      <c r="BG96" s="49">
        <v>0</v>
      </c>
      <c r="BH96" s="48">
        <v>0</v>
      </c>
      <c r="BI96" s="49">
        <v>0</v>
      </c>
      <c r="BJ96" s="48">
        <v>16</v>
      </c>
      <c r="BK96" s="49">
        <v>94.11764705882354</v>
      </c>
      <c r="BL96" s="48">
        <v>17</v>
      </c>
    </row>
    <row r="97" spans="1:64" ht="15">
      <c r="A97" s="64" t="s">
        <v>272</v>
      </c>
      <c r="B97" s="64" t="s">
        <v>317</v>
      </c>
      <c r="C97" s="65" t="s">
        <v>2340</v>
      </c>
      <c r="D97" s="66">
        <v>3</v>
      </c>
      <c r="E97" s="67" t="s">
        <v>132</v>
      </c>
      <c r="F97" s="68">
        <v>32</v>
      </c>
      <c r="G97" s="65"/>
      <c r="H97" s="69"/>
      <c r="I97" s="70"/>
      <c r="J97" s="70"/>
      <c r="K97" s="34" t="s">
        <v>65</v>
      </c>
      <c r="L97" s="77">
        <v>97</v>
      </c>
      <c r="M97" s="77"/>
      <c r="N97" s="72"/>
      <c r="O97" s="79" t="s">
        <v>319</v>
      </c>
      <c r="P97" s="81">
        <v>43484.83125</v>
      </c>
      <c r="Q97" s="79" t="s">
        <v>379</v>
      </c>
      <c r="R97" s="79"/>
      <c r="S97" s="79"/>
      <c r="T97" s="79" t="s">
        <v>475</v>
      </c>
      <c r="U97" s="79"/>
      <c r="V97" s="83" t="s">
        <v>585</v>
      </c>
      <c r="W97" s="81">
        <v>43484.83125</v>
      </c>
      <c r="X97" s="83" t="s">
        <v>662</v>
      </c>
      <c r="Y97" s="79"/>
      <c r="Z97" s="79"/>
      <c r="AA97" s="85" t="s">
        <v>781</v>
      </c>
      <c r="AB97" s="79"/>
      <c r="AC97" s="79" t="b">
        <v>0</v>
      </c>
      <c r="AD97" s="79">
        <v>0</v>
      </c>
      <c r="AE97" s="85" t="s">
        <v>833</v>
      </c>
      <c r="AF97" s="79" t="b">
        <v>0</v>
      </c>
      <c r="AG97" s="79" t="s">
        <v>838</v>
      </c>
      <c r="AH97" s="79"/>
      <c r="AI97" s="85" t="s">
        <v>833</v>
      </c>
      <c r="AJ97" s="79" t="b">
        <v>0</v>
      </c>
      <c r="AK97" s="79">
        <v>1</v>
      </c>
      <c r="AL97" s="85" t="s">
        <v>780</v>
      </c>
      <c r="AM97" s="79" t="s">
        <v>849</v>
      </c>
      <c r="AN97" s="79" t="b">
        <v>0</v>
      </c>
      <c r="AO97" s="85" t="s">
        <v>780</v>
      </c>
      <c r="AP97" s="79" t="s">
        <v>176</v>
      </c>
      <c r="AQ97" s="79">
        <v>0</v>
      </c>
      <c r="AR97" s="79">
        <v>0</v>
      </c>
      <c r="AS97" s="79"/>
      <c r="AT97" s="79"/>
      <c r="AU97" s="79"/>
      <c r="AV97" s="79"/>
      <c r="AW97" s="79"/>
      <c r="AX97" s="79"/>
      <c r="AY97" s="79"/>
      <c r="AZ97" s="79"/>
      <c r="BA97">
        <v>1</v>
      </c>
      <c r="BB97" s="78" t="str">
        <f>REPLACE(INDEX(GroupVertices[Group],MATCH(Edges[[#This Row],[Vertex 1]],GroupVertices[Vertex],0)),1,1,"")</f>
        <v>12</v>
      </c>
      <c r="BC97" s="78" t="str">
        <f>REPLACE(INDEX(GroupVertices[Group],MATCH(Edges[[#This Row],[Vertex 2]],GroupVertices[Vertex],0)),1,1,"")</f>
        <v>12</v>
      </c>
      <c r="BD97" s="48"/>
      <c r="BE97" s="49"/>
      <c r="BF97" s="48"/>
      <c r="BG97" s="49"/>
      <c r="BH97" s="48"/>
      <c r="BI97" s="49"/>
      <c r="BJ97" s="48"/>
      <c r="BK97" s="49"/>
      <c r="BL97" s="48"/>
    </row>
    <row r="98" spans="1:64" ht="15">
      <c r="A98" s="64" t="s">
        <v>272</v>
      </c>
      <c r="B98" s="64" t="s">
        <v>271</v>
      </c>
      <c r="C98" s="65" t="s">
        <v>2340</v>
      </c>
      <c r="D98" s="66">
        <v>3</v>
      </c>
      <c r="E98" s="67" t="s">
        <v>132</v>
      </c>
      <c r="F98" s="68">
        <v>32</v>
      </c>
      <c r="G98" s="65"/>
      <c r="H98" s="69"/>
      <c r="I98" s="70"/>
      <c r="J98" s="70"/>
      <c r="K98" s="34" t="s">
        <v>65</v>
      </c>
      <c r="L98" s="77">
        <v>98</v>
      </c>
      <c r="M98" s="77"/>
      <c r="N98" s="72"/>
      <c r="O98" s="79" t="s">
        <v>319</v>
      </c>
      <c r="P98" s="81">
        <v>43484.83125</v>
      </c>
      <c r="Q98" s="79" t="s">
        <v>379</v>
      </c>
      <c r="R98" s="79"/>
      <c r="S98" s="79"/>
      <c r="T98" s="79" t="s">
        <v>475</v>
      </c>
      <c r="U98" s="79"/>
      <c r="V98" s="83" t="s">
        <v>585</v>
      </c>
      <c r="W98" s="81">
        <v>43484.83125</v>
      </c>
      <c r="X98" s="83" t="s">
        <v>662</v>
      </c>
      <c r="Y98" s="79"/>
      <c r="Z98" s="79"/>
      <c r="AA98" s="85" t="s">
        <v>781</v>
      </c>
      <c r="AB98" s="79"/>
      <c r="AC98" s="79" t="b">
        <v>0</v>
      </c>
      <c r="AD98" s="79">
        <v>0</v>
      </c>
      <c r="AE98" s="85" t="s">
        <v>833</v>
      </c>
      <c r="AF98" s="79" t="b">
        <v>0</v>
      </c>
      <c r="AG98" s="79" t="s">
        <v>838</v>
      </c>
      <c r="AH98" s="79"/>
      <c r="AI98" s="85" t="s">
        <v>833</v>
      </c>
      <c r="AJ98" s="79" t="b">
        <v>0</v>
      </c>
      <c r="AK98" s="79">
        <v>1</v>
      </c>
      <c r="AL98" s="85" t="s">
        <v>780</v>
      </c>
      <c r="AM98" s="79" t="s">
        <v>849</v>
      </c>
      <c r="AN98" s="79" t="b">
        <v>0</v>
      </c>
      <c r="AO98" s="85" t="s">
        <v>780</v>
      </c>
      <c r="AP98" s="79" t="s">
        <v>176</v>
      </c>
      <c r="AQ98" s="79">
        <v>0</v>
      </c>
      <c r="AR98" s="79">
        <v>0</v>
      </c>
      <c r="AS98" s="79"/>
      <c r="AT98" s="79"/>
      <c r="AU98" s="79"/>
      <c r="AV98" s="79"/>
      <c r="AW98" s="79"/>
      <c r="AX98" s="79"/>
      <c r="AY98" s="79"/>
      <c r="AZ98" s="79"/>
      <c r="BA98">
        <v>1</v>
      </c>
      <c r="BB98" s="78" t="str">
        <f>REPLACE(INDEX(GroupVertices[Group],MATCH(Edges[[#This Row],[Vertex 1]],GroupVertices[Vertex],0)),1,1,"")</f>
        <v>12</v>
      </c>
      <c r="BC98" s="78" t="str">
        <f>REPLACE(INDEX(GroupVertices[Group],MATCH(Edges[[#This Row],[Vertex 2]],GroupVertices[Vertex],0)),1,1,"")</f>
        <v>12</v>
      </c>
      <c r="BD98" s="48">
        <v>1</v>
      </c>
      <c r="BE98" s="49">
        <v>5</v>
      </c>
      <c r="BF98" s="48">
        <v>0</v>
      </c>
      <c r="BG98" s="49">
        <v>0</v>
      </c>
      <c r="BH98" s="48">
        <v>0</v>
      </c>
      <c r="BI98" s="49">
        <v>0</v>
      </c>
      <c r="BJ98" s="48">
        <v>19</v>
      </c>
      <c r="BK98" s="49">
        <v>95</v>
      </c>
      <c r="BL98" s="48">
        <v>20</v>
      </c>
    </row>
    <row r="99" spans="1:64" ht="15">
      <c r="A99" s="64" t="s">
        <v>273</v>
      </c>
      <c r="B99" s="64" t="s">
        <v>277</v>
      </c>
      <c r="C99" s="65" t="s">
        <v>2340</v>
      </c>
      <c r="D99" s="66">
        <v>3</v>
      </c>
      <c r="E99" s="67" t="s">
        <v>132</v>
      </c>
      <c r="F99" s="68">
        <v>32</v>
      </c>
      <c r="G99" s="65"/>
      <c r="H99" s="69"/>
      <c r="I99" s="70"/>
      <c r="J99" s="70"/>
      <c r="K99" s="34" t="s">
        <v>65</v>
      </c>
      <c r="L99" s="77">
        <v>99</v>
      </c>
      <c r="M99" s="77"/>
      <c r="N99" s="72"/>
      <c r="O99" s="79" t="s">
        <v>319</v>
      </c>
      <c r="P99" s="81">
        <v>43484.83445601852</v>
      </c>
      <c r="Q99" s="79" t="s">
        <v>380</v>
      </c>
      <c r="R99" s="79"/>
      <c r="S99" s="79"/>
      <c r="T99" s="79" t="s">
        <v>476</v>
      </c>
      <c r="U99" s="83" t="s">
        <v>517</v>
      </c>
      <c r="V99" s="83" t="s">
        <v>517</v>
      </c>
      <c r="W99" s="81">
        <v>43484.83445601852</v>
      </c>
      <c r="X99" s="83" t="s">
        <v>663</v>
      </c>
      <c r="Y99" s="79"/>
      <c r="Z99" s="79"/>
      <c r="AA99" s="85" t="s">
        <v>782</v>
      </c>
      <c r="AB99" s="79"/>
      <c r="AC99" s="79" t="b">
        <v>0</v>
      </c>
      <c r="AD99" s="79">
        <v>0</v>
      </c>
      <c r="AE99" s="85" t="s">
        <v>833</v>
      </c>
      <c r="AF99" s="79" t="b">
        <v>0</v>
      </c>
      <c r="AG99" s="79" t="s">
        <v>838</v>
      </c>
      <c r="AH99" s="79"/>
      <c r="AI99" s="85" t="s">
        <v>833</v>
      </c>
      <c r="AJ99" s="79" t="b">
        <v>0</v>
      </c>
      <c r="AK99" s="79">
        <v>2</v>
      </c>
      <c r="AL99" s="85" t="s">
        <v>787</v>
      </c>
      <c r="AM99" s="79" t="s">
        <v>842</v>
      </c>
      <c r="AN99" s="79" t="b">
        <v>0</v>
      </c>
      <c r="AO99" s="85" t="s">
        <v>787</v>
      </c>
      <c r="AP99" s="79" t="s">
        <v>176</v>
      </c>
      <c r="AQ99" s="79">
        <v>0</v>
      </c>
      <c r="AR99" s="79">
        <v>0</v>
      </c>
      <c r="AS99" s="79"/>
      <c r="AT99" s="79"/>
      <c r="AU99" s="79"/>
      <c r="AV99" s="79"/>
      <c r="AW99" s="79"/>
      <c r="AX99" s="79"/>
      <c r="AY99" s="79"/>
      <c r="AZ99" s="79"/>
      <c r="BA99">
        <v>1</v>
      </c>
      <c r="BB99" s="78" t="str">
        <f>REPLACE(INDEX(GroupVertices[Group],MATCH(Edges[[#This Row],[Vertex 1]],GroupVertices[Vertex],0)),1,1,"")</f>
        <v>6</v>
      </c>
      <c r="BC99" s="78" t="str">
        <f>REPLACE(INDEX(GroupVertices[Group],MATCH(Edges[[#This Row],[Vertex 2]],GroupVertices[Vertex],0)),1,1,"")</f>
        <v>6</v>
      </c>
      <c r="BD99" s="48">
        <v>1</v>
      </c>
      <c r="BE99" s="49">
        <v>8.333333333333334</v>
      </c>
      <c r="BF99" s="48">
        <v>0</v>
      </c>
      <c r="BG99" s="49">
        <v>0</v>
      </c>
      <c r="BH99" s="48">
        <v>0</v>
      </c>
      <c r="BI99" s="49">
        <v>0</v>
      </c>
      <c r="BJ99" s="48">
        <v>11</v>
      </c>
      <c r="BK99" s="49">
        <v>91.66666666666667</v>
      </c>
      <c r="BL99" s="48">
        <v>12</v>
      </c>
    </row>
    <row r="100" spans="1:64" ht="15">
      <c r="A100" s="64" t="s">
        <v>274</v>
      </c>
      <c r="B100" s="64" t="s">
        <v>274</v>
      </c>
      <c r="C100" s="65" t="s">
        <v>2340</v>
      </c>
      <c r="D100" s="66">
        <v>3</v>
      </c>
      <c r="E100" s="67" t="s">
        <v>132</v>
      </c>
      <c r="F100" s="68">
        <v>32</v>
      </c>
      <c r="G100" s="65"/>
      <c r="H100" s="69"/>
      <c r="I100" s="70"/>
      <c r="J100" s="70"/>
      <c r="K100" s="34" t="s">
        <v>65</v>
      </c>
      <c r="L100" s="77">
        <v>100</v>
      </c>
      <c r="M100" s="77"/>
      <c r="N100" s="72"/>
      <c r="O100" s="79" t="s">
        <v>176</v>
      </c>
      <c r="P100" s="81">
        <v>43484.83725694445</v>
      </c>
      <c r="Q100" s="79" t="s">
        <v>381</v>
      </c>
      <c r="R100" s="79"/>
      <c r="S100" s="79"/>
      <c r="T100" s="79" t="s">
        <v>443</v>
      </c>
      <c r="U100" s="83" t="s">
        <v>518</v>
      </c>
      <c r="V100" s="83" t="s">
        <v>518</v>
      </c>
      <c r="W100" s="81">
        <v>43484.83725694445</v>
      </c>
      <c r="X100" s="83" t="s">
        <v>664</v>
      </c>
      <c r="Y100" s="79"/>
      <c r="Z100" s="79"/>
      <c r="AA100" s="85" t="s">
        <v>783</v>
      </c>
      <c r="AB100" s="79"/>
      <c r="AC100" s="79" t="b">
        <v>0</v>
      </c>
      <c r="AD100" s="79">
        <v>0</v>
      </c>
      <c r="AE100" s="85" t="s">
        <v>833</v>
      </c>
      <c r="AF100" s="79" t="b">
        <v>0</v>
      </c>
      <c r="AG100" s="79" t="s">
        <v>838</v>
      </c>
      <c r="AH100" s="79"/>
      <c r="AI100" s="85" t="s">
        <v>833</v>
      </c>
      <c r="AJ100" s="79" t="b">
        <v>0</v>
      </c>
      <c r="AK100" s="79">
        <v>1</v>
      </c>
      <c r="AL100" s="85" t="s">
        <v>833</v>
      </c>
      <c r="AM100" s="79" t="s">
        <v>842</v>
      </c>
      <c r="AN100" s="79" t="b">
        <v>0</v>
      </c>
      <c r="AO100" s="85" t="s">
        <v>783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6</v>
      </c>
      <c r="BC100" s="78" t="str">
        <f>REPLACE(INDEX(GroupVertices[Group],MATCH(Edges[[#This Row],[Vertex 2]],GroupVertices[Vertex],0)),1,1,"")</f>
        <v>6</v>
      </c>
      <c r="BD100" s="48">
        <v>2</v>
      </c>
      <c r="BE100" s="49">
        <v>28.571428571428573</v>
      </c>
      <c r="BF100" s="48">
        <v>0</v>
      </c>
      <c r="BG100" s="49">
        <v>0</v>
      </c>
      <c r="BH100" s="48">
        <v>0</v>
      </c>
      <c r="BI100" s="49">
        <v>0</v>
      </c>
      <c r="BJ100" s="48">
        <v>5</v>
      </c>
      <c r="BK100" s="49">
        <v>71.42857142857143</v>
      </c>
      <c r="BL100" s="48">
        <v>7</v>
      </c>
    </row>
    <row r="101" spans="1:64" ht="15">
      <c r="A101" s="64" t="s">
        <v>275</v>
      </c>
      <c r="B101" s="64" t="s">
        <v>274</v>
      </c>
      <c r="C101" s="65" t="s">
        <v>2340</v>
      </c>
      <c r="D101" s="66">
        <v>3</v>
      </c>
      <c r="E101" s="67" t="s">
        <v>132</v>
      </c>
      <c r="F101" s="68">
        <v>32</v>
      </c>
      <c r="G101" s="65"/>
      <c r="H101" s="69"/>
      <c r="I101" s="70"/>
      <c r="J101" s="70"/>
      <c r="K101" s="34" t="s">
        <v>65</v>
      </c>
      <c r="L101" s="77">
        <v>101</v>
      </c>
      <c r="M101" s="77"/>
      <c r="N101" s="72"/>
      <c r="O101" s="79" t="s">
        <v>319</v>
      </c>
      <c r="P101" s="81">
        <v>43484.8390625</v>
      </c>
      <c r="Q101" s="79" t="s">
        <v>382</v>
      </c>
      <c r="R101" s="79"/>
      <c r="S101" s="79"/>
      <c r="T101" s="79" t="s">
        <v>443</v>
      </c>
      <c r="U101" s="83" t="s">
        <v>518</v>
      </c>
      <c r="V101" s="83" t="s">
        <v>518</v>
      </c>
      <c r="W101" s="81">
        <v>43484.8390625</v>
      </c>
      <c r="X101" s="83" t="s">
        <v>665</v>
      </c>
      <c r="Y101" s="79"/>
      <c r="Z101" s="79"/>
      <c r="AA101" s="85" t="s">
        <v>784</v>
      </c>
      <c r="AB101" s="79"/>
      <c r="AC101" s="79" t="b">
        <v>0</v>
      </c>
      <c r="AD101" s="79">
        <v>0</v>
      </c>
      <c r="AE101" s="85" t="s">
        <v>833</v>
      </c>
      <c r="AF101" s="79" t="b">
        <v>0</v>
      </c>
      <c r="AG101" s="79" t="s">
        <v>838</v>
      </c>
      <c r="AH101" s="79"/>
      <c r="AI101" s="85" t="s">
        <v>833</v>
      </c>
      <c r="AJ101" s="79" t="b">
        <v>0</v>
      </c>
      <c r="AK101" s="79">
        <v>1</v>
      </c>
      <c r="AL101" s="85" t="s">
        <v>783</v>
      </c>
      <c r="AM101" s="79" t="s">
        <v>842</v>
      </c>
      <c r="AN101" s="79" t="b">
        <v>0</v>
      </c>
      <c r="AO101" s="85" t="s">
        <v>783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6</v>
      </c>
      <c r="BD101" s="48">
        <v>2</v>
      </c>
      <c r="BE101" s="49">
        <v>22.22222222222222</v>
      </c>
      <c r="BF101" s="48">
        <v>0</v>
      </c>
      <c r="BG101" s="49">
        <v>0</v>
      </c>
      <c r="BH101" s="48">
        <v>0</v>
      </c>
      <c r="BI101" s="49">
        <v>0</v>
      </c>
      <c r="BJ101" s="48">
        <v>7</v>
      </c>
      <c r="BK101" s="49">
        <v>77.77777777777777</v>
      </c>
      <c r="BL101" s="48">
        <v>9</v>
      </c>
    </row>
    <row r="102" spans="1:64" ht="15">
      <c r="A102" s="64" t="s">
        <v>276</v>
      </c>
      <c r="B102" s="64" t="s">
        <v>276</v>
      </c>
      <c r="C102" s="65" t="s">
        <v>2340</v>
      </c>
      <c r="D102" s="66">
        <v>3</v>
      </c>
      <c r="E102" s="67" t="s">
        <v>132</v>
      </c>
      <c r="F102" s="68">
        <v>32</v>
      </c>
      <c r="G102" s="65"/>
      <c r="H102" s="69"/>
      <c r="I102" s="70"/>
      <c r="J102" s="70"/>
      <c r="K102" s="34" t="s">
        <v>65</v>
      </c>
      <c r="L102" s="77">
        <v>102</v>
      </c>
      <c r="M102" s="77"/>
      <c r="N102" s="72"/>
      <c r="O102" s="79" t="s">
        <v>176</v>
      </c>
      <c r="P102" s="81">
        <v>43484.81214120371</v>
      </c>
      <c r="Q102" s="79" t="s">
        <v>383</v>
      </c>
      <c r="R102" s="79"/>
      <c r="S102" s="79"/>
      <c r="T102" s="79" t="s">
        <v>443</v>
      </c>
      <c r="U102" s="83" t="s">
        <v>519</v>
      </c>
      <c r="V102" s="83" t="s">
        <v>519</v>
      </c>
      <c r="W102" s="81">
        <v>43484.81214120371</v>
      </c>
      <c r="X102" s="83" t="s">
        <v>666</v>
      </c>
      <c r="Y102" s="79"/>
      <c r="Z102" s="79"/>
      <c r="AA102" s="85" t="s">
        <v>785</v>
      </c>
      <c r="AB102" s="79"/>
      <c r="AC102" s="79" t="b">
        <v>0</v>
      </c>
      <c r="AD102" s="79">
        <v>4</v>
      </c>
      <c r="AE102" s="85" t="s">
        <v>833</v>
      </c>
      <c r="AF102" s="79" t="b">
        <v>0</v>
      </c>
      <c r="AG102" s="79" t="s">
        <v>838</v>
      </c>
      <c r="AH102" s="79"/>
      <c r="AI102" s="85" t="s">
        <v>833</v>
      </c>
      <c r="AJ102" s="79" t="b">
        <v>0</v>
      </c>
      <c r="AK102" s="79">
        <v>1</v>
      </c>
      <c r="AL102" s="85" t="s">
        <v>833</v>
      </c>
      <c r="AM102" s="79" t="s">
        <v>842</v>
      </c>
      <c r="AN102" s="79" t="b">
        <v>0</v>
      </c>
      <c r="AO102" s="85" t="s">
        <v>785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6</v>
      </c>
      <c r="BC102" s="78" t="str">
        <f>REPLACE(INDEX(GroupVertices[Group],MATCH(Edges[[#This Row],[Vertex 2]],GroupVertices[Vertex],0)),1,1,"")</f>
        <v>6</v>
      </c>
      <c r="BD102" s="48">
        <v>0</v>
      </c>
      <c r="BE102" s="49">
        <v>0</v>
      </c>
      <c r="BF102" s="48">
        <v>0</v>
      </c>
      <c r="BG102" s="49">
        <v>0</v>
      </c>
      <c r="BH102" s="48">
        <v>0</v>
      </c>
      <c r="BI102" s="49">
        <v>0</v>
      </c>
      <c r="BJ102" s="48">
        <v>8</v>
      </c>
      <c r="BK102" s="49">
        <v>100</v>
      </c>
      <c r="BL102" s="48">
        <v>8</v>
      </c>
    </row>
    <row r="103" spans="1:64" ht="15">
      <c r="A103" s="64" t="s">
        <v>275</v>
      </c>
      <c r="B103" s="64" t="s">
        <v>276</v>
      </c>
      <c r="C103" s="65" t="s">
        <v>2340</v>
      </c>
      <c r="D103" s="66">
        <v>3</v>
      </c>
      <c r="E103" s="67" t="s">
        <v>132</v>
      </c>
      <c r="F103" s="68">
        <v>32</v>
      </c>
      <c r="G103" s="65"/>
      <c r="H103" s="69"/>
      <c r="I103" s="70"/>
      <c r="J103" s="70"/>
      <c r="K103" s="34" t="s">
        <v>65</v>
      </c>
      <c r="L103" s="77">
        <v>103</v>
      </c>
      <c r="M103" s="77"/>
      <c r="N103" s="72"/>
      <c r="O103" s="79" t="s">
        <v>319</v>
      </c>
      <c r="P103" s="81">
        <v>43484.83917824074</v>
      </c>
      <c r="Q103" s="79" t="s">
        <v>384</v>
      </c>
      <c r="R103" s="79"/>
      <c r="S103" s="79"/>
      <c r="T103" s="79" t="s">
        <v>443</v>
      </c>
      <c r="U103" s="83" t="s">
        <v>519</v>
      </c>
      <c r="V103" s="83" t="s">
        <v>519</v>
      </c>
      <c r="W103" s="81">
        <v>43484.83917824074</v>
      </c>
      <c r="X103" s="83" t="s">
        <v>667</v>
      </c>
      <c r="Y103" s="79"/>
      <c r="Z103" s="79"/>
      <c r="AA103" s="85" t="s">
        <v>786</v>
      </c>
      <c r="AB103" s="79"/>
      <c r="AC103" s="79" t="b">
        <v>0</v>
      </c>
      <c r="AD103" s="79">
        <v>0</v>
      </c>
      <c r="AE103" s="85" t="s">
        <v>833</v>
      </c>
      <c r="AF103" s="79" t="b">
        <v>0</v>
      </c>
      <c r="AG103" s="79" t="s">
        <v>838</v>
      </c>
      <c r="AH103" s="79"/>
      <c r="AI103" s="85" t="s">
        <v>833</v>
      </c>
      <c r="AJ103" s="79" t="b">
        <v>0</v>
      </c>
      <c r="AK103" s="79">
        <v>1</v>
      </c>
      <c r="AL103" s="85" t="s">
        <v>785</v>
      </c>
      <c r="AM103" s="79" t="s">
        <v>842</v>
      </c>
      <c r="AN103" s="79" t="b">
        <v>0</v>
      </c>
      <c r="AO103" s="85" t="s">
        <v>785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6</v>
      </c>
      <c r="BC103" s="78" t="str">
        <f>REPLACE(INDEX(GroupVertices[Group],MATCH(Edges[[#This Row],[Vertex 2]],GroupVertices[Vertex],0)),1,1,"")</f>
        <v>6</v>
      </c>
      <c r="BD103" s="48">
        <v>0</v>
      </c>
      <c r="BE103" s="49">
        <v>0</v>
      </c>
      <c r="BF103" s="48">
        <v>0</v>
      </c>
      <c r="BG103" s="49">
        <v>0</v>
      </c>
      <c r="BH103" s="48">
        <v>0</v>
      </c>
      <c r="BI103" s="49">
        <v>0</v>
      </c>
      <c r="BJ103" s="48">
        <v>10</v>
      </c>
      <c r="BK103" s="49">
        <v>100</v>
      </c>
      <c r="BL103" s="48">
        <v>10</v>
      </c>
    </row>
    <row r="104" spans="1:64" ht="15">
      <c r="A104" s="64" t="s">
        <v>277</v>
      </c>
      <c r="B104" s="64" t="s">
        <v>277</v>
      </c>
      <c r="C104" s="65" t="s">
        <v>2340</v>
      </c>
      <c r="D104" s="66">
        <v>3</v>
      </c>
      <c r="E104" s="67" t="s">
        <v>132</v>
      </c>
      <c r="F104" s="68">
        <v>32</v>
      </c>
      <c r="G104" s="65"/>
      <c r="H104" s="69"/>
      <c r="I104" s="70"/>
      <c r="J104" s="70"/>
      <c r="K104" s="34" t="s">
        <v>65</v>
      </c>
      <c r="L104" s="77">
        <v>104</v>
      </c>
      <c r="M104" s="77"/>
      <c r="N104" s="72"/>
      <c r="O104" s="79" t="s">
        <v>176</v>
      </c>
      <c r="P104" s="81">
        <v>43484.83385416667</v>
      </c>
      <c r="Q104" s="79" t="s">
        <v>385</v>
      </c>
      <c r="R104" s="79"/>
      <c r="S104" s="79"/>
      <c r="T104" s="79" t="s">
        <v>476</v>
      </c>
      <c r="U104" s="83" t="s">
        <v>517</v>
      </c>
      <c r="V104" s="83" t="s">
        <v>517</v>
      </c>
      <c r="W104" s="81">
        <v>43484.83385416667</v>
      </c>
      <c r="X104" s="83" t="s">
        <v>668</v>
      </c>
      <c r="Y104" s="79"/>
      <c r="Z104" s="79"/>
      <c r="AA104" s="85" t="s">
        <v>787</v>
      </c>
      <c r="AB104" s="79"/>
      <c r="AC104" s="79" t="b">
        <v>0</v>
      </c>
      <c r="AD104" s="79">
        <v>0</v>
      </c>
      <c r="AE104" s="85" t="s">
        <v>833</v>
      </c>
      <c r="AF104" s="79" t="b">
        <v>0</v>
      </c>
      <c r="AG104" s="79" t="s">
        <v>838</v>
      </c>
      <c r="AH104" s="79"/>
      <c r="AI104" s="85" t="s">
        <v>833</v>
      </c>
      <c r="AJ104" s="79" t="b">
        <v>0</v>
      </c>
      <c r="AK104" s="79">
        <v>2</v>
      </c>
      <c r="AL104" s="85" t="s">
        <v>833</v>
      </c>
      <c r="AM104" s="79" t="s">
        <v>842</v>
      </c>
      <c r="AN104" s="79" t="b">
        <v>0</v>
      </c>
      <c r="AO104" s="85" t="s">
        <v>787</v>
      </c>
      <c r="AP104" s="79" t="s">
        <v>176</v>
      </c>
      <c r="AQ104" s="79">
        <v>0</v>
      </c>
      <c r="AR104" s="79">
        <v>0</v>
      </c>
      <c r="AS104" s="79" t="s">
        <v>857</v>
      </c>
      <c r="AT104" s="79" t="s">
        <v>859</v>
      </c>
      <c r="AU104" s="79" t="s">
        <v>860</v>
      </c>
      <c r="AV104" s="79" t="s">
        <v>863</v>
      </c>
      <c r="AW104" s="79" t="s">
        <v>867</v>
      </c>
      <c r="AX104" s="79" t="s">
        <v>863</v>
      </c>
      <c r="AY104" s="79" t="s">
        <v>871</v>
      </c>
      <c r="AZ104" s="83" t="s">
        <v>874</v>
      </c>
      <c r="BA104">
        <v>1</v>
      </c>
      <c r="BB104" s="78" t="str">
        <f>REPLACE(INDEX(GroupVertices[Group],MATCH(Edges[[#This Row],[Vertex 1]],GroupVertices[Vertex],0)),1,1,"")</f>
        <v>6</v>
      </c>
      <c r="BC104" s="78" t="str">
        <f>REPLACE(INDEX(GroupVertices[Group],MATCH(Edges[[#This Row],[Vertex 2]],GroupVertices[Vertex],0)),1,1,"")</f>
        <v>6</v>
      </c>
      <c r="BD104" s="48">
        <v>1</v>
      </c>
      <c r="BE104" s="49">
        <v>10</v>
      </c>
      <c r="BF104" s="48">
        <v>0</v>
      </c>
      <c r="BG104" s="49">
        <v>0</v>
      </c>
      <c r="BH104" s="48">
        <v>0</v>
      </c>
      <c r="BI104" s="49">
        <v>0</v>
      </c>
      <c r="BJ104" s="48">
        <v>9</v>
      </c>
      <c r="BK104" s="49">
        <v>90</v>
      </c>
      <c r="BL104" s="48">
        <v>10</v>
      </c>
    </row>
    <row r="105" spans="1:64" ht="15">
      <c r="A105" s="64" t="s">
        <v>275</v>
      </c>
      <c r="B105" s="64" t="s">
        <v>277</v>
      </c>
      <c r="C105" s="65" t="s">
        <v>2340</v>
      </c>
      <c r="D105" s="66">
        <v>3</v>
      </c>
      <c r="E105" s="67" t="s">
        <v>132</v>
      </c>
      <c r="F105" s="68">
        <v>32</v>
      </c>
      <c r="G105" s="65"/>
      <c r="H105" s="69"/>
      <c r="I105" s="70"/>
      <c r="J105" s="70"/>
      <c r="K105" s="34" t="s">
        <v>65</v>
      </c>
      <c r="L105" s="77">
        <v>105</v>
      </c>
      <c r="M105" s="77"/>
      <c r="N105" s="72"/>
      <c r="O105" s="79" t="s">
        <v>319</v>
      </c>
      <c r="P105" s="81">
        <v>43484.83945601852</v>
      </c>
      <c r="Q105" s="79" t="s">
        <v>380</v>
      </c>
      <c r="R105" s="79"/>
      <c r="S105" s="79"/>
      <c r="T105" s="79" t="s">
        <v>476</v>
      </c>
      <c r="U105" s="83" t="s">
        <v>517</v>
      </c>
      <c r="V105" s="83" t="s">
        <v>517</v>
      </c>
      <c r="W105" s="81">
        <v>43484.83945601852</v>
      </c>
      <c r="X105" s="83" t="s">
        <v>669</v>
      </c>
      <c r="Y105" s="79"/>
      <c r="Z105" s="79"/>
      <c r="AA105" s="85" t="s">
        <v>788</v>
      </c>
      <c r="AB105" s="79"/>
      <c r="AC105" s="79" t="b">
        <v>0</v>
      </c>
      <c r="AD105" s="79">
        <v>0</v>
      </c>
      <c r="AE105" s="85" t="s">
        <v>833</v>
      </c>
      <c r="AF105" s="79" t="b">
        <v>0</v>
      </c>
      <c r="AG105" s="79" t="s">
        <v>838</v>
      </c>
      <c r="AH105" s="79"/>
      <c r="AI105" s="85" t="s">
        <v>833</v>
      </c>
      <c r="AJ105" s="79" t="b">
        <v>0</v>
      </c>
      <c r="AK105" s="79">
        <v>2</v>
      </c>
      <c r="AL105" s="85" t="s">
        <v>787</v>
      </c>
      <c r="AM105" s="79" t="s">
        <v>842</v>
      </c>
      <c r="AN105" s="79" t="b">
        <v>0</v>
      </c>
      <c r="AO105" s="85" t="s">
        <v>787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6</v>
      </c>
      <c r="BD105" s="48">
        <v>1</v>
      </c>
      <c r="BE105" s="49">
        <v>8.333333333333334</v>
      </c>
      <c r="BF105" s="48">
        <v>0</v>
      </c>
      <c r="BG105" s="49">
        <v>0</v>
      </c>
      <c r="BH105" s="48">
        <v>0</v>
      </c>
      <c r="BI105" s="49">
        <v>0</v>
      </c>
      <c r="BJ105" s="48">
        <v>11</v>
      </c>
      <c r="BK105" s="49">
        <v>91.66666666666667</v>
      </c>
      <c r="BL105" s="48">
        <v>12</v>
      </c>
    </row>
    <row r="106" spans="1:64" ht="15">
      <c r="A106" s="64" t="s">
        <v>278</v>
      </c>
      <c r="B106" s="64" t="s">
        <v>278</v>
      </c>
      <c r="C106" s="65" t="s">
        <v>2343</v>
      </c>
      <c r="D106" s="66">
        <v>10</v>
      </c>
      <c r="E106" s="67" t="s">
        <v>136</v>
      </c>
      <c r="F106" s="68">
        <v>6</v>
      </c>
      <c r="G106" s="65"/>
      <c r="H106" s="69"/>
      <c r="I106" s="70"/>
      <c r="J106" s="70"/>
      <c r="K106" s="34" t="s">
        <v>65</v>
      </c>
      <c r="L106" s="77">
        <v>106</v>
      </c>
      <c r="M106" s="77"/>
      <c r="N106" s="72"/>
      <c r="O106" s="79" t="s">
        <v>176</v>
      </c>
      <c r="P106" s="81">
        <v>43483.90037037037</v>
      </c>
      <c r="Q106" s="79" t="s">
        <v>386</v>
      </c>
      <c r="R106" s="79"/>
      <c r="S106" s="79"/>
      <c r="T106" s="79" t="s">
        <v>477</v>
      </c>
      <c r="U106" s="83" t="s">
        <v>520</v>
      </c>
      <c r="V106" s="83" t="s">
        <v>520</v>
      </c>
      <c r="W106" s="81">
        <v>43483.90037037037</v>
      </c>
      <c r="X106" s="83" t="s">
        <v>670</v>
      </c>
      <c r="Y106" s="79"/>
      <c r="Z106" s="79"/>
      <c r="AA106" s="85" t="s">
        <v>789</v>
      </c>
      <c r="AB106" s="79"/>
      <c r="AC106" s="79" t="b">
        <v>0</v>
      </c>
      <c r="AD106" s="79">
        <v>0</v>
      </c>
      <c r="AE106" s="85" t="s">
        <v>833</v>
      </c>
      <c r="AF106" s="79" t="b">
        <v>0</v>
      </c>
      <c r="AG106" s="79" t="s">
        <v>837</v>
      </c>
      <c r="AH106" s="79"/>
      <c r="AI106" s="85" t="s">
        <v>833</v>
      </c>
      <c r="AJ106" s="79" t="b">
        <v>0</v>
      </c>
      <c r="AK106" s="79">
        <v>0</v>
      </c>
      <c r="AL106" s="85" t="s">
        <v>833</v>
      </c>
      <c r="AM106" s="79" t="s">
        <v>843</v>
      </c>
      <c r="AN106" s="79" t="b">
        <v>0</v>
      </c>
      <c r="AO106" s="85" t="s">
        <v>789</v>
      </c>
      <c r="AP106" s="79" t="s">
        <v>176</v>
      </c>
      <c r="AQ106" s="79">
        <v>0</v>
      </c>
      <c r="AR106" s="79">
        <v>0</v>
      </c>
      <c r="AS106" s="79"/>
      <c r="AT106" s="79"/>
      <c r="AU106" s="79"/>
      <c r="AV106" s="79"/>
      <c r="AW106" s="79"/>
      <c r="AX106" s="79"/>
      <c r="AY106" s="79"/>
      <c r="AZ106" s="79"/>
      <c r="BA106">
        <v>8</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10</v>
      </c>
      <c r="BK106" s="49">
        <v>100</v>
      </c>
      <c r="BL106" s="48">
        <v>10</v>
      </c>
    </row>
    <row r="107" spans="1:64" ht="15">
      <c r="A107" s="64" t="s">
        <v>278</v>
      </c>
      <c r="B107" s="64" t="s">
        <v>278</v>
      </c>
      <c r="C107" s="65" t="s">
        <v>2343</v>
      </c>
      <c r="D107" s="66">
        <v>10</v>
      </c>
      <c r="E107" s="67" t="s">
        <v>136</v>
      </c>
      <c r="F107" s="68">
        <v>6</v>
      </c>
      <c r="G107" s="65"/>
      <c r="H107" s="69"/>
      <c r="I107" s="70"/>
      <c r="J107" s="70"/>
      <c r="K107" s="34" t="s">
        <v>65</v>
      </c>
      <c r="L107" s="77">
        <v>107</v>
      </c>
      <c r="M107" s="77"/>
      <c r="N107" s="72"/>
      <c r="O107" s="79" t="s">
        <v>176</v>
      </c>
      <c r="P107" s="81">
        <v>43484.024143518516</v>
      </c>
      <c r="Q107" s="79" t="s">
        <v>387</v>
      </c>
      <c r="R107" s="79"/>
      <c r="S107" s="79"/>
      <c r="T107" s="79" t="s">
        <v>478</v>
      </c>
      <c r="U107" s="83" t="s">
        <v>521</v>
      </c>
      <c r="V107" s="83" t="s">
        <v>521</v>
      </c>
      <c r="W107" s="81">
        <v>43484.024143518516</v>
      </c>
      <c r="X107" s="83" t="s">
        <v>671</v>
      </c>
      <c r="Y107" s="79"/>
      <c r="Z107" s="79"/>
      <c r="AA107" s="85" t="s">
        <v>790</v>
      </c>
      <c r="AB107" s="79"/>
      <c r="AC107" s="79" t="b">
        <v>0</v>
      </c>
      <c r="AD107" s="79">
        <v>0</v>
      </c>
      <c r="AE107" s="85" t="s">
        <v>833</v>
      </c>
      <c r="AF107" s="79" t="b">
        <v>0</v>
      </c>
      <c r="AG107" s="79" t="s">
        <v>837</v>
      </c>
      <c r="AH107" s="79"/>
      <c r="AI107" s="85" t="s">
        <v>833</v>
      </c>
      <c r="AJ107" s="79" t="b">
        <v>0</v>
      </c>
      <c r="AK107" s="79">
        <v>0</v>
      </c>
      <c r="AL107" s="85" t="s">
        <v>833</v>
      </c>
      <c r="AM107" s="79" t="s">
        <v>843</v>
      </c>
      <c r="AN107" s="79" t="b">
        <v>0</v>
      </c>
      <c r="AO107" s="85" t="s">
        <v>790</v>
      </c>
      <c r="AP107" s="79" t="s">
        <v>176</v>
      </c>
      <c r="AQ107" s="79">
        <v>0</v>
      </c>
      <c r="AR107" s="79">
        <v>0</v>
      </c>
      <c r="AS107" s="79"/>
      <c r="AT107" s="79"/>
      <c r="AU107" s="79"/>
      <c r="AV107" s="79"/>
      <c r="AW107" s="79"/>
      <c r="AX107" s="79"/>
      <c r="AY107" s="79"/>
      <c r="AZ107" s="79"/>
      <c r="BA107">
        <v>8</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11</v>
      </c>
      <c r="BK107" s="49">
        <v>100</v>
      </c>
      <c r="BL107" s="48">
        <v>11</v>
      </c>
    </row>
    <row r="108" spans="1:64" ht="15">
      <c r="A108" s="64" t="s">
        <v>278</v>
      </c>
      <c r="B108" s="64" t="s">
        <v>278</v>
      </c>
      <c r="C108" s="65" t="s">
        <v>2343</v>
      </c>
      <c r="D108" s="66">
        <v>10</v>
      </c>
      <c r="E108" s="67" t="s">
        <v>136</v>
      </c>
      <c r="F108" s="68">
        <v>6</v>
      </c>
      <c r="G108" s="65"/>
      <c r="H108" s="69"/>
      <c r="I108" s="70"/>
      <c r="J108" s="70"/>
      <c r="K108" s="34" t="s">
        <v>65</v>
      </c>
      <c r="L108" s="77">
        <v>108</v>
      </c>
      <c r="M108" s="77"/>
      <c r="N108" s="72"/>
      <c r="O108" s="79" t="s">
        <v>176</v>
      </c>
      <c r="P108" s="81">
        <v>43484.03574074074</v>
      </c>
      <c r="Q108" s="79" t="s">
        <v>388</v>
      </c>
      <c r="R108" s="79"/>
      <c r="S108" s="79"/>
      <c r="T108" s="79" t="s">
        <v>479</v>
      </c>
      <c r="U108" s="83" t="s">
        <v>522</v>
      </c>
      <c r="V108" s="83" t="s">
        <v>522</v>
      </c>
      <c r="W108" s="81">
        <v>43484.03574074074</v>
      </c>
      <c r="X108" s="83" t="s">
        <v>672</v>
      </c>
      <c r="Y108" s="79"/>
      <c r="Z108" s="79"/>
      <c r="AA108" s="85" t="s">
        <v>791</v>
      </c>
      <c r="AB108" s="79"/>
      <c r="AC108" s="79" t="b">
        <v>0</v>
      </c>
      <c r="AD108" s="79">
        <v>0</v>
      </c>
      <c r="AE108" s="85" t="s">
        <v>833</v>
      </c>
      <c r="AF108" s="79" t="b">
        <v>0</v>
      </c>
      <c r="AG108" s="79" t="s">
        <v>837</v>
      </c>
      <c r="AH108" s="79"/>
      <c r="AI108" s="85" t="s">
        <v>833</v>
      </c>
      <c r="AJ108" s="79" t="b">
        <v>0</v>
      </c>
      <c r="AK108" s="79">
        <v>0</v>
      </c>
      <c r="AL108" s="85" t="s">
        <v>833</v>
      </c>
      <c r="AM108" s="79" t="s">
        <v>843</v>
      </c>
      <c r="AN108" s="79" t="b">
        <v>0</v>
      </c>
      <c r="AO108" s="85" t="s">
        <v>791</v>
      </c>
      <c r="AP108" s="79" t="s">
        <v>176</v>
      </c>
      <c r="AQ108" s="79">
        <v>0</v>
      </c>
      <c r="AR108" s="79">
        <v>0</v>
      </c>
      <c r="AS108" s="79"/>
      <c r="AT108" s="79"/>
      <c r="AU108" s="79"/>
      <c r="AV108" s="79"/>
      <c r="AW108" s="79"/>
      <c r="AX108" s="79"/>
      <c r="AY108" s="79"/>
      <c r="AZ108" s="79"/>
      <c r="BA108">
        <v>8</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13</v>
      </c>
      <c r="BK108" s="49">
        <v>100</v>
      </c>
      <c r="BL108" s="48">
        <v>13</v>
      </c>
    </row>
    <row r="109" spans="1:64" ht="15">
      <c r="A109" s="64" t="s">
        <v>278</v>
      </c>
      <c r="B109" s="64" t="s">
        <v>278</v>
      </c>
      <c r="C109" s="65" t="s">
        <v>2343</v>
      </c>
      <c r="D109" s="66">
        <v>10</v>
      </c>
      <c r="E109" s="67" t="s">
        <v>136</v>
      </c>
      <c r="F109" s="68">
        <v>6</v>
      </c>
      <c r="G109" s="65"/>
      <c r="H109" s="69"/>
      <c r="I109" s="70"/>
      <c r="J109" s="70"/>
      <c r="K109" s="34" t="s">
        <v>65</v>
      </c>
      <c r="L109" s="77">
        <v>109</v>
      </c>
      <c r="M109" s="77"/>
      <c r="N109" s="72"/>
      <c r="O109" s="79" t="s">
        <v>176</v>
      </c>
      <c r="P109" s="81">
        <v>43484.15578703704</v>
      </c>
      <c r="Q109" s="79" t="s">
        <v>389</v>
      </c>
      <c r="R109" s="79"/>
      <c r="S109" s="79"/>
      <c r="T109" s="79" t="s">
        <v>479</v>
      </c>
      <c r="U109" s="83" t="s">
        <v>523</v>
      </c>
      <c r="V109" s="83" t="s">
        <v>523</v>
      </c>
      <c r="W109" s="81">
        <v>43484.15578703704</v>
      </c>
      <c r="X109" s="83" t="s">
        <v>673</v>
      </c>
      <c r="Y109" s="79"/>
      <c r="Z109" s="79"/>
      <c r="AA109" s="85" t="s">
        <v>792</v>
      </c>
      <c r="AB109" s="79"/>
      <c r="AC109" s="79" t="b">
        <v>0</v>
      </c>
      <c r="AD109" s="79">
        <v>0</v>
      </c>
      <c r="AE109" s="85" t="s">
        <v>833</v>
      </c>
      <c r="AF109" s="79" t="b">
        <v>0</v>
      </c>
      <c r="AG109" s="79" t="s">
        <v>837</v>
      </c>
      <c r="AH109" s="79"/>
      <c r="AI109" s="85" t="s">
        <v>833</v>
      </c>
      <c r="AJ109" s="79" t="b">
        <v>0</v>
      </c>
      <c r="AK109" s="79">
        <v>0</v>
      </c>
      <c r="AL109" s="85" t="s">
        <v>833</v>
      </c>
      <c r="AM109" s="79" t="s">
        <v>843</v>
      </c>
      <c r="AN109" s="79" t="b">
        <v>0</v>
      </c>
      <c r="AO109" s="85" t="s">
        <v>792</v>
      </c>
      <c r="AP109" s="79" t="s">
        <v>176</v>
      </c>
      <c r="AQ109" s="79">
        <v>0</v>
      </c>
      <c r="AR109" s="79">
        <v>0</v>
      </c>
      <c r="AS109" s="79"/>
      <c r="AT109" s="79"/>
      <c r="AU109" s="79"/>
      <c r="AV109" s="79"/>
      <c r="AW109" s="79"/>
      <c r="AX109" s="79"/>
      <c r="AY109" s="79"/>
      <c r="AZ109" s="79"/>
      <c r="BA109">
        <v>8</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13</v>
      </c>
      <c r="BK109" s="49">
        <v>100</v>
      </c>
      <c r="BL109" s="48">
        <v>13</v>
      </c>
    </row>
    <row r="110" spans="1:64" ht="15">
      <c r="A110" s="64" t="s">
        <v>278</v>
      </c>
      <c r="B110" s="64" t="s">
        <v>278</v>
      </c>
      <c r="C110" s="65" t="s">
        <v>2343</v>
      </c>
      <c r="D110" s="66">
        <v>10</v>
      </c>
      <c r="E110" s="67" t="s">
        <v>136</v>
      </c>
      <c r="F110" s="68">
        <v>6</v>
      </c>
      <c r="G110" s="65"/>
      <c r="H110" s="69"/>
      <c r="I110" s="70"/>
      <c r="J110" s="70"/>
      <c r="K110" s="34" t="s">
        <v>65</v>
      </c>
      <c r="L110" s="77">
        <v>110</v>
      </c>
      <c r="M110" s="77"/>
      <c r="N110" s="72"/>
      <c r="O110" s="79" t="s">
        <v>176</v>
      </c>
      <c r="P110" s="81">
        <v>43484.67269675926</v>
      </c>
      <c r="Q110" s="79" t="s">
        <v>390</v>
      </c>
      <c r="R110" s="79"/>
      <c r="S110" s="79"/>
      <c r="T110" s="79" t="s">
        <v>479</v>
      </c>
      <c r="U110" s="83" t="s">
        <v>524</v>
      </c>
      <c r="V110" s="83" t="s">
        <v>524</v>
      </c>
      <c r="W110" s="81">
        <v>43484.67269675926</v>
      </c>
      <c r="X110" s="83" t="s">
        <v>674</v>
      </c>
      <c r="Y110" s="79"/>
      <c r="Z110" s="79"/>
      <c r="AA110" s="85" t="s">
        <v>793</v>
      </c>
      <c r="AB110" s="79"/>
      <c r="AC110" s="79" t="b">
        <v>0</v>
      </c>
      <c r="AD110" s="79">
        <v>0</v>
      </c>
      <c r="AE110" s="85" t="s">
        <v>833</v>
      </c>
      <c r="AF110" s="79" t="b">
        <v>0</v>
      </c>
      <c r="AG110" s="79" t="s">
        <v>837</v>
      </c>
      <c r="AH110" s="79"/>
      <c r="AI110" s="85" t="s">
        <v>833</v>
      </c>
      <c r="AJ110" s="79" t="b">
        <v>0</v>
      </c>
      <c r="AK110" s="79">
        <v>0</v>
      </c>
      <c r="AL110" s="85" t="s">
        <v>833</v>
      </c>
      <c r="AM110" s="79" t="s">
        <v>843</v>
      </c>
      <c r="AN110" s="79" t="b">
        <v>0</v>
      </c>
      <c r="AO110" s="85" t="s">
        <v>793</v>
      </c>
      <c r="AP110" s="79" t="s">
        <v>176</v>
      </c>
      <c r="AQ110" s="79">
        <v>0</v>
      </c>
      <c r="AR110" s="79">
        <v>0</v>
      </c>
      <c r="AS110" s="79"/>
      <c r="AT110" s="79"/>
      <c r="AU110" s="79"/>
      <c r="AV110" s="79"/>
      <c r="AW110" s="79"/>
      <c r="AX110" s="79"/>
      <c r="AY110" s="79"/>
      <c r="AZ110" s="79"/>
      <c r="BA110">
        <v>8</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13</v>
      </c>
      <c r="BK110" s="49">
        <v>100</v>
      </c>
      <c r="BL110" s="48">
        <v>13</v>
      </c>
    </row>
    <row r="111" spans="1:64" ht="15">
      <c r="A111" s="64" t="s">
        <v>278</v>
      </c>
      <c r="B111" s="64" t="s">
        <v>278</v>
      </c>
      <c r="C111" s="65" t="s">
        <v>2343</v>
      </c>
      <c r="D111" s="66">
        <v>10</v>
      </c>
      <c r="E111" s="67" t="s">
        <v>136</v>
      </c>
      <c r="F111" s="68">
        <v>6</v>
      </c>
      <c r="G111" s="65"/>
      <c r="H111" s="69"/>
      <c r="I111" s="70"/>
      <c r="J111" s="70"/>
      <c r="K111" s="34" t="s">
        <v>65</v>
      </c>
      <c r="L111" s="77">
        <v>111</v>
      </c>
      <c r="M111" s="77"/>
      <c r="N111" s="72"/>
      <c r="O111" s="79" t="s">
        <v>176</v>
      </c>
      <c r="P111" s="81">
        <v>43484.75003472222</v>
      </c>
      <c r="Q111" s="79" t="s">
        <v>391</v>
      </c>
      <c r="R111" s="79"/>
      <c r="S111" s="79"/>
      <c r="T111" s="79" t="s">
        <v>479</v>
      </c>
      <c r="U111" s="83" t="s">
        <v>525</v>
      </c>
      <c r="V111" s="83" t="s">
        <v>525</v>
      </c>
      <c r="W111" s="81">
        <v>43484.75003472222</v>
      </c>
      <c r="X111" s="83" t="s">
        <v>675</v>
      </c>
      <c r="Y111" s="79"/>
      <c r="Z111" s="79"/>
      <c r="AA111" s="85" t="s">
        <v>794</v>
      </c>
      <c r="AB111" s="79"/>
      <c r="AC111" s="79" t="b">
        <v>0</v>
      </c>
      <c r="AD111" s="79">
        <v>0</v>
      </c>
      <c r="AE111" s="85" t="s">
        <v>833</v>
      </c>
      <c r="AF111" s="79" t="b">
        <v>0</v>
      </c>
      <c r="AG111" s="79" t="s">
        <v>837</v>
      </c>
      <c r="AH111" s="79"/>
      <c r="AI111" s="85" t="s">
        <v>833</v>
      </c>
      <c r="AJ111" s="79" t="b">
        <v>0</v>
      </c>
      <c r="AK111" s="79">
        <v>0</v>
      </c>
      <c r="AL111" s="85" t="s">
        <v>833</v>
      </c>
      <c r="AM111" s="79" t="s">
        <v>843</v>
      </c>
      <c r="AN111" s="79" t="b">
        <v>0</v>
      </c>
      <c r="AO111" s="85" t="s">
        <v>794</v>
      </c>
      <c r="AP111" s="79" t="s">
        <v>176</v>
      </c>
      <c r="AQ111" s="79">
        <v>0</v>
      </c>
      <c r="AR111" s="79">
        <v>0</v>
      </c>
      <c r="AS111" s="79"/>
      <c r="AT111" s="79"/>
      <c r="AU111" s="79"/>
      <c r="AV111" s="79"/>
      <c r="AW111" s="79"/>
      <c r="AX111" s="79"/>
      <c r="AY111" s="79"/>
      <c r="AZ111" s="79"/>
      <c r="BA111">
        <v>8</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13</v>
      </c>
      <c r="BK111" s="49">
        <v>100</v>
      </c>
      <c r="BL111" s="48">
        <v>13</v>
      </c>
    </row>
    <row r="112" spans="1:64" ht="15">
      <c r="A112" s="64" t="s">
        <v>278</v>
      </c>
      <c r="B112" s="64" t="s">
        <v>278</v>
      </c>
      <c r="C112" s="65" t="s">
        <v>2343</v>
      </c>
      <c r="D112" s="66">
        <v>10</v>
      </c>
      <c r="E112" s="67" t="s">
        <v>136</v>
      </c>
      <c r="F112" s="68">
        <v>6</v>
      </c>
      <c r="G112" s="65"/>
      <c r="H112" s="69"/>
      <c r="I112" s="70"/>
      <c r="J112" s="70"/>
      <c r="K112" s="34" t="s">
        <v>65</v>
      </c>
      <c r="L112" s="77">
        <v>112</v>
      </c>
      <c r="M112" s="77"/>
      <c r="N112" s="72"/>
      <c r="O112" s="79" t="s">
        <v>176</v>
      </c>
      <c r="P112" s="81">
        <v>43484.80572916667</v>
      </c>
      <c r="Q112" s="79" t="s">
        <v>392</v>
      </c>
      <c r="R112" s="79"/>
      <c r="S112" s="79"/>
      <c r="T112" s="79" t="s">
        <v>479</v>
      </c>
      <c r="U112" s="83" t="s">
        <v>526</v>
      </c>
      <c r="V112" s="83" t="s">
        <v>526</v>
      </c>
      <c r="W112" s="81">
        <v>43484.80572916667</v>
      </c>
      <c r="X112" s="83" t="s">
        <v>676</v>
      </c>
      <c r="Y112" s="79"/>
      <c r="Z112" s="79"/>
      <c r="AA112" s="85" t="s">
        <v>795</v>
      </c>
      <c r="AB112" s="79"/>
      <c r="AC112" s="79" t="b">
        <v>0</v>
      </c>
      <c r="AD112" s="79">
        <v>0</v>
      </c>
      <c r="AE112" s="85" t="s">
        <v>833</v>
      </c>
      <c r="AF112" s="79" t="b">
        <v>0</v>
      </c>
      <c r="AG112" s="79" t="s">
        <v>837</v>
      </c>
      <c r="AH112" s="79"/>
      <c r="AI112" s="85" t="s">
        <v>833</v>
      </c>
      <c r="AJ112" s="79" t="b">
        <v>0</v>
      </c>
      <c r="AK112" s="79">
        <v>0</v>
      </c>
      <c r="AL112" s="85" t="s">
        <v>833</v>
      </c>
      <c r="AM112" s="79" t="s">
        <v>843</v>
      </c>
      <c r="AN112" s="79" t="b">
        <v>0</v>
      </c>
      <c r="AO112" s="85" t="s">
        <v>795</v>
      </c>
      <c r="AP112" s="79" t="s">
        <v>176</v>
      </c>
      <c r="AQ112" s="79">
        <v>0</v>
      </c>
      <c r="AR112" s="79">
        <v>0</v>
      </c>
      <c r="AS112" s="79"/>
      <c r="AT112" s="79"/>
      <c r="AU112" s="79"/>
      <c r="AV112" s="79"/>
      <c r="AW112" s="79"/>
      <c r="AX112" s="79"/>
      <c r="AY112" s="79"/>
      <c r="AZ112" s="79"/>
      <c r="BA112">
        <v>8</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13</v>
      </c>
      <c r="BK112" s="49">
        <v>100</v>
      </c>
      <c r="BL112" s="48">
        <v>13</v>
      </c>
    </row>
    <row r="113" spans="1:64" ht="15">
      <c r="A113" s="64" t="s">
        <v>278</v>
      </c>
      <c r="B113" s="64" t="s">
        <v>278</v>
      </c>
      <c r="C113" s="65" t="s">
        <v>2343</v>
      </c>
      <c r="D113" s="66">
        <v>10</v>
      </c>
      <c r="E113" s="67" t="s">
        <v>136</v>
      </c>
      <c r="F113" s="68">
        <v>6</v>
      </c>
      <c r="G113" s="65"/>
      <c r="H113" s="69"/>
      <c r="I113" s="70"/>
      <c r="J113" s="70"/>
      <c r="K113" s="34" t="s">
        <v>65</v>
      </c>
      <c r="L113" s="77">
        <v>113</v>
      </c>
      <c r="M113" s="77"/>
      <c r="N113" s="72"/>
      <c r="O113" s="79" t="s">
        <v>176</v>
      </c>
      <c r="P113" s="81">
        <v>43484.83965277778</v>
      </c>
      <c r="Q113" s="79" t="s">
        <v>393</v>
      </c>
      <c r="R113" s="79"/>
      <c r="S113" s="79"/>
      <c r="T113" s="79" t="s">
        <v>479</v>
      </c>
      <c r="U113" s="83" t="s">
        <v>527</v>
      </c>
      <c r="V113" s="83" t="s">
        <v>527</v>
      </c>
      <c r="W113" s="81">
        <v>43484.83965277778</v>
      </c>
      <c r="X113" s="83" t="s">
        <v>677</v>
      </c>
      <c r="Y113" s="79"/>
      <c r="Z113" s="79"/>
      <c r="AA113" s="85" t="s">
        <v>796</v>
      </c>
      <c r="AB113" s="79"/>
      <c r="AC113" s="79" t="b">
        <v>0</v>
      </c>
      <c r="AD113" s="79">
        <v>1</v>
      </c>
      <c r="AE113" s="85" t="s">
        <v>833</v>
      </c>
      <c r="AF113" s="79" t="b">
        <v>0</v>
      </c>
      <c r="AG113" s="79" t="s">
        <v>837</v>
      </c>
      <c r="AH113" s="79"/>
      <c r="AI113" s="85" t="s">
        <v>833</v>
      </c>
      <c r="AJ113" s="79" t="b">
        <v>0</v>
      </c>
      <c r="AK113" s="79">
        <v>0</v>
      </c>
      <c r="AL113" s="85" t="s">
        <v>833</v>
      </c>
      <c r="AM113" s="79" t="s">
        <v>843</v>
      </c>
      <c r="AN113" s="79" t="b">
        <v>0</v>
      </c>
      <c r="AO113" s="85" t="s">
        <v>796</v>
      </c>
      <c r="AP113" s="79" t="s">
        <v>176</v>
      </c>
      <c r="AQ113" s="79">
        <v>0</v>
      </c>
      <c r="AR113" s="79">
        <v>0</v>
      </c>
      <c r="AS113" s="79"/>
      <c r="AT113" s="79"/>
      <c r="AU113" s="79"/>
      <c r="AV113" s="79"/>
      <c r="AW113" s="79"/>
      <c r="AX113" s="79"/>
      <c r="AY113" s="79"/>
      <c r="AZ113" s="79"/>
      <c r="BA113">
        <v>8</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13</v>
      </c>
      <c r="BK113" s="49">
        <v>100</v>
      </c>
      <c r="BL113" s="48">
        <v>13</v>
      </c>
    </row>
    <row r="114" spans="1:64" ht="15">
      <c r="A114" s="64" t="s">
        <v>279</v>
      </c>
      <c r="B114" s="64" t="s">
        <v>292</v>
      </c>
      <c r="C114" s="65" t="s">
        <v>2340</v>
      </c>
      <c r="D114" s="66">
        <v>3</v>
      </c>
      <c r="E114" s="67" t="s">
        <v>132</v>
      </c>
      <c r="F114" s="68">
        <v>32</v>
      </c>
      <c r="G114" s="65"/>
      <c r="H114" s="69"/>
      <c r="I114" s="70"/>
      <c r="J114" s="70"/>
      <c r="K114" s="34" t="s">
        <v>65</v>
      </c>
      <c r="L114" s="77">
        <v>114</v>
      </c>
      <c r="M114" s="77"/>
      <c r="N114" s="72"/>
      <c r="O114" s="79" t="s">
        <v>319</v>
      </c>
      <c r="P114" s="81">
        <v>43484.84024305556</v>
      </c>
      <c r="Q114" s="79" t="s">
        <v>394</v>
      </c>
      <c r="R114" s="79"/>
      <c r="S114" s="79"/>
      <c r="T114" s="79" t="s">
        <v>480</v>
      </c>
      <c r="U114" s="79"/>
      <c r="V114" s="83" t="s">
        <v>586</v>
      </c>
      <c r="W114" s="81">
        <v>43484.84024305556</v>
      </c>
      <c r="X114" s="83" t="s">
        <v>678</v>
      </c>
      <c r="Y114" s="79"/>
      <c r="Z114" s="79"/>
      <c r="AA114" s="85" t="s">
        <v>797</v>
      </c>
      <c r="AB114" s="79"/>
      <c r="AC114" s="79" t="b">
        <v>0</v>
      </c>
      <c r="AD114" s="79">
        <v>0</v>
      </c>
      <c r="AE114" s="85" t="s">
        <v>833</v>
      </c>
      <c r="AF114" s="79" t="b">
        <v>1</v>
      </c>
      <c r="AG114" s="79" t="s">
        <v>837</v>
      </c>
      <c r="AH114" s="79"/>
      <c r="AI114" s="85" t="s">
        <v>841</v>
      </c>
      <c r="AJ114" s="79" t="b">
        <v>0</v>
      </c>
      <c r="AK114" s="79">
        <v>3</v>
      </c>
      <c r="AL114" s="85" t="s">
        <v>817</v>
      </c>
      <c r="AM114" s="79" t="s">
        <v>842</v>
      </c>
      <c r="AN114" s="79" t="b">
        <v>0</v>
      </c>
      <c r="AO114" s="85" t="s">
        <v>817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8</v>
      </c>
      <c r="BC114" s="78" t="str">
        <f>REPLACE(INDEX(GroupVertices[Group],MATCH(Edges[[#This Row],[Vertex 2]],GroupVertices[Vertex],0)),1,1,"")</f>
        <v>8</v>
      </c>
      <c r="BD114" s="48">
        <v>0</v>
      </c>
      <c r="BE114" s="49">
        <v>0</v>
      </c>
      <c r="BF114" s="48">
        <v>0</v>
      </c>
      <c r="BG114" s="49">
        <v>0</v>
      </c>
      <c r="BH114" s="48">
        <v>0</v>
      </c>
      <c r="BI114" s="49">
        <v>0</v>
      </c>
      <c r="BJ114" s="48">
        <v>10</v>
      </c>
      <c r="BK114" s="49">
        <v>100</v>
      </c>
      <c r="BL114" s="48">
        <v>10</v>
      </c>
    </row>
    <row r="115" spans="1:64" ht="15">
      <c r="A115" s="64" t="s">
        <v>280</v>
      </c>
      <c r="B115" s="64" t="s">
        <v>283</v>
      </c>
      <c r="C115" s="65" t="s">
        <v>2341</v>
      </c>
      <c r="D115" s="66">
        <v>6.5</v>
      </c>
      <c r="E115" s="67" t="s">
        <v>136</v>
      </c>
      <c r="F115" s="68">
        <v>28.285714285714285</v>
      </c>
      <c r="G115" s="65"/>
      <c r="H115" s="69"/>
      <c r="I115" s="70"/>
      <c r="J115" s="70"/>
      <c r="K115" s="34" t="s">
        <v>65</v>
      </c>
      <c r="L115" s="77">
        <v>115</v>
      </c>
      <c r="M115" s="77"/>
      <c r="N115" s="72"/>
      <c r="O115" s="79" t="s">
        <v>319</v>
      </c>
      <c r="P115" s="81">
        <v>43484.84075231481</v>
      </c>
      <c r="Q115" s="79" t="s">
        <v>395</v>
      </c>
      <c r="R115" s="79"/>
      <c r="S115" s="79"/>
      <c r="T115" s="79" t="s">
        <v>443</v>
      </c>
      <c r="U115" s="83" t="s">
        <v>528</v>
      </c>
      <c r="V115" s="83" t="s">
        <v>528</v>
      </c>
      <c r="W115" s="81">
        <v>43484.84075231481</v>
      </c>
      <c r="X115" s="83" t="s">
        <v>679</v>
      </c>
      <c r="Y115" s="79"/>
      <c r="Z115" s="79"/>
      <c r="AA115" s="85" t="s">
        <v>798</v>
      </c>
      <c r="AB115" s="79"/>
      <c r="AC115" s="79" t="b">
        <v>0</v>
      </c>
      <c r="AD115" s="79">
        <v>0</v>
      </c>
      <c r="AE115" s="85" t="s">
        <v>833</v>
      </c>
      <c r="AF115" s="79" t="b">
        <v>0</v>
      </c>
      <c r="AG115" s="79" t="s">
        <v>837</v>
      </c>
      <c r="AH115" s="79"/>
      <c r="AI115" s="85" t="s">
        <v>833</v>
      </c>
      <c r="AJ115" s="79" t="b">
        <v>0</v>
      </c>
      <c r="AK115" s="79">
        <v>2</v>
      </c>
      <c r="AL115" s="85" t="s">
        <v>802</v>
      </c>
      <c r="AM115" s="79" t="s">
        <v>842</v>
      </c>
      <c r="AN115" s="79" t="b">
        <v>0</v>
      </c>
      <c r="AO115" s="85" t="s">
        <v>802</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11</v>
      </c>
      <c r="BC115" s="78" t="str">
        <f>REPLACE(INDEX(GroupVertices[Group],MATCH(Edges[[#This Row],[Vertex 2]],GroupVertices[Vertex],0)),1,1,"")</f>
        <v>11</v>
      </c>
      <c r="BD115" s="48"/>
      <c r="BE115" s="49"/>
      <c r="BF115" s="48"/>
      <c r="BG115" s="49"/>
      <c r="BH115" s="48"/>
      <c r="BI115" s="49"/>
      <c r="BJ115" s="48"/>
      <c r="BK115" s="49"/>
      <c r="BL115" s="48"/>
    </row>
    <row r="116" spans="1:64" ht="15">
      <c r="A116" s="64" t="s">
        <v>280</v>
      </c>
      <c r="B116" s="64" t="s">
        <v>282</v>
      </c>
      <c r="C116" s="65" t="s">
        <v>2341</v>
      </c>
      <c r="D116" s="66">
        <v>6.5</v>
      </c>
      <c r="E116" s="67" t="s">
        <v>136</v>
      </c>
      <c r="F116" s="68">
        <v>28.285714285714285</v>
      </c>
      <c r="G116" s="65"/>
      <c r="H116" s="69"/>
      <c r="I116" s="70"/>
      <c r="J116" s="70"/>
      <c r="K116" s="34" t="s">
        <v>65</v>
      </c>
      <c r="L116" s="77">
        <v>116</v>
      </c>
      <c r="M116" s="77"/>
      <c r="N116" s="72"/>
      <c r="O116" s="79" t="s">
        <v>319</v>
      </c>
      <c r="P116" s="81">
        <v>43484.84075231481</v>
      </c>
      <c r="Q116" s="79" t="s">
        <v>395</v>
      </c>
      <c r="R116" s="79"/>
      <c r="S116" s="79"/>
      <c r="T116" s="79" t="s">
        <v>443</v>
      </c>
      <c r="U116" s="83" t="s">
        <v>528</v>
      </c>
      <c r="V116" s="83" t="s">
        <v>528</v>
      </c>
      <c r="W116" s="81">
        <v>43484.84075231481</v>
      </c>
      <c r="X116" s="83" t="s">
        <v>679</v>
      </c>
      <c r="Y116" s="79"/>
      <c r="Z116" s="79"/>
      <c r="AA116" s="85" t="s">
        <v>798</v>
      </c>
      <c r="AB116" s="79"/>
      <c r="AC116" s="79" t="b">
        <v>0</v>
      </c>
      <c r="AD116" s="79">
        <v>0</v>
      </c>
      <c r="AE116" s="85" t="s">
        <v>833</v>
      </c>
      <c r="AF116" s="79" t="b">
        <v>0</v>
      </c>
      <c r="AG116" s="79" t="s">
        <v>837</v>
      </c>
      <c r="AH116" s="79"/>
      <c r="AI116" s="85" t="s">
        <v>833</v>
      </c>
      <c r="AJ116" s="79" t="b">
        <v>0</v>
      </c>
      <c r="AK116" s="79">
        <v>2</v>
      </c>
      <c r="AL116" s="85" t="s">
        <v>802</v>
      </c>
      <c r="AM116" s="79" t="s">
        <v>842</v>
      </c>
      <c r="AN116" s="79" t="b">
        <v>0</v>
      </c>
      <c r="AO116" s="85" t="s">
        <v>802</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11</v>
      </c>
      <c r="BC116" s="78" t="str">
        <f>REPLACE(INDEX(GroupVertices[Group],MATCH(Edges[[#This Row],[Vertex 2]],GroupVertices[Vertex],0)),1,1,"")</f>
        <v>11</v>
      </c>
      <c r="BD116" s="48">
        <v>0</v>
      </c>
      <c r="BE116" s="49">
        <v>0</v>
      </c>
      <c r="BF116" s="48">
        <v>0</v>
      </c>
      <c r="BG116" s="49">
        <v>0</v>
      </c>
      <c r="BH116" s="48">
        <v>0</v>
      </c>
      <c r="BI116" s="49">
        <v>0</v>
      </c>
      <c r="BJ116" s="48">
        <v>4</v>
      </c>
      <c r="BK116" s="49">
        <v>100</v>
      </c>
      <c r="BL116" s="48">
        <v>4</v>
      </c>
    </row>
    <row r="117" spans="1:64" ht="15">
      <c r="A117" s="64" t="s">
        <v>280</v>
      </c>
      <c r="B117" s="64" t="s">
        <v>283</v>
      </c>
      <c r="C117" s="65" t="s">
        <v>2341</v>
      </c>
      <c r="D117" s="66">
        <v>6.5</v>
      </c>
      <c r="E117" s="67" t="s">
        <v>136</v>
      </c>
      <c r="F117" s="68">
        <v>28.285714285714285</v>
      </c>
      <c r="G117" s="65"/>
      <c r="H117" s="69"/>
      <c r="I117" s="70"/>
      <c r="J117" s="70"/>
      <c r="K117" s="34" t="s">
        <v>65</v>
      </c>
      <c r="L117" s="77">
        <v>117</v>
      </c>
      <c r="M117" s="77"/>
      <c r="N117" s="72"/>
      <c r="O117" s="79" t="s">
        <v>319</v>
      </c>
      <c r="P117" s="81">
        <v>43484.840833333335</v>
      </c>
      <c r="Q117" s="79" t="s">
        <v>396</v>
      </c>
      <c r="R117" s="79"/>
      <c r="S117" s="79"/>
      <c r="T117" s="79" t="s">
        <v>443</v>
      </c>
      <c r="U117" s="83" t="s">
        <v>529</v>
      </c>
      <c r="V117" s="83" t="s">
        <v>529</v>
      </c>
      <c r="W117" s="81">
        <v>43484.840833333335</v>
      </c>
      <c r="X117" s="83" t="s">
        <v>680</v>
      </c>
      <c r="Y117" s="79"/>
      <c r="Z117" s="79"/>
      <c r="AA117" s="85" t="s">
        <v>799</v>
      </c>
      <c r="AB117" s="79"/>
      <c r="AC117" s="79" t="b">
        <v>0</v>
      </c>
      <c r="AD117" s="79">
        <v>0</v>
      </c>
      <c r="AE117" s="85" t="s">
        <v>833</v>
      </c>
      <c r="AF117" s="79" t="b">
        <v>0</v>
      </c>
      <c r="AG117" s="79" t="s">
        <v>837</v>
      </c>
      <c r="AH117" s="79"/>
      <c r="AI117" s="85" t="s">
        <v>833</v>
      </c>
      <c r="AJ117" s="79" t="b">
        <v>0</v>
      </c>
      <c r="AK117" s="79">
        <v>2</v>
      </c>
      <c r="AL117" s="85" t="s">
        <v>801</v>
      </c>
      <c r="AM117" s="79" t="s">
        <v>842</v>
      </c>
      <c r="AN117" s="79" t="b">
        <v>0</v>
      </c>
      <c r="AO117" s="85" t="s">
        <v>801</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11</v>
      </c>
      <c r="BC117" s="78" t="str">
        <f>REPLACE(INDEX(GroupVertices[Group],MATCH(Edges[[#This Row],[Vertex 2]],GroupVertices[Vertex],0)),1,1,"")</f>
        <v>11</v>
      </c>
      <c r="BD117" s="48"/>
      <c r="BE117" s="49"/>
      <c r="BF117" s="48"/>
      <c r="BG117" s="49"/>
      <c r="BH117" s="48"/>
      <c r="BI117" s="49"/>
      <c r="BJ117" s="48"/>
      <c r="BK117" s="49"/>
      <c r="BL117" s="48"/>
    </row>
    <row r="118" spans="1:64" ht="15">
      <c r="A118" s="64" t="s">
        <v>280</v>
      </c>
      <c r="B118" s="64" t="s">
        <v>282</v>
      </c>
      <c r="C118" s="65" t="s">
        <v>2341</v>
      </c>
      <c r="D118" s="66">
        <v>6.5</v>
      </c>
      <c r="E118" s="67" t="s">
        <v>136</v>
      </c>
      <c r="F118" s="68">
        <v>28.285714285714285</v>
      </c>
      <c r="G118" s="65"/>
      <c r="H118" s="69"/>
      <c r="I118" s="70"/>
      <c r="J118" s="70"/>
      <c r="K118" s="34" t="s">
        <v>65</v>
      </c>
      <c r="L118" s="77">
        <v>118</v>
      </c>
      <c r="M118" s="77"/>
      <c r="N118" s="72"/>
      <c r="O118" s="79" t="s">
        <v>319</v>
      </c>
      <c r="P118" s="81">
        <v>43484.840833333335</v>
      </c>
      <c r="Q118" s="79" t="s">
        <v>396</v>
      </c>
      <c r="R118" s="79"/>
      <c r="S118" s="79"/>
      <c r="T118" s="79" t="s">
        <v>443</v>
      </c>
      <c r="U118" s="83" t="s">
        <v>529</v>
      </c>
      <c r="V118" s="83" t="s">
        <v>529</v>
      </c>
      <c r="W118" s="81">
        <v>43484.840833333335</v>
      </c>
      <c r="X118" s="83" t="s">
        <v>680</v>
      </c>
      <c r="Y118" s="79"/>
      <c r="Z118" s="79"/>
      <c r="AA118" s="85" t="s">
        <v>799</v>
      </c>
      <c r="AB118" s="79"/>
      <c r="AC118" s="79" t="b">
        <v>0</v>
      </c>
      <c r="AD118" s="79">
        <v>0</v>
      </c>
      <c r="AE118" s="85" t="s">
        <v>833</v>
      </c>
      <c r="AF118" s="79" t="b">
        <v>0</v>
      </c>
      <c r="AG118" s="79" t="s">
        <v>837</v>
      </c>
      <c r="AH118" s="79"/>
      <c r="AI118" s="85" t="s">
        <v>833</v>
      </c>
      <c r="AJ118" s="79" t="b">
        <v>0</v>
      </c>
      <c r="AK118" s="79">
        <v>2</v>
      </c>
      <c r="AL118" s="85" t="s">
        <v>801</v>
      </c>
      <c r="AM118" s="79" t="s">
        <v>842</v>
      </c>
      <c r="AN118" s="79" t="b">
        <v>0</v>
      </c>
      <c r="AO118" s="85" t="s">
        <v>801</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11</v>
      </c>
      <c r="BC118" s="78" t="str">
        <f>REPLACE(INDEX(GroupVertices[Group],MATCH(Edges[[#This Row],[Vertex 2]],GroupVertices[Vertex],0)),1,1,"")</f>
        <v>11</v>
      </c>
      <c r="BD118" s="48">
        <v>0</v>
      </c>
      <c r="BE118" s="49">
        <v>0</v>
      </c>
      <c r="BF118" s="48">
        <v>0</v>
      </c>
      <c r="BG118" s="49">
        <v>0</v>
      </c>
      <c r="BH118" s="48">
        <v>0</v>
      </c>
      <c r="BI118" s="49">
        <v>0</v>
      </c>
      <c r="BJ118" s="48">
        <v>4</v>
      </c>
      <c r="BK118" s="49">
        <v>100</v>
      </c>
      <c r="BL118" s="48">
        <v>4</v>
      </c>
    </row>
    <row r="119" spans="1:64" ht="15">
      <c r="A119" s="64" t="s">
        <v>281</v>
      </c>
      <c r="B119" s="64" t="s">
        <v>281</v>
      </c>
      <c r="C119" s="65" t="s">
        <v>2340</v>
      </c>
      <c r="D119" s="66">
        <v>3</v>
      </c>
      <c r="E119" s="67" t="s">
        <v>132</v>
      </c>
      <c r="F119" s="68">
        <v>32</v>
      </c>
      <c r="G119" s="65"/>
      <c r="H119" s="69"/>
      <c r="I119" s="70"/>
      <c r="J119" s="70"/>
      <c r="K119" s="34" t="s">
        <v>65</v>
      </c>
      <c r="L119" s="77">
        <v>119</v>
      </c>
      <c r="M119" s="77"/>
      <c r="N119" s="72"/>
      <c r="O119" s="79" t="s">
        <v>176</v>
      </c>
      <c r="P119" s="81">
        <v>43484.841412037036</v>
      </c>
      <c r="Q119" s="79" t="s">
        <v>397</v>
      </c>
      <c r="R119" s="79"/>
      <c r="S119" s="79"/>
      <c r="T119" s="79" t="s">
        <v>481</v>
      </c>
      <c r="U119" s="83" t="s">
        <v>530</v>
      </c>
      <c r="V119" s="83" t="s">
        <v>530</v>
      </c>
      <c r="W119" s="81">
        <v>43484.841412037036</v>
      </c>
      <c r="X119" s="83" t="s">
        <v>681</v>
      </c>
      <c r="Y119" s="79"/>
      <c r="Z119" s="79"/>
      <c r="AA119" s="85" t="s">
        <v>800</v>
      </c>
      <c r="AB119" s="79"/>
      <c r="AC119" s="79" t="b">
        <v>0</v>
      </c>
      <c r="AD119" s="79">
        <v>1</v>
      </c>
      <c r="AE119" s="85" t="s">
        <v>833</v>
      </c>
      <c r="AF119" s="79" t="b">
        <v>0</v>
      </c>
      <c r="AG119" s="79" t="s">
        <v>838</v>
      </c>
      <c r="AH119" s="79"/>
      <c r="AI119" s="85" t="s">
        <v>833</v>
      </c>
      <c r="AJ119" s="79" t="b">
        <v>0</v>
      </c>
      <c r="AK119" s="79">
        <v>0</v>
      </c>
      <c r="AL119" s="85" t="s">
        <v>833</v>
      </c>
      <c r="AM119" s="79" t="s">
        <v>842</v>
      </c>
      <c r="AN119" s="79" t="b">
        <v>0</v>
      </c>
      <c r="AO119" s="85" t="s">
        <v>800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25</v>
      </c>
      <c r="BF119" s="48">
        <v>0</v>
      </c>
      <c r="BG119" s="49">
        <v>0</v>
      </c>
      <c r="BH119" s="48">
        <v>0</v>
      </c>
      <c r="BI119" s="49">
        <v>0</v>
      </c>
      <c r="BJ119" s="48">
        <v>3</v>
      </c>
      <c r="BK119" s="49">
        <v>75</v>
      </c>
      <c r="BL119" s="48">
        <v>4</v>
      </c>
    </row>
    <row r="120" spans="1:64" ht="15">
      <c r="A120" s="64" t="s">
        <v>282</v>
      </c>
      <c r="B120" s="64" t="s">
        <v>283</v>
      </c>
      <c r="C120" s="65" t="s">
        <v>2341</v>
      </c>
      <c r="D120" s="66">
        <v>6.5</v>
      </c>
      <c r="E120" s="67" t="s">
        <v>136</v>
      </c>
      <c r="F120" s="68">
        <v>28.285714285714285</v>
      </c>
      <c r="G120" s="65"/>
      <c r="H120" s="69"/>
      <c r="I120" s="70"/>
      <c r="J120" s="70"/>
      <c r="K120" s="34" t="s">
        <v>66</v>
      </c>
      <c r="L120" s="77">
        <v>120</v>
      </c>
      <c r="M120" s="77"/>
      <c r="N120" s="72"/>
      <c r="O120" s="79" t="s">
        <v>319</v>
      </c>
      <c r="P120" s="81">
        <v>43484.8334375</v>
      </c>
      <c r="Q120" s="79" t="s">
        <v>398</v>
      </c>
      <c r="R120" s="79"/>
      <c r="S120" s="79"/>
      <c r="T120" s="79" t="s">
        <v>443</v>
      </c>
      <c r="U120" s="83" t="s">
        <v>529</v>
      </c>
      <c r="V120" s="83" t="s">
        <v>529</v>
      </c>
      <c r="W120" s="81">
        <v>43484.8334375</v>
      </c>
      <c r="X120" s="83" t="s">
        <v>682</v>
      </c>
      <c r="Y120" s="79"/>
      <c r="Z120" s="79"/>
      <c r="AA120" s="85" t="s">
        <v>801</v>
      </c>
      <c r="AB120" s="79"/>
      <c r="AC120" s="79" t="b">
        <v>0</v>
      </c>
      <c r="AD120" s="79">
        <v>3</v>
      </c>
      <c r="AE120" s="85" t="s">
        <v>833</v>
      </c>
      <c r="AF120" s="79" t="b">
        <v>0</v>
      </c>
      <c r="AG120" s="79" t="s">
        <v>837</v>
      </c>
      <c r="AH120" s="79"/>
      <c r="AI120" s="85" t="s">
        <v>833</v>
      </c>
      <c r="AJ120" s="79" t="b">
        <v>0</v>
      </c>
      <c r="AK120" s="79">
        <v>2</v>
      </c>
      <c r="AL120" s="85" t="s">
        <v>833</v>
      </c>
      <c r="AM120" s="79" t="s">
        <v>842</v>
      </c>
      <c r="AN120" s="79" t="b">
        <v>0</v>
      </c>
      <c r="AO120" s="85" t="s">
        <v>801</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11</v>
      </c>
      <c r="BC120" s="78" t="str">
        <f>REPLACE(INDEX(GroupVertices[Group],MATCH(Edges[[#This Row],[Vertex 2]],GroupVertices[Vertex],0)),1,1,"")</f>
        <v>11</v>
      </c>
      <c r="BD120" s="48">
        <v>0</v>
      </c>
      <c r="BE120" s="49">
        <v>0</v>
      </c>
      <c r="BF120" s="48">
        <v>0</v>
      </c>
      <c r="BG120" s="49">
        <v>0</v>
      </c>
      <c r="BH120" s="48">
        <v>0</v>
      </c>
      <c r="BI120" s="49">
        <v>0</v>
      </c>
      <c r="BJ120" s="48">
        <v>2</v>
      </c>
      <c r="BK120" s="49">
        <v>100</v>
      </c>
      <c r="BL120" s="48">
        <v>2</v>
      </c>
    </row>
    <row r="121" spans="1:64" ht="15">
      <c r="A121" s="64" t="s">
        <v>282</v>
      </c>
      <c r="B121" s="64" t="s">
        <v>283</v>
      </c>
      <c r="C121" s="65" t="s">
        <v>2341</v>
      </c>
      <c r="D121" s="66">
        <v>6.5</v>
      </c>
      <c r="E121" s="67" t="s">
        <v>136</v>
      </c>
      <c r="F121" s="68">
        <v>28.285714285714285</v>
      </c>
      <c r="G121" s="65"/>
      <c r="H121" s="69"/>
      <c r="I121" s="70"/>
      <c r="J121" s="70"/>
      <c r="K121" s="34" t="s">
        <v>66</v>
      </c>
      <c r="L121" s="77">
        <v>121</v>
      </c>
      <c r="M121" s="77"/>
      <c r="N121" s="72"/>
      <c r="O121" s="79" t="s">
        <v>319</v>
      </c>
      <c r="P121" s="81">
        <v>43484.84012731481</v>
      </c>
      <c r="Q121" s="79" t="s">
        <v>399</v>
      </c>
      <c r="R121" s="79"/>
      <c r="S121" s="79"/>
      <c r="T121" s="79" t="s">
        <v>443</v>
      </c>
      <c r="U121" s="83" t="s">
        <v>528</v>
      </c>
      <c r="V121" s="83" t="s">
        <v>528</v>
      </c>
      <c r="W121" s="81">
        <v>43484.84012731481</v>
      </c>
      <c r="X121" s="83" t="s">
        <v>683</v>
      </c>
      <c r="Y121" s="79"/>
      <c r="Z121" s="79"/>
      <c r="AA121" s="85" t="s">
        <v>802</v>
      </c>
      <c r="AB121" s="79"/>
      <c r="AC121" s="79" t="b">
        <v>0</v>
      </c>
      <c r="AD121" s="79">
        <v>2</v>
      </c>
      <c r="AE121" s="85" t="s">
        <v>833</v>
      </c>
      <c r="AF121" s="79" t="b">
        <v>0</v>
      </c>
      <c r="AG121" s="79" t="s">
        <v>837</v>
      </c>
      <c r="AH121" s="79"/>
      <c r="AI121" s="85" t="s">
        <v>833</v>
      </c>
      <c r="AJ121" s="79" t="b">
        <v>0</v>
      </c>
      <c r="AK121" s="79">
        <v>2</v>
      </c>
      <c r="AL121" s="85" t="s">
        <v>833</v>
      </c>
      <c r="AM121" s="79" t="s">
        <v>842</v>
      </c>
      <c r="AN121" s="79" t="b">
        <v>0</v>
      </c>
      <c r="AO121" s="85" t="s">
        <v>802</v>
      </c>
      <c r="AP121" s="79" t="s">
        <v>176</v>
      </c>
      <c r="AQ121" s="79">
        <v>0</v>
      </c>
      <c r="AR121" s="79">
        <v>0</v>
      </c>
      <c r="AS121" s="79" t="s">
        <v>858</v>
      </c>
      <c r="AT121" s="79" t="s">
        <v>859</v>
      </c>
      <c r="AU121" s="79" t="s">
        <v>860</v>
      </c>
      <c r="AV121" s="79" t="s">
        <v>864</v>
      </c>
      <c r="AW121" s="79" t="s">
        <v>868</v>
      </c>
      <c r="AX121" s="79" t="s">
        <v>864</v>
      </c>
      <c r="AY121" s="79" t="s">
        <v>871</v>
      </c>
      <c r="AZ121" s="83" t="s">
        <v>875</v>
      </c>
      <c r="BA121">
        <v>2</v>
      </c>
      <c r="BB121" s="78" t="str">
        <f>REPLACE(INDEX(GroupVertices[Group],MATCH(Edges[[#This Row],[Vertex 1]],GroupVertices[Vertex],0)),1,1,"")</f>
        <v>11</v>
      </c>
      <c r="BC121" s="78" t="str">
        <f>REPLACE(INDEX(GroupVertices[Group],MATCH(Edges[[#This Row],[Vertex 2]],GroupVertices[Vertex],0)),1,1,"")</f>
        <v>11</v>
      </c>
      <c r="BD121" s="48">
        <v>0</v>
      </c>
      <c r="BE121" s="49">
        <v>0</v>
      </c>
      <c r="BF121" s="48">
        <v>0</v>
      </c>
      <c r="BG121" s="49">
        <v>0</v>
      </c>
      <c r="BH121" s="48">
        <v>0</v>
      </c>
      <c r="BI121" s="49">
        <v>0</v>
      </c>
      <c r="BJ121" s="48">
        <v>2</v>
      </c>
      <c r="BK121" s="49">
        <v>100</v>
      </c>
      <c r="BL121" s="48">
        <v>2</v>
      </c>
    </row>
    <row r="122" spans="1:64" ht="15">
      <c r="A122" s="64" t="s">
        <v>283</v>
      </c>
      <c r="B122" s="64" t="s">
        <v>282</v>
      </c>
      <c r="C122" s="65" t="s">
        <v>2341</v>
      </c>
      <c r="D122" s="66">
        <v>6.5</v>
      </c>
      <c r="E122" s="67" t="s">
        <v>136</v>
      </c>
      <c r="F122" s="68">
        <v>28.285714285714285</v>
      </c>
      <c r="G122" s="65"/>
      <c r="H122" s="69"/>
      <c r="I122" s="70"/>
      <c r="J122" s="70"/>
      <c r="K122" s="34" t="s">
        <v>66</v>
      </c>
      <c r="L122" s="77">
        <v>122</v>
      </c>
      <c r="M122" s="77"/>
      <c r="N122" s="72"/>
      <c r="O122" s="79" t="s">
        <v>319</v>
      </c>
      <c r="P122" s="81">
        <v>43484.83483796296</v>
      </c>
      <c r="Q122" s="79" t="s">
        <v>396</v>
      </c>
      <c r="R122" s="79"/>
      <c r="S122" s="79"/>
      <c r="T122" s="79" t="s">
        <v>443</v>
      </c>
      <c r="U122" s="83" t="s">
        <v>529</v>
      </c>
      <c r="V122" s="83" t="s">
        <v>529</v>
      </c>
      <c r="W122" s="81">
        <v>43484.83483796296</v>
      </c>
      <c r="X122" s="83" t="s">
        <v>684</v>
      </c>
      <c r="Y122" s="79"/>
      <c r="Z122" s="79"/>
      <c r="AA122" s="85" t="s">
        <v>803</v>
      </c>
      <c r="AB122" s="79"/>
      <c r="AC122" s="79" t="b">
        <v>0</v>
      </c>
      <c r="AD122" s="79">
        <v>0</v>
      </c>
      <c r="AE122" s="85" t="s">
        <v>833</v>
      </c>
      <c r="AF122" s="79" t="b">
        <v>0</v>
      </c>
      <c r="AG122" s="79" t="s">
        <v>837</v>
      </c>
      <c r="AH122" s="79"/>
      <c r="AI122" s="85" t="s">
        <v>833</v>
      </c>
      <c r="AJ122" s="79" t="b">
        <v>0</v>
      </c>
      <c r="AK122" s="79">
        <v>2</v>
      </c>
      <c r="AL122" s="85" t="s">
        <v>801</v>
      </c>
      <c r="AM122" s="79" t="s">
        <v>847</v>
      </c>
      <c r="AN122" s="79" t="b">
        <v>0</v>
      </c>
      <c r="AO122" s="85" t="s">
        <v>801</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11</v>
      </c>
      <c r="BC122" s="78" t="str">
        <f>REPLACE(INDEX(GroupVertices[Group],MATCH(Edges[[#This Row],[Vertex 2]],GroupVertices[Vertex],0)),1,1,"")</f>
        <v>11</v>
      </c>
      <c r="BD122" s="48">
        <v>0</v>
      </c>
      <c r="BE122" s="49">
        <v>0</v>
      </c>
      <c r="BF122" s="48">
        <v>0</v>
      </c>
      <c r="BG122" s="49">
        <v>0</v>
      </c>
      <c r="BH122" s="48">
        <v>0</v>
      </c>
      <c r="BI122" s="49">
        <v>0</v>
      </c>
      <c r="BJ122" s="48">
        <v>4</v>
      </c>
      <c r="BK122" s="49">
        <v>100</v>
      </c>
      <c r="BL122" s="48">
        <v>4</v>
      </c>
    </row>
    <row r="123" spans="1:64" ht="15">
      <c r="A123" s="64" t="s">
        <v>283</v>
      </c>
      <c r="B123" s="64" t="s">
        <v>282</v>
      </c>
      <c r="C123" s="65" t="s">
        <v>2341</v>
      </c>
      <c r="D123" s="66">
        <v>6.5</v>
      </c>
      <c r="E123" s="67" t="s">
        <v>136</v>
      </c>
      <c r="F123" s="68">
        <v>28.285714285714285</v>
      </c>
      <c r="G123" s="65"/>
      <c r="H123" s="69"/>
      <c r="I123" s="70"/>
      <c r="J123" s="70"/>
      <c r="K123" s="34" t="s">
        <v>66</v>
      </c>
      <c r="L123" s="77">
        <v>123</v>
      </c>
      <c r="M123" s="77"/>
      <c r="N123" s="72"/>
      <c r="O123" s="79" t="s">
        <v>319</v>
      </c>
      <c r="P123" s="81">
        <v>43484.841782407406</v>
      </c>
      <c r="Q123" s="79" t="s">
        <v>395</v>
      </c>
      <c r="R123" s="79"/>
      <c r="S123" s="79"/>
      <c r="T123" s="79" t="s">
        <v>443</v>
      </c>
      <c r="U123" s="83" t="s">
        <v>528</v>
      </c>
      <c r="V123" s="83" t="s">
        <v>528</v>
      </c>
      <c r="W123" s="81">
        <v>43484.841782407406</v>
      </c>
      <c r="X123" s="83" t="s">
        <v>685</v>
      </c>
      <c r="Y123" s="79"/>
      <c r="Z123" s="79"/>
      <c r="AA123" s="85" t="s">
        <v>804</v>
      </c>
      <c r="AB123" s="79"/>
      <c r="AC123" s="79" t="b">
        <v>0</v>
      </c>
      <c r="AD123" s="79">
        <v>0</v>
      </c>
      <c r="AE123" s="85" t="s">
        <v>833</v>
      </c>
      <c r="AF123" s="79" t="b">
        <v>0</v>
      </c>
      <c r="AG123" s="79" t="s">
        <v>837</v>
      </c>
      <c r="AH123" s="79"/>
      <c r="AI123" s="85" t="s">
        <v>833</v>
      </c>
      <c r="AJ123" s="79" t="b">
        <v>0</v>
      </c>
      <c r="AK123" s="79">
        <v>2</v>
      </c>
      <c r="AL123" s="85" t="s">
        <v>802</v>
      </c>
      <c r="AM123" s="79" t="s">
        <v>847</v>
      </c>
      <c r="AN123" s="79" t="b">
        <v>0</v>
      </c>
      <c r="AO123" s="85" t="s">
        <v>802</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11</v>
      </c>
      <c r="BC123" s="78" t="str">
        <f>REPLACE(INDEX(GroupVertices[Group],MATCH(Edges[[#This Row],[Vertex 2]],GroupVertices[Vertex],0)),1,1,"")</f>
        <v>11</v>
      </c>
      <c r="BD123" s="48">
        <v>0</v>
      </c>
      <c r="BE123" s="49">
        <v>0</v>
      </c>
      <c r="BF123" s="48">
        <v>0</v>
      </c>
      <c r="BG123" s="49">
        <v>0</v>
      </c>
      <c r="BH123" s="48">
        <v>0</v>
      </c>
      <c r="BI123" s="49">
        <v>0</v>
      </c>
      <c r="BJ123" s="48">
        <v>4</v>
      </c>
      <c r="BK123" s="49">
        <v>100</v>
      </c>
      <c r="BL123" s="48">
        <v>4</v>
      </c>
    </row>
    <row r="124" spans="1:64" ht="15">
      <c r="A124" s="64" t="s">
        <v>284</v>
      </c>
      <c r="B124" s="64" t="s">
        <v>284</v>
      </c>
      <c r="C124" s="65" t="s">
        <v>2340</v>
      </c>
      <c r="D124" s="66">
        <v>3</v>
      </c>
      <c r="E124" s="67" t="s">
        <v>132</v>
      </c>
      <c r="F124" s="68">
        <v>32</v>
      </c>
      <c r="G124" s="65"/>
      <c r="H124" s="69"/>
      <c r="I124" s="70"/>
      <c r="J124" s="70"/>
      <c r="K124" s="34" t="s">
        <v>65</v>
      </c>
      <c r="L124" s="77">
        <v>124</v>
      </c>
      <c r="M124" s="77"/>
      <c r="N124" s="72"/>
      <c r="O124" s="79" t="s">
        <v>176</v>
      </c>
      <c r="P124" s="81">
        <v>43484.843148148146</v>
      </c>
      <c r="Q124" s="79" t="s">
        <v>400</v>
      </c>
      <c r="R124" s="79"/>
      <c r="S124" s="79"/>
      <c r="T124" s="79" t="s">
        <v>443</v>
      </c>
      <c r="U124" s="83" t="s">
        <v>531</v>
      </c>
      <c r="V124" s="83" t="s">
        <v>531</v>
      </c>
      <c r="W124" s="81">
        <v>43484.843148148146</v>
      </c>
      <c r="X124" s="83" t="s">
        <v>686</v>
      </c>
      <c r="Y124" s="79"/>
      <c r="Z124" s="79"/>
      <c r="AA124" s="85" t="s">
        <v>805</v>
      </c>
      <c r="AB124" s="79"/>
      <c r="AC124" s="79" t="b">
        <v>0</v>
      </c>
      <c r="AD124" s="79">
        <v>9</v>
      </c>
      <c r="AE124" s="85" t="s">
        <v>833</v>
      </c>
      <c r="AF124" s="79" t="b">
        <v>0</v>
      </c>
      <c r="AG124" s="79" t="s">
        <v>838</v>
      </c>
      <c r="AH124" s="79"/>
      <c r="AI124" s="85" t="s">
        <v>833</v>
      </c>
      <c r="AJ124" s="79" t="b">
        <v>0</v>
      </c>
      <c r="AK124" s="79">
        <v>0</v>
      </c>
      <c r="AL124" s="85" t="s">
        <v>833</v>
      </c>
      <c r="AM124" s="79" t="s">
        <v>842</v>
      </c>
      <c r="AN124" s="79" t="b">
        <v>0</v>
      </c>
      <c r="AO124" s="85" t="s">
        <v>805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25</v>
      </c>
      <c r="BF124" s="48">
        <v>0</v>
      </c>
      <c r="BG124" s="49">
        <v>0</v>
      </c>
      <c r="BH124" s="48">
        <v>0</v>
      </c>
      <c r="BI124" s="49">
        <v>0</v>
      </c>
      <c r="BJ124" s="48">
        <v>3</v>
      </c>
      <c r="BK124" s="49">
        <v>75</v>
      </c>
      <c r="BL124" s="48">
        <v>4</v>
      </c>
    </row>
    <row r="125" spans="1:64" ht="15">
      <c r="A125" s="64" t="s">
        <v>285</v>
      </c>
      <c r="B125" s="64" t="s">
        <v>285</v>
      </c>
      <c r="C125" s="65" t="s">
        <v>2344</v>
      </c>
      <c r="D125" s="66">
        <v>10</v>
      </c>
      <c r="E125" s="67" t="s">
        <v>136</v>
      </c>
      <c r="F125" s="68">
        <v>24.57142857142857</v>
      </c>
      <c r="G125" s="65"/>
      <c r="H125" s="69"/>
      <c r="I125" s="70"/>
      <c r="J125" s="70"/>
      <c r="K125" s="34" t="s">
        <v>65</v>
      </c>
      <c r="L125" s="77">
        <v>125</v>
      </c>
      <c r="M125" s="77"/>
      <c r="N125" s="72"/>
      <c r="O125" s="79" t="s">
        <v>176</v>
      </c>
      <c r="P125" s="81">
        <v>43484.82795138889</v>
      </c>
      <c r="Q125" s="79" t="s">
        <v>401</v>
      </c>
      <c r="R125" s="79"/>
      <c r="S125" s="79"/>
      <c r="T125" s="79" t="s">
        <v>482</v>
      </c>
      <c r="U125" s="79"/>
      <c r="V125" s="83" t="s">
        <v>587</v>
      </c>
      <c r="W125" s="81">
        <v>43484.82795138889</v>
      </c>
      <c r="X125" s="83" t="s">
        <v>687</v>
      </c>
      <c r="Y125" s="79"/>
      <c r="Z125" s="79"/>
      <c r="AA125" s="85" t="s">
        <v>806</v>
      </c>
      <c r="AB125" s="79"/>
      <c r="AC125" s="79" t="b">
        <v>0</v>
      </c>
      <c r="AD125" s="79">
        <v>0</v>
      </c>
      <c r="AE125" s="85" t="s">
        <v>833</v>
      </c>
      <c r="AF125" s="79" t="b">
        <v>0</v>
      </c>
      <c r="AG125" s="79" t="s">
        <v>838</v>
      </c>
      <c r="AH125" s="79"/>
      <c r="AI125" s="85" t="s">
        <v>833</v>
      </c>
      <c r="AJ125" s="79" t="b">
        <v>0</v>
      </c>
      <c r="AK125" s="79">
        <v>0</v>
      </c>
      <c r="AL125" s="85" t="s">
        <v>833</v>
      </c>
      <c r="AM125" s="79" t="s">
        <v>842</v>
      </c>
      <c r="AN125" s="79" t="b">
        <v>0</v>
      </c>
      <c r="AO125" s="85" t="s">
        <v>806</v>
      </c>
      <c r="AP125" s="79" t="s">
        <v>176</v>
      </c>
      <c r="AQ125" s="79">
        <v>0</v>
      </c>
      <c r="AR125" s="79">
        <v>0</v>
      </c>
      <c r="AS125" s="79" t="s">
        <v>855</v>
      </c>
      <c r="AT125" s="79" t="s">
        <v>859</v>
      </c>
      <c r="AU125" s="79" t="s">
        <v>860</v>
      </c>
      <c r="AV125" s="79" t="s">
        <v>861</v>
      </c>
      <c r="AW125" s="79" t="s">
        <v>865</v>
      </c>
      <c r="AX125" s="79" t="s">
        <v>869</v>
      </c>
      <c r="AY125" s="79" t="s">
        <v>870</v>
      </c>
      <c r="AZ125" s="83" t="s">
        <v>872</v>
      </c>
      <c r="BA125">
        <v>3</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9</v>
      </c>
      <c r="BK125" s="49">
        <v>100</v>
      </c>
      <c r="BL125" s="48">
        <v>9</v>
      </c>
    </row>
    <row r="126" spans="1:64" ht="15">
      <c r="A126" s="64" t="s">
        <v>285</v>
      </c>
      <c r="B126" s="64" t="s">
        <v>285</v>
      </c>
      <c r="C126" s="65" t="s">
        <v>2344</v>
      </c>
      <c r="D126" s="66">
        <v>10</v>
      </c>
      <c r="E126" s="67" t="s">
        <v>136</v>
      </c>
      <c r="F126" s="68">
        <v>24.57142857142857</v>
      </c>
      <c r="G126" s="65"/>
      <c r="H126" s="69"/>
      <c r="I126" s="70"/>
      <c r="J126" s="70"/>
      <c r="K126" s="34" t="s">
        <v>65</v>
      </c>
      <c r="L126" s="77">
        <v>126</v>
      </c>
      <c r="M126" s="77"/>
      <c r="N126" s="72"/>
      <c r="O126" s="79" t="s">
        <v>176</v>
      </c>
      <c r="P126" s="81">
        <v>43484.8337962963</v>
      </c>
      <c r="Q126" s="79" t="s">
        <v>402</v>
      </c>
      <c r="R126" s="79"/>
      <c r="S126" s="79"/>
      <c r="T126" s="79" t="s">
        <v>443</v>
      </c>
      <c r="U126" s="83" t="s">
        <v>532</v>
      </c>
      <c r="V126" s="83" t="s">
        <v>532</v>
      </c>
      <c r="W126" s="81">
        <v>43484.8337962963</v>
      </c>
      <c r="X126" s="83" t="s">
        <v>688</v>
      </c>
      <c r="Y126" s="79"/>
      <c r="Z126" s="79"/>
      <c r="AA126" s="85" t="s">
        <v>807</v>
      </c>
      <c r="AB126" s="79"/>
      <c r="AC126" s="79" t="b">
        <v>0</v>
      </c>
      <c r="AD126" s="79">
        <v>0</v>
      </c>
      <c r="AE126" s="85" t="s">
        <v>833</v>
      </c>
      <c r="AF126" s="79" t="b">
        <v>0</v>
      </c>
      <c r="AG126" s="79" t="s">
        <v>837</v>
      </c>
      <c r="AH126" s="79"/>
      <c r="AI126" s="85" t="s">
        <v>833</v>
      </c>
      <c r="AJ126" s="79" t="b">
        <v>0</v>
      </c>
      <c r="AK126" s="79">
        <v>0</v>
      </c>
      <c r="AL126" s="85" t="s">
        <v>833</v>
      </c>
      <c r="AM126" s="79" t="s">
        <v>842</v>
      </c>
      <c r="AN126" s="79" t="b">
        <v>0</v>
      </c>
      <c r="AO126" s="85" t="s">
        <v>807</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v>
      </c>
      <c r="BK126" s="49">
        <v>100</v>
      </c>
      <c r="BL126" s="48">
        <v>1</v>
      </c>
    </row>
    <row r="127" spans="1:64" ht="15">
      <c r="A127" s="64" t="s">
        <v>285</v>
      </c>
      <c r="B127" s="64" t="s">
        <v>285</v>
      </c>
      <c r="C127" s="65" t="s">
        <v>2344</v>
      </c>
      <c r="D127" s="66">
        <v>10</v>
      </c>
      <c r="E127" s="67" t="s">
        <v>136</v>
      </c>
      <c r="F127" s="68">
        <v>24.57142857142857</v>
      </c>
      <c r="G127" s="65"/>
      <c r="H127" s="69"/>
      <c r="I127" s="70"/>
      <c r="J127" s="70"/>
      <c r="K127" s="34" t="s">
        <v>65</v>
      </c>
      <c r="L127" s="77">
        <v>127</v>
      </c>
      <c r="M127" s="77"/>
      <c r="N127" s="72"/>
      <c r="O127" s="79" t="s">
        <v>176</v>
      </c>
      <c r="P127" s="81">
        <v>43484.84318287037</v>
      </c>
      <c r="Q127" s="79" t="s">
        <v>403</v>
      </c>
      <c r="R127" s="79"/>
      <c r="S127" s="79"/>
      <c r="T127" s="79" t="s">
        <v>483</v>
      </c>
      <c r="U127" s="79"/>
      <c r="V127" s="83" t="s">
        <v>587</v>
      </c>
      <c r="W127" s="81">
        <v>43484.84318287037</v>
      </c>
      <c r="X127" s="83" t="s">
        <v>689</v>
      </c>
      <c r="Y127" s="79"/>
      <c r="Z127" s="79"/>
      <c r="AA127" s="85" t="s">
        <v>808</v>
      </c>
      <c r="AB127" s="79"/>
      <c r="AC127" s="79" t="b">
        <v>0</v>
      </c>
      <c r="AD127" s="79">
        <v>0</v>
      </c>
      <c r="AE127" s="85" t="s">
        <v>833</v>
      </c>
      <c r="AF127" s="79" t="b">
        <v>0</v>
      </c>
      <c r="AG127" s="79" t="s">
        <v>838</v>
      </c>
      <c r="AH127" s="79"/>
      <c r="AI127" s="85" t="s">
        <v>833</v>
      </c>
      <c r="AJ127" s="79" t="b">
        <v>0</v>
      </c>
      <c r="AK127" s="79">
        <v>0</v>
      </c>
      <c r="AL127" s="85" t="s">
        <v>833</v>
      </c>
      <c r="AM127" s="79" t="s">
        <v>842</v>
      </c>
      <c r="AN127" s="79" t="b">
        <v>0</v>
      </c>
      <c r="AO127" s="85" t="s">
        <v>808</v>
      </c>
      <c r="AP127" s="79" t="s">
        <v>176</v>
      </c>
      <c r="AQ127" s="79">
        <v>0</v>
      </c>
      <c r="AR127" s="79">
        <v>0</v>
      </c>
      <c r="AS127" s="79" t="s">
        <v>855</v>
      </c>
      <c r="AT127" s="79" t="s">
        <v>859</v>
      </c>
      <c r="AU127" s="79" t="s">
        <v>860</v>
      </c>
      <c r="AV127" s="79" t="s">
        <v>861</v>
      </c>
      <c r="AW127" s="79" t="s">
        <v>865</v>
      </c>
      <c r="AX127" s="79" t="s">
        <v>869</v>
      </c>
      <c r="AY127" s="79" t="s">
        <v>870</v>
      </c>
      <c r="AZ127" s="83" t="s">
        <v>872</v>
      </c>
      <c r="BA127">
        <v>3</v>
      </c>
      <c r="BB127" s="78" t="str">
        <f>REPLACE(INDEX(GroupVertices[Group],MATCH(Edges[[#This Row],[Vertex 1]],GroupVertices[Vertex],0)),1,1,"")</f>
        <v>1</v>
      </c>
      <c r="BC127" s="78" t="str">
        <f>REPLACE(INDEX(GroupVertices[Group],MATCH(Edges[[#This Row],[Vertex 2]],GroupVertices[Vertex],0)),1,1,"")</f>
        <v>1</v>
      </c>
      <c r="BD127" s="48">
        <v>0</v>
      </c>
      <c r="BE127" s="49">
        <v>0</v>
      </c>
      <c r="BF127" s="48">
        <v>1</v>
      </c>
      <c r="BG127" s="49">
        <v>12.5</v>
      </c>
      <c r="BH127" s="48">
        <v>0</v>
      </c>
      <c r="BI127" s="49">
        <v>0</v>
      </c>
      <c r="BJ127" s="48">
        <v>7</v>
      </c>
      <c r="BK127" s="49">
        <v>87.5</v>
      </c>
      <c r="BL127" s="48">
        <v>8</v>
      </c>
    </row>
    <row r="128" spans="1:64" ht="15">
      <c r="A128" s="64" t="s">
        <v>286</v>
      </c>
      <c r="B128" s="64" t="s">
        <v>318</v>
      </c>
      <c r="C128" s="65" t="s">
        <v>2340</v>
      </c>
      <c r="D128" s="66">
        <v>3</v>
      </c>
      <c r="E128" s="67" t="s">
        <v>132</v>
      </c>
      <c r="F128" s="68">
        <v>32</v>
      </c>
      <c r="G128" s="65"/>
      <c r="H128" s="69"/>
      <c r="I128" s="70"/>
      <c r="J128" s="70"/>
      <c r="K128" s="34" t="s">
        <v>65</v>
      </c>
      <c r="L128" s="77">
        <v>128</v>
      </c>
      <c r="M128" s="77"/>
      <c r="N128" s="72"/>
      <c r="O128" s="79" t="s">
        <v>319</v>
      </c>
      <c r="P128" s="81">
        <v>43484.796747685185</v>
      </c>
      <c r="Q128" s="79" t="s">
        <v>404</v>
      </c>
      <c r="R128" s="79"/>
      <c r="S128" s="79"/>
      <c r="T128" s="79" t="s">
        <v>443</v>
      </c>
      <c r="U128" s="83" t="s">
        <v>533</v>
      </c>
      <c r="V128" s="83" t="s">
        <v>533</v>
      </c>
      <c r="W128" s="81">
        <v>43484.796747685185</v>
      </c>
      <c r="X128" s="83" t="s">
        <v>690</v>
      </c>
      <c r="Y128" s="79"/>
      <c r="Z128" s="79"/>
      <c r="AA128" s="85" t="s">
        <v>809</v>
      </c>
      <c r="AB128" s="79"/>
      <c r="AC128" s="79" t="b">
        <v>0</v>
      </c>
      <c r="AD128" s="79">
        <v>0</v>
      </c>
      <c r="AE128" s="85" t="s">
        <v>833</v>
      </c>
      <c r="AF128" s="79" t="b">
        <v>0</v>
      </c>
      <c r="AG128" s="79" t="s">
        <v>838</v>
      </c>
      <c r="AH128" s="79"/>
      <c r="AI128" s="85" t="s">
        <v>833</v>
      </c>
      <c r="AJ128" s="79" t="b">
        <v>0</v>
      </c>
      <c r="AK128" s="79">
        <v>2</v>
      </c>
      <c r="AL128" s="85" t="s">
        <v>812</v>
      </c>
      <c r="AM128" s="79" t="s">
        <v>842</v>
      </c>
      <c r="AN128" s="79" t="b">
        <v>0</v>
      </c>
      <c r="AO128" s="85" t="s">
        <v>812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9</v>
      </c>
      <c r="BC128" s="78" t="str">
        <f>REPLACE(INDEX(GroupVertices[Group],MATCH(Edges[[#This Row],[Vertex 2]],GroupVertices[Vertex],0)),1,1,"")</f>
        <v>9</v>
      </c>
      <c r="BD128" s="48"/>
      <c r="BE128" s="49"/>
      <c r="BF128" s="48"/>
      <c r="BG128" s="49"/>
      <c r="BH128" s="48"/>
      <c r="BI128" s="49"/>
      <c r="BJ128" s="48"/>
      <c r="BK128" s="49"/>
      <c r="BL128" s="48"/>
    </row>
    <row r="129" spans="1:64" ht="15">
      <c r="A129" s="64" t="s">
        <v>286</v>
      </c>
      <c r="B129" s="64" t="s">
        <v>288</v>
      </c>
      <c r="C129" s="65" t="s">
        <v>2340</v>
      </c>
      <c r="D129" s="66">
        <v>3</v>
      </c>
      <c r="E129" s="67" t="s">
        <v>132</v>
      </c>
      <c r="F129" s="68">
        <v>32</v>
      </c>
      <c r="G129" s="65"/>
      <c r="H129" s="69"/>
      <c r="I129" s="70"/>
      <c r="J129" s="70"/>
      <c r="K129" s="34" t="s">
        <v>65</v>
      </c>
      <c r="L129" s="77">
        <v>129</v>
      </c>
      <c r="M129" s="77"/>
      <c r="N129" s="72"/>
      <c r="O129" s="79" t="s">
        <v>319</v>
      </c>
      <c r="P129" s="81">
        <v>43484.796747685185</v>
      </c>
      <c r="Q129" s="79" t="s">
        <v>404</v>
      </c>
      <c r="R129" s="79"/>
      <c r="S129" s="79"/>
      <c r="T129" s="79" t="s">
        <v>443</v>
      </c>
      <c r="U129" s="83" t="s">
        <v>533</v>
      </c>
      <c r="V129" s="83" t="s">
        <v>533</v>
      </c>
      <c r="W129" s="81">
        <v>43484.796747685185</v>
      </c>
      <c r="X129" s="83" t="s">
        <v>690</v>
      </c>
      <c r="Y129" s="79"/>
      <c r="Z129" s="79"/>
      <c r="AA129" s="85" t="s">
        <v>809</v>
      </c>
      <c r="AB129" s="79"/>
      <c r="AC129" s="79" t="b">
        <v>0</v>
      </c>
      <c r="AD129" s="79">
        <v>0</v>
      </c>
      <c r="AE129" s="85" t="s">
        <v>833</v>
      </c>
      <c r="AF129" s="79" t="b">
        <v>0</v>
      </c>
      <c r="AG129" s="79" t="s">
        <v>838</v>
      </c>
      <c r="AH129" s="79"/>
      <c r="AI129" s="85" t="s">
        <v>833</v>
      </c>
      <c r="AJ129" s="79" t="b">
        <v>0</v>
      </c>
      <c r="AK129" s="79">
        <v>2</v>
      </c>
      <c r="AL129" s="85" t="s">
        <v>812</v>
      </c>
      <c r="AM129" s="79" t="s">
        <v>842</v>
      </c>
      <c r="AN129" s="79" t="b">
        <v>0</v>
      </c>
      <c r="AO129" s="85" t="s">
        <v>812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9</v>
      </c>
      <c r="BC129" s="78" t="str">
        <f>REPLACE(INDEX(GroupVertices[Group],MATCH(Edges[[#This Row],[Vertex 2]],GroupVertices[Vertex],0)),1,1,"")</f>
        <v>9</v>
      </c>
      <c r="BD129" s="48">
        <v>0</v>
      </c>
      <c r="BE129" s="49">
        <v>0</v>
      </c>
      <c r="BF129" s="48">
        <v>0</v>
      </c>
      <c r="BG129" s="49">
        <v>0</v>
      </c>
      <c r="BH129" s="48">
        <v>0</v>
      </c>
      <c r="BI129" s="49">
        <v>0</v>
      </c>
      <c r="BJ129" s="48">
        <v>7</v>
      </c>
      <c r="BK129" s="49">
        <v>100</v>
      </c>
      <c r="BL129" s="48">
        <v>7</v>
      </c>
    </row>
    <row r="130" spans="1:64" ht="15">
      <c r="A130" s="64" t="s">
        <v>286</v>
      </c>
      <c r="B130" s="64" t="s">
        <v>286</v>
      </c>
      <c r="C130" s="65" t="s">
        <v>2340</v>
      </c>
      <c r="D130" s="66">
        <v>3</v>
      </c>
      <c r="E130" s="67" t="s">
        <v>132</v>
      </c>
      <c r="F130" s="68">
        <v>32</v>
      </c>
      <c r="G130" s="65"/>
      <c r="H130" s="69"/>
      <c r="I130" s="70"/>
      <c r="J130" s="70"/>
      <c r="K130" s="34" t="s">
        <v>65</v>
      </c>
      <c r="L130" s="77">
        <v>130</v>
      </c>
      <c r="M130" s="77"/>
      <c r="N130" s="72"/>
      <c r="O130" s="79" t="s">
        <v>176</v>
      </c>
      <c r="P130" s="81">
        <v>43484.79835648148</v>
      </c>
      <c r="Q130" s="79" t="s">
        <v>405</v>
      </c>
      <c r="R130" s="79"/>
      <c r="S130" s="79"/>
      <c r="T130" s="79" t="s">
        <v>467</v>
      </c>
      <c r="U130" s="83" t="s">
        <v>534</v>
      </c>
      <c r="V130" s="83" t="s">
        <v>534</v>
      </c>
      <c r="W130" s="81">
        <v>43484.79835648148</v>
      </c>
      <c r="X130" s="83" t="s">
        <v>691</v>
      </c>
      <c r="Y130" s="79"/>
      <c r="Z130" s="79"/>
      <c r="AA130" s="85" t="s">
        <v>810</v>
      </c>
      <c r="AB130" s="79"/>
      <c r="AC130" s="79" t="b">
        <v>0</v>
      </c>
      <c r="AD130" s="79">
        <v>11</v>
      </c>
      <c r="AE130" s="85" t="s">
        <v>833</v>
      </c>
      <c r="AF130" s="79" t="b">
        <v>0</v>
      </c>
      <c r="AG130" s="79" t="s">
        <v>838</v>
      </c>
      <c r="AH130" s="79"/>
      <c r="AI130" s="85" t="s">
        <v>833</v>
      </c>
      <c r="AJ130" s="79" t="b">
        <v>0</v>
      </c>
      <c r="AK130" s="79">
        <v>1</v>
      </c>
      <c r="AL130" s="85" t="s">
        <v>833</v>
      </c>
      <c r="AM130" s="79" t="s">
        <v>842</v>
      </c>
      <c r="AN130" s="79" t="b">
        <v>0</v>
      </c>
      <c r="AO130" s="85" t="s">
        <v>810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9</v>
      </c>
      <c r="BC130" s="78" t="str">
        <f>REPLACE(INDEX(GroupVertices[Group],MATCH(Edges[[#This Row],[Vertex 2]],GroupVertices[Vertex],0)),1,1,"")</f>
        <v>9</v>
      </c>
      <c r="BD130" s="48">
        <v>1</v>
      </c>
      <c r="BE130" s="49">
        <v>6.666666666666667</v>
      </c>
      <c r="BF130" s="48">
        <v>2</v>
      </c>
      <c r="BG130" s="49">
        <v>13.333333333333334</v>
      </c>
      <c r="BH130" s="48">
        <v>2</v>
      </c>
      <c r="BI130" s="49">
        <v>13.333333333333334</v>
      </c>
      <c r="BJ130" s="48">
        <v>12</v>
      </c>
      <c r="BK130" s="49">
        <v>80</v>
      </c>
      <c r="BL130" s="48">
        <v>15</v>
      </c>
    </row>
    <row r="131" spans="1:64" ht="15">
      <c r="A131" s="64" t="s">
        <v>287</v>
      </c>
      <c r="B131" s="64" t="s">
        <v>286</v>
      </c>
      <c r="C131" s="65" t="s">
        <v>2340</v>
      </c>
      <c r="D131" s="66">
        <v>3</v>
      </c>
      <c r="E131" s="67" t="s">
        <v>132</v>
      </c>
      <c r="F131" s="68">
        <v>32</v>
      </c>
      <c r="G131" s="65"/>
      <c r="H131" s="69"/>
      <c r="I131" s="70"/>
      <c r="J131" s="70"/>
      <c r="K131" s="34" t="s">
        <v>65</v>
      </c>
      <c r="L131" s="77">
        <v>131</v>
      </c>
      <c r="M131" s="77"/>
      <c r="N131" s="72"/>
      <c r="O131" s="79" t="s">
        <v>319</v>
      </c>
      <c r="P131" s="81">
        <v>43484.8421875</v>
      </c>
      <c r="Q131" s="79" t="s">
        <v>406</v>
      </c>
      <c r="R131" s="79"/>
      <c r="S131" s="79"/>
      <c r="T131" s="79" t="s">
        <v>467</v>
      </c>
      <c r="U131" s="83" t="s">
        <v>534</v>
      </c>
      <c r="V131" s="83" t="s">
        <v>534</v>
      </c>
      <c r="W131" s="81">
        <v>43484.8421875</v>
      </c>
      <c r="X131" s="83" t="s">
        <v>692</v>
      </c>
      <c r="Y131" s="79"/>
      <c r="Z131" s="79"/>
      <c r="AA131" s="85" t="s">
        <v>811</v>
      </c>
      <c r="AB131" s="79"/>
      <c r="AC131" s="79" t="b">
        <v>0</v>
      </c>
      <c r="AD131" s="79">
        <v>0</v>
      </c>
      <c r="AE131" s="85" t="s">
        <v>833</v>
      </c>
      <c r="AF131" s="79" t="b">
        <v>0</v>
      </c>
      <c r="AG131" s="79" t="s">
        <v>838</v>
      </c>
      <c r="AH131" s="79"/>
      <c r="AI131" s="85" t="s">
        <v>833</v>
      </c>
      <c r="AJ131" s="79" t="b">
        <v>0</v>
      </c>
      <c r="AK131" s="79">
        <v>1</v>
      </c>
      <c r="AL131" s="85" t="s">
        <v>810</v>
      </c>
      <c r="AM131" s="79" t="s">
        <v>843</v>
      </c>
      <c r="AN131" s="79" t="b">
        <v>0</v>
      </c>
      <c r="AO131" s="85" t="s">
        <v>810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9</v>
      </c>
      <c r="BC131" s="78" t="str">
        <f>REPLACE(INDEX(GroupVertices[Group],MATCH(Edges[[#This Row],[Vertex 2]],GroupVertices[Vertex],0)),1,1,"")</f>
        <v>9</v>
      </c>
      <c r="BD131" s="48">
        <v>1</v>
      </c>
      <c r="BE131" s="49">
        <v>5.882352941176471</v>
      </c>
      <c r="BF131" s="48">
        <v>2</v>
      </c>
      <c r="BG131" s="49">
        <v>11.764705882352942</v>
      </c>
      <c r="BH131" s="48">
        <v>2</v>
      </c>
      <c r="BI131" s="49">
        <v>11.764705882352942</v>
      </c>
      <c r="BJ131" s="48">
        <v>14</v>
      </c>
      <c r="BK131" s="49">
        <v>82.3529411764706</v>
      </c>
      <c r="BL131" s="48">
        <v>17</v>
      </c>
    </row>
    <row r="132" spans="1:64" ht="15">
      <c r="A132" s="64" t="s">
        <v>288</v>
      </c>
      <c r="B132" s="64" t="s">
        <v>318</v>
      </c>
      <c r="C132" s="65" t="s">
        <v>2340</v>
      </c>
      <c r="D132" s="66">
        <v>3</v>
      </c>
      <c r="E132" s="67" t="s">
        <v>132</v>
      </c>
      <c r="F132" s="68">
        <v>32</v>
      </c>
      <c r="G132" s="65"/>
      <c r="H132" s="69"/>
      <c r="I132" s="70"/>
      <c r="J132" s="70"/>
      <c r="K132" s="34" t="s">
        <v>65</v>
      </c>
      <c r="L132" s="77">
        <v>132</v>
      </c>
      <c r="M132" s="77"/>
      <c r="N132" s="72"/>
      <c r="O132" s="79" t="s">
        <v>319</v>
      </c>
      <c r="P132" s="81">
        <v>43484.79591435185</v>
      </c>
      <c r="Q132" s="79" t="s">
        <v>407</v>
      </c>
      <c r="R132" s="79"/>
      <c r="S132" s="79"/>
      <c r="T132" s="79" t="s">
        <v>443</v>
      </c>
      <c r="U132" s="83" t="s">
        <v>533</v>
      </c>
      <c r="V132" s="83" t="s">
        <v>533</v>
      </c>
      <c r="W132" s="81">
        <v>43484.79591435185</v>
      </c>
      <c r="X132" s="83" t="s">
        <v>693</v>
      </c>
      <c r="Y132" s="79"/>
      <c r="Z132" s="79"/>
      <c r="AA132" s="85" t="s">
        <v>812</v>
      </c>
      <c r="AB132" s="79"/>
      <c r="AC132" s="79" t="b">
        <v>0</v>
      </c>
      <c r="AD132" s="79">
        <v>6</v>
      </c>
      <c r="AE132" s="85" t="s">
        <v>833</v>
      </c>
      <c r="AF132" s="79" t="b">
        <v>0</v>
      </c>
      <c r="AG132" s="79" t="s">
        <v>838</v>
      </c>
      <c r="AH132" s="79"/>
      <c r="AI132" s="85" t="s">
        <v>833</v>
      </c>
      <c r="AJ132" s="79" t="b">
        <v>0</v>
      </c>
      <c r="AK132" s="79">
        <v>2</v>
      </c>
      <c r="AL132" s="85" t="s">
        <v>833</v>
      </c>
      <c r="AM132" s="79" t="s">
        <v>842</v>
      </c>
      <c r="AN132" s="79" t="b">
        <v>0</v>
      </c>
      <c r="AO132" s="85" t="s">
        <v>812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9</v>
      </c>
      <c r="BD132" s="48">
        <v>0</v>
      </c>
      <c r="BE132" s="49">
        <v>0</v>
      </c>
      <c r="BF132" s="48">
        <v>0</v>
      </c>
      <c r="BG132" s="49">
        <v>0</v>
      </c>
      <c r="BH132" s="48">
        <v>0</v>
      </c>
      <c r="BI132" s="49">
        <v>0</v>
      </c>
      <c r="BJ132" s="48">
        <v>5</v>
      </c>
      <c r="BK132" s="49">
        <v>100</v>
      </c>
      <c r="BL132" s="48">
        <v>5</v>
      </c>
    </row>
    <row r="133" spans="1:64" ht="15">
      <c r="A133" s="64" t="s">
        <v>287</v>
      </c>
      <c r="B133" s="64" t="s">
        <v>318</v>
      </c>
      <c r="C133" s="65" t="s">
        <v>2340</v>
      </c>
      <c r="D133" s="66">
        <v>3</v>
      </c>
      <c r="E133" s="67" t="s">
        <v>132</v>
      </c>
      <c r="F133" s="68">
        <v>32</v>
      </c>
      <c r="G133" s="65"/>
      <c r="H133" s="69"/>
      <c r="I133" s="70"/>
      <c r="J133" s="70"/>
      <c r="K133" s="34" t="s">
        <v>65</v>
      </c>
      <c r="L133" s="77">
        <v>133</v>
      </c>
      <c r="M133" s="77"/>
      <c r="N133" s="72"/>
      <c r="O133" s="79" t="s">
        <v>319</v>
      </c>
      <c r="P133" s="81">
        <v>43484.8440625</v>
      </c>
      <c r="Q133" s="79" t="s">
        <v>404</v>
      </c>
      <c r="R133" s="79"/>
      <c r="S133" s="79"/>
      <c r="T133" s="79" t="s">
        <v>443</v>
      </c>
      <c r="U133" s="83" t="s">
        <v>533</v>
      </c>
      <c r="V133" s="83" t="s">
        <v>533</v>
      </c>
      <c r="W133" s="81">
        <v>43484.8440625</v>
      </c>
      <c r="X133" s="83" t="s">
        <v>694</v>
      </c>
      <c r="Y133" s="79"/>
      <c r="Z133" s="79"/>
      <c r="AA133" s="85" t="s">
        <v>813</v>
      </c>
      <c r="AB133" s="79"/>
      <c r="AC133" s="79" t="b">
        <v>0</v>
      </c>
      <c r="AD133" s="79">
        <v>0</v>
      </c>
      <c r="AE133" s="85" t="s">
        <v>833</v>
      </c>
      <c r="AF133" s="79" t="b">
        <v>0</v>
      </c>
      <c r="AG133" s="79" t="s">
        <v>838</v>
      </c>
      <c r="AH133" s="79"/>
      <c r="AI133" s="85" t="s">
        <v>833</v>
      </c>
      <c r="AJ133" s="79" t="b">
        <v>0</v>
      </c>
      <c r="AK133" s="79">
        <v>2</v>
      </c>
      <c r="AL133" s="85" t="s">
        <v>812</v>
      </c>
      <c r="AM133" s="79" t="s">
        <v>843</v>
      </c>
      <c r="AN133" s="79" t="b">
        <v>0</v>
      </c>
      <c r="AO133" s="85" t="s">
        <v>812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9</v>
      </c>
      <c r="BC133" s="78" t="str">
        <f>REPLACE(INDEX(GroupVertices[Group],MATCH(Edges[[#This Row],[Vertex 2]],GroupVertices[Vertex],0)),1,1,"")</f>
        <v>9</v>
      </c>
      <c r="BD133" s="48"/>
      <c r="BE133" s="49"/>
      <c r="BF133" s="48"/>
      <c r="BG133" s="49"/>
      <c r="BH133" s="48"/>
      <c r="BI133" s="49"/>
      <c r="BJ133" s="48"/>
      <c r="BK133" s="49"/>
      <c r="BL133" s="48"/>
    </row>
    <row r="134" spans="1:64" ht="15">
      <c r="A134" s="64" t="s">
        <v>287</v>
      </c>
      <c r="B134" s="64" t="s">
        <v>288</v>
      </c>
      <c r="C134" s="65" t="s">
        <v>2340</v>
      </c>
      <c r="D134" s="66">
        <v>3</v>
      </c>
      <c r="E134" s="67" t="s">
        <v>132</v>
      </c>
      <c r="F134" s="68">
        <v>32</v>
      </c>
      <c r="G134" s="65"/>
      <c r="H134" s="69"/>
      <c r="I134" s="70"/>
      <c r="J134" s="70"/>
      <c r="K134" s="34" t="s">
        <v>65</v>
      </c>
      <c r="L134" s="77">
        <v>134</v>
      </c>
      <c r="M134" s="77"/>
      <c r="N134" s="72"/>
      <c r="O134" s="79" t="s">
        <v>319</v>
      </c>
      <c r="P134" s="81">
        <v>43484.8440625</v>
      </c>
      <c r="Q134" s="79" t="s">
        <v>404</v>
      </c>
      <c r="R134" s="79"/>
      <c r="S134" s="79"/>
      <c r="T134" s="79" t="s">
        <v>443</v>
      </c>
      <c r="U134" s="83" t="s">
        <v>533</v>
      </c>
      <c r="V134" s="83" t="s">
        <v>533</v>
      </c>
      <c r="W134" s="81">
        <v>43484.8440625</v>
      </c>
      <c r="X134" s="83" t="s">
        <v>694</v>
      </c>
      <c r="Y134" s="79"/>
      <c r="Z134" s="79"/>
      <c r="AA134" s="85" t="s">
        <v>813</v>
      </c>
      <c r="AB134" s="79"/>
      <c r="AC134" s="79" t="b">
        <v>0</v>
      </c>
      <c r="AD134" s="79">
        <v>0</v>
      </c>
      <c r="AE134" s="85" t="s">
        <v>833</v>
      </c>
      <c r="AF134" s="79" t="b">
        <v>0</v>
      </c>
      <c r="AG134" s="79" t="s">
        <v>838</v>
      </c>
      <c r="AH134" s="79"/>
      <c r="AI134" s="85" t="s">
        <v>833</v>
      </c>
      <c r="AJ134" s="79" t="b">
        <v>0</v>
      </c>
      <c r="AK134" s="79">
        <v>2</v>
      </c>
      <c r="AL134" s="85" t="s">
        <v>812</v>
      </c>
      <c r="AM134" s="79" t="s">
        <v>843</v>
      </c>
      <c r="AN134" s="79" t="b">
        <v>0</v>
      </c>
      <c r="AO134" s="85" t="s">
        <v>812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9</v>
      </c>
      <c r="BC134" s="78" t="str">
        <f>REPLACE(INDEX(GroupVertices[Group],MATCH(Edges[[#This Row],[Vertex 2]],GroupVertices[Vertex],0)),1,1,"")</f>
        <v>9</v>
      </c>
      <c r="BD134" s="48">
        <v>0</v>
      </c>
      <c r="BE134" s="49">
        <v>0</v>
      </c>
      <c r="BF134" s="48">
        <v>0</v>
      </c>
      <c r="BG134" s="49">
        <v>0</v>
      </c>
      <c r="BH134" s="48">
        <v>0</v>
      </c>
      <c r="BI134" s="49">
        <v>0</v>
      </c>
      <c r="BJ134" s="48">
        <v>7</v>
      </c>
      <c r="BK134" s="49">
        <v>100</v>
      </c>
      <c r="BL134" s="48">
        <v>7</v>
      </c>
    </row>
    <row r="135" spans="1:64" ht="15">
      <c r="A135" s="64" t="s">
        <v>289</v>
      </c>
      <c r="B135" s="64" t="s">
        <v>292</v>
      </c>
      <c r="C135" s="65" t="s">
        <v>2340</v>
      </c>
      <c r="D135" s="66">
        <v>3</v>
      </c>
      <c r="E135" s="67" t="s">
        <v>132</v>
      </c>
      <c r="F135" s="68">
        <v>32</v>
      </c>
      <c r="G135" s="65"/>
      <c r="H135" s="69"/>
      <c r="I135" s="70"/>
      <c r="J135" s="70"/>
      <c r="K135" s="34" t="s">
        <v>65</v>
      </c>
      <c r="L135" s="77">
        <v>135</v>
      </c>
      <c r="M135" s="77"/>
      <c r="N135" s="72"/>
      <c r="O135" s="79" t="s">
        <v>319</v>
      </c>
      <c r="P135" s="81">
        <v>43484.84505787037</v>
      </c>
      <c r="Q135" s="79" t="s">
        <v>394</v>
      </c>
      <c r="R135" s="79"/>
      <c r="S135" s="79"/>
      <c r="T135" s="79" t="s">
        <v>480</v>
      </c>
      <c r="U135" s="79"/>
      <c r="V135" s="83" t="s">
        <v>588</v>
      </c>
      <c r="W135" s="81">
        <v>43484.84505787037</v>
      </c>
      <c r="X135" s="83" t="s">
        <v>695</v>
      </c>
      <c r="Y135" s="79"/>
      <c r="Z135" s="79"/>
      <c r="AA135" s="85" t="s">
        <v>814</v>
      </c>
      <c r="AB135" s="79"/>
      <c r="AC135" s="79" t="b">
        <v>0</v>
      </c>
      <c r="AD135" s="79">
        <v>0</v>
      </c>
      <c r="AE135" s="85" t="s">
        <v>833</v>
      </c>
      <c r="AF135" s="79" t="b">
        <v>1</v>
      </c>
      <c r="AG135" s="79" t="s">
        <v>837</v>
      </c>
      <c r="AH135" s="79"/>
      <c r="AI135" s="85" t="s">
        <v>841</v>
      </c>
      <c r="AJ135" s="79" t="b">
        <v>0</v>
      </c>
      <c r="AK135" s="79">
        <v>3</v>
      </c>
      <c r="AL135" s="85" t="s">
        <v>817</v>
      </c>
      <c r="AM135" s="79" t="s">
        <v>849</v>
      </c>
      <c r="AN135" s="79" t="b">
        <v>0</v>
      </c>
      <c r="AO135" s="85" t="s">
        <v>817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8</v>
      </c>
      <c r="BC135" s="78" t="str">
        <f>REPLACE(INDEX(GroupVertices[Group],MATCH(Edges[[#This Row],[Vertex 2]],GroupVertices[Vertex],0)),1,1,"")</f>
        <v>8</v>
      </c>
      <c r="BD135" s="48">
        <v>0</v>
      </c>
      <c r="BE135" s="49">
        <v>0</v>
      </c>
      <c r="BF135" s="48">
        <v>0</v>
      </c>
      <c r="BG135" s="49">
        <v>0</v>
      </c>
      <c r="BH135" s="48">
        <v>0</v>
      </c>
      <c r="BI135" s="49">
        <v>0</v>
      </c>
      <c r="BJ135" s="48">
        <v>10</v>
      </c>
      <c r="BK135" s="49">
        <v>100</v>
      </c>
      <c r="BL135" s="48">
        <v>10</v>
      </c>
    </row>
    <row r="136" spans="1:64" ht="15">
      <c r="A136" s="64" t="s">
        <v>290</v>
      </c>
      <c r="B136" s="64" t="s">
        <v>290</v>
      </c>
      <c r="C136" s="65" t="s">
        <v>2340</v>
      </c>
      <c r="D136" s="66">
        <v>3</v>
      </c>
      <c r="E136" s="67" t="s">
        <v>132</v>
      </c>
      <c r="F136" s="68">
        <v>32</v>
      </c>
      <c r="G136" s="65"/>
      <c r="H136" s="69"/>
      <c r="I136" s="70"/>
      <c r="J136" s="70"/>
      <c r="K136" s="34" t="s">
        <v>65</v>
      </c>
      <c r="L136" s="77">
        <v>136</v>
      </c>
      <c r="M136" s="77"/>
      <c r="N136" s="72"/>
      <c r="O136" s="79" t="s">
        <v>176</v>
      </c>
      <c r="P136" s="81">
        <v>43484.84505787037</v>
      </c>
      <c r="Q136" s="79" t="s">
        <v>408</v>
      </c>
      <c r="R136" s="79"/>
      <c r="S136" s="79"/>
      <c r="T136" s="79" t="s">
        <v>484</v>
      </c>
      <c r="U136" s="83" t="s">
        <v>535</v>
      </c>
      <c r="V136" s="83" t="s">
        <v>535</v>
      </c>
      <c r="W136" s="81">
        <v>43484.84505787037</v>
      </c>
      <c r="X136" s="83" t="s">
        <v>696</v>
      </c>
      <c r="Y136" s="79"/>
      <c r="Z136" s="79"/>
      <c r="AA136" s="85" t="s">
        <v>815</v>
      </c>
      <c r="AB136" s="85" t="s">
        <v>832</v>
      </c>
      <c r="AC136" s="79" t="b">
        <v>0</v>
      </c>
      <c r="AD136" s="79">
        <v>0</v>
      </c>
      <c r="AE136" s="85" t="s">
        <v>836</v>
      </c>
      <c r="AF136" s="79" t="b">
        <v>0</v>
      </c>
      <c r="AG136" s="79" t="s">
        <v>837</v>
      </c>
      <c r="AH136" s="79"/>
      <c r="AI136" s="85" t="s">
        <v>833</v>
      </c>
      <c r="AJ136" s="79" t="b">
        <v>0</v>
      </c>
      <c r="AK136" s="79">
        <v>0</v>
      </c>
      <c r="AL136" s="85" t="s">
        <v>833</v>
      </c>
      <c r="AM136" s="79" t="s">
        <v>842</v>
      </c>
      <c r="AN136" s="79" t="b">
        <v>0</v>
      </c>
      <c r="AO136" s="85" t="s">
        <v>832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3</v>
      </c>
      <c r="BK136" s="49">
        <v>100</v>
      </c>
      <c r="BL136" s="48">
        <v>3</v>
      </c>
    </row>
    <row r="137" spans="1:64" ht="15">
      <c r="A137" s="64" t="s">
        <v>291</v>
      </c>
      <c r="B137" s="64" t="s">
        <v>291</v>
      </c>
      <c r="C137" s="65" t="s">
        <v>2340</v>
      </c>
      <c r="D137" s="66">
        <v>3</v>
      </c>
      <c r="E137" s="67" t="s">
        <v>132</v>
      </c>
      <c r="F137" s="68">
        <v>32</v>
      </c>
      <c r="G137" s="65"/>
      <c r="H137" s="69"/>
      <c r="I137" s="70"/>
      <c r="J137" s="70"/>
      <c r="K137" s="34" t="s">
        <v>65</v>
      </c>
      <c r="L137" s="77">
        <v>137</v>
      </c>
      <c r="M137" s="77"/>
      <c r="N137" s="72"/>
      <c r="O137" s="79" t="s">
        <v>176</v>
      </c>
      <c r="P137" s="81">
        <v>43484.84512731482</v>
      </c>
      <c r="Q137" s="79" t="s">
        <v>409</v>
      </c>
      <c r="R137" s="79"/>
      <c r="S137" s="79"/>
      <c r="T137" s="79" t="s">
        <v>485</v>
      </c>
      <c r="U137" s="83" t="s">
        <v>536</v>
      </c>
      <c r="V137" s="83" t="s">
        <v>536</v>
      </c>
      <c r="W137" s="81">
        <v>43484.84512731482</v>
      </c>
      <c r="X137" s="83" t="s">
        <v>697</v>
      </c>
      <c r="Y137" s="79"/>
      <c r="Z137" s="79"/>
      <c r="AA137" s="85" t="s">
        <v>816</v>
      </c>
      <c r="AB137" s="79"/>
      <c r="AC137" s="79" t="b">
        <v>0</v>
      </c>
      <c r="AD137" s="79">
        <v>0</v>
      </c>
      <c r="AE137" s="85" t="s">
        <v>833</v>
      </c>
      <c r="AF137" s="79" t="b">
        <v>0</v>
      </c>
      <c r="AG137" s="79" t="s">
        <v>837</v>
      </c>
      <c r="AH137" s="79"/>
      <c r="AI137" s="85" t="s">
        <v>833</v>
      </c>
      <c r="AJ137" s="79" t="b">
        <v>0</v>
      </c>
      <c r="AK137" s="79">
        <v>0</v>
      </c>
      <c r="AL137" s="85" t="s">
        <v>833</v>
      </c>
      <c r="AM137" s="79" t="s">
        <v>849</v>
      </c>
      <c r="AN137" s="79" t="b">
        <v>0</v>
      </c>
      <c r="AO137" s="85" t="s">
        <v>816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3</v>
      </c>
      <c r="BK137" s="49">
        <v>100</v>
      </c>
      <c r="BL137" s="48">
        <v>3</v>
      </c>
    </row>
    <row r="138" spans="1:64" ht="15">
      <c r="A138" s="64" t="s">
        <v>292</v>
      </c>
      <c r="B138" s="64" t="s">
        <v>292</v>
      </c>
      <c r="C138" s="65" t="s">
        <v>2340</v>
      </c>
      <c r="D138" s="66">
        <v>3</v>
      </c>
      <c r="E138" s="67" t="s">
        <v>132</v>
      </c>
      <c r="F138" s="68">
        <v>32</v>
      </c>
      <c r="G138" s="65"/>
      <c r="H138" s="69"/>
      <c r="I138" s="70"/>
      <c r="J138" s="70"/>
      <c r="K138" s="34" t="s">
        <v>65</v>
      </c>
      <c r="L138" s="77">
        <v>138</v>
      </c>
      <c r="M138" s="77"/>
      <c r="N138" s="72"/>
      <c r="O138" s="79" t="s">
        <v>176</v>
      </c>
      <c r="P138" s="81">
        <v>43484.81790509259</v>
      </c>
      <c r="Q138" s="79" t="s">
        <v>410</v>
      </c>
      <c r="R138" s="83" t="s">
        <v>431</v>
      </c>
      <c r="S138" s="79" t="s">
        <v>434</v>
      </c>
      <c r="T138" s="79" t="s">
        <v>486</v>
      </c>
      <c r="U138" s="79"/>
      <c r="V138" s="83" t="s">
        <v>589</v>
      </c>
      <c r="W138" s="81">
        <v>43484.81790509259</v>
      </c>
      <c r="X138" s="83" t="s">
        <v>698</v>
      </c>
      <c r="Y138" s="79"/>
      <c r="Z138" s="79"/>
      <c r="AA138" s="85" t="s">
        <v>817</v>
      </c>
      <c r="AB138" s="79"/>
      <c r="AC138" s="79" t="b">
        <v>0</v>
      </c>
      <c r="AD138" s="79">
        <v>0</v>
      </c>
      <c r="AE138" s="85" t="s">
        <v>833</v>
      </c>
      <c r="AF138" s="79" t="b">
        <v>1</v>
      </c>
      <c r="AG138" s="79" t="s">
        <v>837</v>
      </c>
      <c r="AH138" s="79"/>
      <c r="AI138" s="85" t="s">
        <v>841</v>
      </c>
      <c r="AJ138" s="79" t="b">
        <v>0</v>
      </c>
      <c r="AK138" s="79">
        <v>3</v>
      </c>
      <c r="AL138" s="85" t="s">
        <v>833</v>
      </c>
      <c r="AM138" s="79" t="s">
        <v>842</v>
      </c>
      <c r="AN138" s="79" t="b">
        <v>0</v>
      </c>
      <c r="AO138" s="85" t="s">
        <v>817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8</v>
      </c>
      <c r="BC138" s="78" t="str">
        <f>REPLACE(INDEX(GroupVertices[Group],MATCH(Edges[[#This Row],[Vertex 2]],GroupVertices[Vertex],0)),1,1,"")</f>
        <v>8</v>
      </c>
      <c r="BD138" s="48">
        <v>0</v>
      </c>
      <c r="BE138" s="49">
        <v>0</v>
      </c>
      <c r="BF138" s="48">
        <v>0</v>
      </c>
      <c r="BG138" s="49">
        <v>0</v>
      </c>
      <c r="BH138" s="48">
        <v>0</v>
      </c>
      <c r="BI138" s="49">
        <v>0</v>
      </c>
      <c r="BJ138" s="48">
        <v>9</v>
      </c>
      <c r="BK138" s="49">
        <v>100</v>
      </c>
      <c r="BL138" s="48">
        <v>9</v>
      </c>
    </row>
    <row r="139" spans="1:64" ht="15">
      <c r="A139" s="64" t="s">
        <v>293</v>
      </c>
      <c r="B139" s="64" t="s">
        <v>292</v>
      </c>
      <c r="C139" s="65" t="s">
        <v>2340</v>
      </c>
      <c r="D139" s="66">
        <v>3</v>
      </c>
      <c r="E139" s="67" t="s">
        <v>132</v>
      </c>
      <c r="F139" s="68">
        <v>32</v>
      </c>
      <c r="G139" s="65"/>
      <c r="H139" s="69"/>
      <c r="I139" s="70"/>
      <c r="J139" s="70"/>
      <c r="K139" s="34" t="s">
        <v>65</v>
      </c>
      <c r="L139" s="77">
        <v>139</v>
      </c>
      <c r="M139" s="77"/>
      <c r="N139" s="72"/>
      <c r="O139" s="79" t="s">
        <v>319</v>
      </c>
      <c r="P139" s="81">
        <v>43484.847650462965</v>
      </c>
      <c r="Q139" s="79" t="s">
        <v>394</v>
      </c>
      <c r="R139" s="79"/>
      <c r="S139" s="79"/>
      <c r="T139" s="79" t="s">
        <v>480</v>
      </c>
      <c r="U139" s="79"/>
      <c r="V139" s="83" t="s">
        <v>590</v>
      </c>
      <c r="W139" s="81">
        <v>43484.847650462965</v>
      </c>
      <c r="X139" s="83" t="s">
        <v>699</v>
      </c>
      <c r="Y139" s="79"/>
      <c r="Z139" s="79"/>
      <c r="AA139" s="85" t="s">
        <v>818</v>
      </c>
      <c r="AB139" s="79"/>
      <c r="AC139" s="79" t="b">
        <v>0</v>
      </c>
      <c r="AD139" s="79">
        <v>0</v>
      </c>
      <c r="AE139" s="85" t="s">
        <v>833</v>
      </c>
      <c r="AF139" s="79" t="b">
        <v>1</v>
      </c>
      <c r="AG139" s="79" t="s">
        <v>837</v>
      </c>
      <c r="AH139" s="79"/>
      <c r="AI139" s="85" t="s">
        <v>841</v>
      </c>
      <c r="AJ139" s="79" t="b">
        <v>0</v>
      </c>
      <c r="AK139" s="79">
        <v>3</v>
      </c>
      <c r="AL139" s="85" t="s">
        <v>817</v>
      </c>
      <c r="AM139" s="79" t="s">
        <v>842</v>
      </c>
      <c r="AN139" s="79" t="b">
        <v>0</v>
      </c>
      <c r="AO139" s="85" t="s">
        <v>817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8</v>
      </c>
      <c r="BC139" s="78" t="str">
        <f>REPLACE(INDEX(GroupVertices[Group],MATCH(Edges[[#This Row],[Vertex 2]],GroupVertices[Vertex],0)),1,1,"")</f>
        <v>8</v>
      </c>
      <c r="BD139" s="48">
        <v>0</v>
      </c>
      <c r="BE139" s="49">
        <v>0</v>
      </c>
      <c r="BF139" s="48">
        <v>0</v>
      </c>
      <c r="BG139" s="49">
        <v>0</v>
      </c>
      <c r="BH139" s="48">
        <v>0</v>
      </c>
      <c r="BI139" s="49">
        <v>0</v>
      </c>
      <c r="BJ139" s="48">
        <v>10</v>
      </c>
      <c r="BK139" s="49">
        <v>100</v>
      </c>
      <c r="BL139" s="48">
        <v>10</v>
      </c>
    </row>
    <row r="140" spans="1:64" ht="15">
      <c r="A140" s="64" t="s">
        <v>294</v>
      </c>
      <c r="B140" s="64" t="s">
        <v>294</v>
      </c>
      <c r="C140" s="65" t="s">
        <v>2340</v>
      </c>
      <c r="D140" s="66">
        <v>3</v>
      </c>
      <c r="E140" s="67" t="s">
        <v>132</v>
      </c>
      <c r="F140" s="68">
        <v>32</v>
      </c>
      <c r="G140" s="65"/>
      <c r="H140" s="69"/>
      <c r="I140" s="70"/>
      <c r="J140" s="70"/>
      <c r="K140" s="34" t="s">
        <v>65</v>
      </c>
      <c r="L140" s="77">
        <v>140</v>
      </c>
      <c r="M140" s="77"/>
      <c r="N140" s="72"/>
      <c r="O140" s="79" t="s">
        <v>176</v>
      </c>
      <c r="P140" s="81">
        <v>43484.849699074075</v>
      </c>
      <c r="Q140" s="79" t="s">
        <v>411</v>
      </c>
      <c r="R140" s="83" t="s">
        <v>432</v>
      </c>
      <c r="S140" s="79" t="s">
        <v>442</v>
      </c>
      <c r="T140" s="79" t="s">
        <v>487</v>
      </c>
      <c r="U140" s="83" t="s">
        <v>537</v>
      </c>
      <c r="V140" s="83" t="s">
        <v>537</v>
      </c>
      <c r="W140" s="81">
        <v>43484.849699074075</v>
      </c>
      <c r="X140" s="83" t="s">
        <v>700</v>
      </c>
      <c r="Y140" s="79"/>
      <c r="Z140" s="79"/>
      <c r="AA140" s="85" t="s">
        <v>819</v>
      </c>
      <c r="AB140" s="79"/>
      <c r="AC140" s="79" t="b">
        <v>0</v>
      </c>
      <c r="AD140" s="79">
        <v>0</v>
      </c>
      <c r="AE140" s="85" t="s">
        <v>833</v>
      </c>
      <c r="AF140" s="79" t="b">
        <v>0</v>
      </c>
      <c r="AG140" s="79" t="s">
        <v>838</v>
      </c>
      <c r="AH140" s="79"/>
      <c r="AI140" s="85" t="s">
        <v>833</v>
      </c>
      <c r="AJ140" s="79" t="b">
        <v>0</v>
      </c>
      <c r="AK140" s="79">
        <v>0</v>
      </c>
      <c r="AL140" s="85" t="s">
        <v>833</v>
      </c>
      <c r="AM140" s="79" t="s">
        <v>853</v>
      </c>
      <c r="AN140" s="79" t="b">
        <v>0</v>
      </c>
      <c r="AO140" s="85" t="s">
        <v>819</v>
      </c>
      <c r="AP140" s="79" t="s">
        <v>176</v>
      </c>
      <c r="AQ140" s="79">
        <v>0</v>
      </c>
      <c r="AR140" s="79">
        <v>0</v>
      </c>
      <c r="AS140" s="79" t="s">
        <v>855</v>
      </c>
      <c r="AT140" s="79" t="s">
        <v>859</v>
      </c>
      <c r="AU140" s="79" t="s">
        <v>860</v>
      </c>
      <c r="AV140" s="79" t="s">
        <v>861</v>
      </c>
      <c r="AW140" s="79" t="s">
        <v>865</v>
      </c>
      <c r="AX140" s="79" t="s">
        <v>869</v>
      </c>
      <c r="AY140" s="79" t="s">
        <v>870</v>
      </c>
      <c r="AZ140" s="83" t="s">
        <v>872</v>
      </c>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6</v>
      </c>
      <c r="BK140" s="49">
        <v>100</v>
      </c>
      <c r="BL140" s="48">
        <v>6</v>
      </c>
    </row>
    <row r="141" spans="1:64" ht="15">
      <c r="A141" s="64" t="s">
        <v>295</v>
      </c>
      <c r="B141" s="64" t="s">
        <v>298</v>
      </c>
      <c r="C141" s="65" t="s">
        <v>2340</v>
      </c>
      <c r="D141" s="66">
        <v>3</v>
      </c>
      <c r="E141" s="67" t="s">
        <v>132</v>
      </c>
      <c r="F141" s="68">
        <v>32</v>
      </c>
      <c r="G141" s="65"/>
      <c r="H141" s="69"/>
      <c r="I141" s="70"/>
      <c r="J141" s="70"/>
      <c r="K141" s="34" t="s">
        <v>65</v>
      </c>
      <c r="L141" s="77">
        <v>141</v>
      </c>
      <c r="M141" s="77"/>
      <c r="N141" s="72"/>
      <c r="O141" s="79" t="s">
        <v>319</v>
      </c>
      <c r="P141" s="81">
        <v>43484.8500462963</v>
      </c>
      <c r="Q141" s="79" t="s">
        <v>412</v>
      </c>
      <c r="R141" s="79"/>
      <c r="S141" s="79"/>
      <c r="T141" s="79" t="s">
        <v>462</v>
      </c>
      <c r="U141" s="83" t="s">
        <v>538</v>
      </c>
      <c r="V141" s="83" t="s">
        <v>538</v>
      </c>
      <c r="W141" s="81">
        <v>43484.8500462963</v>
      </c>
      <c r="X141" s="83" t="s">
        <v>701</v>
      </c>
      <c r="Y141" s="79"/>
      <c r="Z141" s="79"/>
      <c r="AA141" s="85" t="s">
        <v>820</v>
      </c>
      <c r="AB141" s="79"/>
      <c r="AC141" s="79" t="b">
        <v>0</v>
      </c>
      <c r="AD141" s="79">
        <v>0</v>
      </c>
      <c r="AE141" s="85" t="s">
        <v>833</v>
      </c>
      <c r="AF141" s="79" t="b">
        <v>0</v>
      </c>
      <c r="AG141" s="79" t="s">
        <v>838</v>
      </c>
      <c r="AH141" s="79"/>
      <c r="AI141" s="85" t="s">
        <v>833</v>
      </c>
      <c r="AJ141" s="79" t="b">
        <v>0</v>
      </c>
      <c r="AK141" s="79">
        <v>1</v>
      </c>
      <c r="AL141" s="85" t="s">
        <v>827</v>
      </c>
      <c r="AM141" s="79" t="s">
        <v>844</v>
      </c>
      <c r="AN141" s="79" t="b">
        <v>0</v>
      </c>
      <c r="AO141" s="85" t="s">
        <v>827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16</v>
      </c>
      <c r="BC141" s="78" t="str">
        <f>REPLACE(INDEX(GroupVertices[Group],MATCH(Edges[[#This Row],[Vertex 2]],GroupVertices[Vertex],0)),1,1,"")</f>
        <v>16</v>
      </c>
      <c r="BD141" s="48">
        <v>0</v>
      </c>
      <c r="BE141" s="49">
        <v>0</v>
      </c>
      <c r="BF141" s="48">
        <v>0</v>
      </c>
      <c r="BG141" s="49">
        <v>0</v>
      </c>
      <c r="BH141" s="48">
        <v>0</v>
      </c>
      <c r="BI141" s="49">
        <v>0</v>
      </c>
      <c r="BJ141" s="48">
        <v>10</v>
      </c>
      <c r="BK141" s="49">
        <v>100</v>
      </c>
      <c r="BL141" s="48">
        <v>10</v>
      </c>
    </row>
    <row r="142" spans="1:64" ht="15">
      <c r="A142" s="64" t="s">
        <v>296</v>
      </c>
      <c r="B142" s="64" t="s">
        <v>296</v>
      </c>
      <c r="C142" s="65" t="s">
        <v>2341</v>
      </c>
      <c r="D142" s="66">
        <v>6.5</v>
      </c>
      <c r="E142" s="67" t="s">
        <v>136</v>
      </c>
      <c r="F142" s="68">
        <v>28.285714285714285</v>
      </c>
      <c r="G142" s="65"/>
      <c r="H142" s="69"/>
      <c r="I142" s="70"/>
      <c r="J142" s="70"/>
      <c r="K142" s="34" t="s">
        <v>65</v>
      </c>
      <c r="L142" s="77">
        <v>142</v>
      </c>
      <c r="M142" s="77"/>
      <c r="N142" s="72"/>
      <c r="O142" s="79" t="s">
        <v>176</v>
      </c>
      <c r="P142" s="81">
        <v>43484.84590277778</v>
      </c>
      <c r="Q142" s="79" t="s">
        <v>413</v>
      </c>
      <c r="R142" s="79"/>
      <c r="S142" s="79"/>
      <c r="T142" s="79" t="s">
        <v>467</v>
      </c>
      <c r="U142" s="83" t="s">
        <v>539</v>
      </c>
      <c r="V142" s="83" t="s">
        <v>539</v>
      </c>
      <c r="W142" s="81">
        <v>43484.84590277778</v>
      </c>
      <c r="X142" s="83" t="s">
        <v>702</v>
      </c>
      <c r="Y142" s="79"/>
      <c r="Z142" s="79"/>
      <c r="AA142" s="85" t="s">
        <v>821</v>
      </c>
      <c r="AB142" s="79"/>
      <c r="AC142" s="79" t="b">
        <v>0</v>
      </c>
      <c r="AD142" s="79">
        <v>4</v>
      </c>
      <c r="AE142" s="85" t="s">
        <v>833</v>
      </c>
      <c r="AF142" s="79" t="b">
        <v>0</v>
      </c>
      <c r="AG142" s="79" t="s">
        <v>838</v>
      </c>
      <c r="AH142" s="79"/>
      <c r="AI142" s="85" t="s">
        <v>833</v>
      </c>
      <c r="AJ142" s="79" t="b">
        <v>0</v>
      </c>
      <c r="AK142" s="79">
        <v>0</v>
      </c>
      <c r="AL142" s="85" t="s">
        <v>833</v>
      </c>
      <c r="AM142" s="79" t="s">
        <v>842</v>
      </c>
      <c r="AN142" s="79" t="b">
        <v>0</v>
      </c>
      <c r="AO142" s="85" t="s">
        <v>821</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13</v>
      </c>
      <c r="BK142" s="49">
        <v>100</v>
      </c>
      <c r="BL142" s="48">
        <v>13</v>
      </c>
    </row>
    <row r="143" spans="1:64" ht="15">
      <c r="A143" s="64" t="s">
        <v>296</v>
      </c>
      <c r="B143" s="64" t="s">
        <v>296</v>
      </c>
      <c r="C143" s="65" t="s">
        <v>2341</v>
      </c>
      <c r="D143" s="66">
        <v>6.5</v>
      </c>
      <c r="E143" s="67" t="s">
        <v>136</v>
      </c>
      <c r="F143" s="68">
        <v>28.285714285714285</v>
      </c>
      <c r="G143" s="65"/>
      <c r="H143" s="69"/>
      <c r="I143" s="70"/>
      <c r="J143" s="70"/>
      <c r="K143" s="34" t="s">
        <v>65</v>
      </c>
      <c r="L143" s="77">
        <v>143</v>
      </c>
      <c r="M143" s="77"/>
      <c r="N143" s="72"/>
      <c r="O143" s="79" t="s">
        <v>176</v>
      </c>
      <c r="P143" s="81">
        <v>43484.8506712963</v>
      </c>
      <c r="Q143" s="79" t="s">
        <v>414</v>
      </c>
      <c r="R143" s="79"/>
      <c r="S143" s="79"/>
      <c r="T143" s="79" t="s">
        <v>443</v>
      </c>
      <c r="U143" s="83" t="s">
        <v>540</v>
      </c>
      <c r="V143" s="83" t="s">
        <v>540</v>
      </c>
      <c r="W143" s="81">
        <v>43484.8506712963</v>
      </c>
      <c r="X143" s="83" t="s">
        <v>703</v>
      </c>
      <c r="Y143" s="79"/>
      <c r="Z143" s="79"/>
      <c r="AA143" s="85" t="s">
        <v>822</v>
      </c>
      <c r="AB143" s="79"/>
      <c r="AC143" s="79" t="b">
        <v>0</v>
      </c>
      <c r="AD143" s="79">
        <v>0</v>
      </c>
      <c r="AE143" s="85" t="s">
        <v>833</v>
      </c>
      <c r="AF143" s="79" t="b">
        <v>0</v>
      </c>
      <c r="AG143" s="79" t="s">
        <v>838</v>
      </c>
      <c r="AH143" s="79"/>
      <c r="AI143" s="85" t="s">
        <v>833</v>
      </c>
      <c r="AJ143" s="79" t="b">
        <v>0</v>
      </c>
      <c r="AK143" s="79">
        <v>0</v>
      </c>
      <c r="AL143" s="85" t="s">
        <v>833</v>
      </c>
      <c r="AM143" s="79" t="s">
        <v>842</v>
      </c>
      <c r="AN143" s="79" t="b">
        <v>0</v>
      </c>
      <c r="AO143" s="85" t="s">
        <v>822</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16</v>
      </c>
      <c r="BK143" s="49">
        <v>100</v>
      </c>
      <c r="BL143" s="48">
        <v>16</v>
      </c>
    </row>
    <row r="144" spans="1:64" ht="15">
      <c r="A144" s="64" t="s">
        <v>297</v>
      </c>
      <c r="B144" s="64" t="s">
        <v>297</v>
      </c>
      <c r="C144" s="65" t="s">
        <v>2342</v>
      </c>
      <c r="D144" s="66">
        <v>10</v>
      </c>
      <c r="E144" s="67" t="s">
        <v>136</v>
      </c>
      <c r="F144" s="68">
        <v>20.857142857142858</v>
      </c>
      <c r="G144" s="65"/>
      <c r="H144" s="69"/>
      <c r="I144" s="70"/>
      <c r="J144" s="70"/>
      <c r="K144" s="34" t="s">
        <v>65</v>
      </c>
      <c r="L144" s="77">
        <v>144</v>
      </c>
      <c r="M144" s="77"/>
      <c r="N144" s="72"/>
      <c r="O144" s="79" t="s">
        <v>176</v>
      </c>
      <c r="P144" s="81">
        <v>43484.83530092592</v>
      </c>
      <c r="Q144" s="79" t="s">
        <v>415</v>
      </c>
      <c r="R144" s="79"/>
      <c r="S144" s="79"/>
      <c r="T144" s="79" t="s">
        <v>488</v>
      </c>
      <c r="U144" s="83" t="s">
        <v>541</v>
      </c>
      <c r="V144" s="83" t="s">
        <v>541</v>
      </c>
      <c r="W144" s="81">
        <v>43484.83530092592</v>
      </c>
      <c r="X144" s="83" t="s">
        <v>704</v>
      </c>
      <c r="Y144" s="79"/>
      <c r="Z144" s="79"/>
      <c r="AA144" s="85" t="s">
        <v>823</v>
      </c>
      <c r="AB144" s="79"/>
      <c r="AC144" s="79" t="b">
        <v>0</v>
      </c>
      <c r="AD144" s="79">
        <v>0</v>
      </c>
      <c r="AE144" s="85" t="s">
        <v>833</v>
      </c>
      <c r="AF144" s="79" t="b">
        <v>0</v>
      </c>
      <c r="AG144" s="79" t="s">
        <v>837</v>
      </c>
      <c r="AH144" s="79"/>
      <c r="AI144" s="85" t="s">
        <v>833</v>
      </c>
      <c r="AJ144" s="79" t="b">
        <v>0</v>
      </c>
      <c r="AK144" s="79">
        <v>0</v>
      </c>
      <c r="AL144" s="85" t="s">
        <v>833</v>
      </c>
      <c r="AM144" s="79" t="s">
        <v>842</v>
      </c>
      <c r="AN144" s="79" t="b">
        <v>0</v>
      </c>
      <c r="AO144" s="85" t="s">
        <v>823</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2</v>
      </c>
      <c r="BK144" s="49">
        <v>100</v>
      </c>
      <c r="BL144" s="48">
        <v>2</v>
      </c>
    </row>
    <row r="145" spans="1:64" ht="15">
      <c r="A145" s="64" t="s">
        <v>297</v>
      </c>
      <c r="B145" s="64" t="s">
        <v>297</v>
      </c>
      <c r="C145" s="65" t="s">
        <v>2342</v>
      </c>
      <c r="D145" s="66">
        <v>10</v>
      </c>
      <c r="E145" s="67" t="s">
        <v>136</v>
      </c>
      <c r="F145" s="68">
        <v>20.857142857142858</v>
      </c>
      <c r="G145" s="65"/>
      <c r="H145" s="69"/>
      <c r="I145" s="70"/>
      <c r="J145" s="70"/>
      <c r="K145" s="34" t="s">
        <v>65</v>
      </c>
      <c r="L145" s="77">
        <v>145</v>
      </c>
      <c r="M145" s="77"/>
      <c r="N145" s="72"/>
      <c r="O145" s="79" t="s">
        <v>176</v>
      </c>
      <c r="P145" s="81">
        <v>43484.83614583333</v>
      </c>
      <c r="Q145" s="79" t="s">
        <v>416</v>
      </c>
      <c r="R145" s="79"/>
      <c r="S145" s="79"/>
      <c r="T145" s="79" t="s">
        <v>488</v>
      </c>
      <c r="U145" s="83" t="s">
        <v>542</v>
      </c>
      <c r="V145" s="83" t="s">
        <v>542</v>
      </c>
      <c r="W145" s="81">
        <v>43484.83614583333</v>
      </c>
      <c r="X145" s="83" t="s">
        <v>705</v>
      </c>
      <c r="Y145" s="79"/>
      <c r="Z145" s="79"/>
      <c r="AA145" s="85" t="s">
        <v>824</v>
      </c>
      <c r="AB145" s="79"/>
      <c r="AC145" s="79" t="b">
        <v>0</v>
      </c>
      <c r="AD145" s="79">
        <v>1</v>
      </c>
      <c r="AE145" s="85" t="s">
        <v>833</v>
      </c>
      <c r="AF145" s="79" t="b">
        <v>0</v>
      </c>
      <c r="AG145" s="79" t="s">
        <v>837</v>
      </c>
      <c r="AH145" s="79"/>
      <c r="AI145" s="85" t="s">
        <v>833</v>
      </c>
      <c r="AJ145" s="79" t="b">
        <v>0</v>
      </c>
      <c r="AK145" s="79">
        <v>0</v>
      </c>
      <c r="AL145" s="85" t="s">
        <v>833</v>
      </c>
      <c r="AM145" s="79" t="s">
        <v>842</v>
      </c>
      <c r="AN145" s="79" t="b">
        <v>0</v>
      </c>
      <c r="AO145" s="85" t="s">
        <v>824</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2</v>
      </c>
      <c r="BK145" s="49">
        <v>100</v>
      </c>
      <c r="BL145" s="48">
        <v>2</v>
      </c>
    </row>
    <row r="146" spans="1:64" ht="15">
      <c r="A146" s="64" t="s">
        <v>297</v>
      </c>
      <c r="B146" s="64" t="s">
        <v>297</v>
      </c>
      <c r="C146" s="65" t="s">
        <v>2342</v>
      </c>
      <c r="D146" s="66">
        <v>10</v>
      </c>
      <c r="E146" s="67" t="s">
        <v>136</v>
      </c>
      <c r="F146" s="68">
        <v>20.857142857142858</v>
      </c>
      <c r="G146" s="65"/>
      <c r="H146" s="69"/>
      <c r="I146" s="70"/>
      <c r="J146" s="70"/>
      <c r="K146" s="34" t="s">
        <v>65</v>
      </c>
      <c r="L146" s="77">
        <v>146</v>
      </c>
      <c r="M146" s="77"/>
      <c r="N146" s="72"/>
      <c r="O146" s="79" t="s">
        <v>176</v>
      </c>
      <c r="P146" s="81">
        <v>43484.840474537035</v>
      </c>
      <c r="Q146" s="79" t="s">
        <v>417</v>
      </c>
      <c r="R146" s="79"/>
      <c r="S146" s="79"/>
      <c r="T146" s="79" t="s">
        <v>488</v>
      </c>
      <c r="U146" s="83" t="s">
        <v>543</v>
      </c>
      <c r="V146" s="83" t="s">
        <v>543</v>
      </c>
      <c r="W146" s="81">
        <v>43484.840474537035</v>
      </c>
      <c r="X146" s="83" t="s">
        <v>706</v>
      </c>
      <c r="Y146" s="79"/>
      <c r="Z146" s="79"/>
      <c r="AA146" s="85" t="s">
        <v>825</v>
      </c>
      <c r="AB146" s="79"/>
      <c r="AC146" s="79" t="b">
        <v>0</v>
      </c>
      <c r="AD146" s="79">
        <v>0</v>
      </c>
      <c r="AE146" s="85" t="s">
        <v>833</v>
      </c>
      <c r="AF146" s="79" t="b">
        <v>0</v>
      </c>
      <c r="AG146" s="79" t="s">
        <v>837</v>
      </c>
      <c r="AH146" s="79"/>
      <c r="AI146" s="85" t="s">
        <v>833</v>
      </c>
      <c r="AJ146" s="79" t="b">
        <v>0</v>
      </c>
      <c r="AK146" s="79">
        <v>0</v>
      </c>
      <c r="AL146" s="85" t="s">
        <v>833</v>
      </c>
      <c r="AM146" s="79" t="s">
        <v>842</v>
      </c>
      <c r="AN146" s="79" t="b">
        <v>0</v>
      </c>
      <c r="AO146" s="85" t="s">
        <v>825</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v>
      </c>
      <c r="BK146" s="49">
        <v>100</v>
      </c>
      <c r="BL146" s="48">
        <v>2</v>
      </c>
    </row>
    <row r="147" spans="1:64" ht="15">
      <c r="A147" s="64" t="s">
        <v>297</v>
      </c>
      <c r="B147" s="64" t="s">
        <v>297</v>
      </c>
      <c r="C147" s="65" t="s">
        <v>2342</v>
      </c>
      <c r="D147" s="66">
        <v>10</v>
      </c>
      <c r="E147" s="67" t="s">
        <v>136</v>
      </c>
      <c r="F147" s="68">
        <v>20.857142857142858</v>
      </c>
      <c r="G147" s="65"/>
      <c r="H147" s="69"/>
      <c r="I147" s="70"/>
      <c r="J147" s="70"/>
      <c r="K147" s="34" t="s">
        <v>65</v>
      </c>
      <c r="L147" s="77">
        <v>147</v>
      </c>
      <c r="M147" s="77"/>
      <c r="N147" s="72"/>
      <c r="O147" s="79" t="s">
        <v>176</v>
      </c>
      <c r="P147" s="81">
        <v>43484.85070601852</v>
      </c>
      <c r="Q147" s="79" t="s">
        <v>418</v>
      </c>
      <c r="R147" s="79"/>
      <c r="S147" s="79"/>
      <c r="T147" s="79" t="s">
        <v>488</v>
      </c>
      <c r="U147" s="83" t="s">
        <v>544</v>
      </c>
      <c r="V147" s="83" t="s">
        <v>544</v>
      </c>
      <c r="W147" s="81">
        <v>43484.85070601852</v>
      </c>
      <c r="X147" s="83" t="s">
        <v>707</v>
      </c>
      <c r="Y147" s="79"/>
      <c r="Z147" s="79"/>
      <c r="AA147" s="85" t="s">
        <v>826</v>
      </c>
      <c r="AB147" s="79"/>
      <c r="AC147" s="79" t="b">
        <v>0</v>
      </c>
      <c r="AD147" s="79">
        <v>0</v>
      </c>
      <c r="AE147" s="85" t="s">
        <v>833</v>
      </c>
      <c r="AF147" s="79" t="b">
        <v>0</v>
      </c>
      <c r="AG147" s="79" t="s">
        <v>837</v>
      </c>
      <c r="AH147" s="79"/>
      <c r="AI147" s="85" t="s">
        <v>833</v>
      </c>
      <c r="AJ147" s="79" t="b">
        <v>0</v>
      </c>
      <c r="AK147" s="79">
        <v>0</v>
      </c>
      <c r="AL147" s="85" t="s">
        <v>833</v>
      </c>
      <c r="AM147" s="79" t="s">
        <v>842</v>
      </c>
      <c r="AN147" s="79" t="b">
        <v>0</v>
      </c>
      <c r="AO147" s="85" t="s">
        <v>826</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2</v>
      </c>
      <c r="BK147" s="49">
        <v>100</v>
      </c>
      <c r="BL147" s="48">
        <v>2</v>
      </c>
    </row>
    <row r="148" spans="1:64" ht="15">
      <c r="A148" s="64" t="s">
        <v>298</v>
      </c>
      <c r="B148" s="64" t="s">
        <v>298</v>
      </c>
      <c r="C148" s="65" t="s">
        <v>2341</v>
      </c>
      <c r="D148" s="66">
        <v>6.5</v>
      </c>
      <c r="E148" s="67" t="s">
        <v>136</v>
      </c>
      <c r="F148" s="68">
        <v>28.285714285714285</v>
      </c>
      <c r="G148" s="65"/>
      <c r="H148" s="69"/>
      <c r="I148" s="70"/>
      <c r="J148" s="70"/>
      <c r="K148" s="34" t="s">
        <v>65</v>
      </c>
      <c r="L148" s="77">
        <v>148</v>
      </c>
      <c r="M148" s="77"/>
      <c r="N148" s="72"/>
      <c r="O148" s="79" t="s">
        <v>176</v>
      </c>
      <c r="P148" s="81">
        <v>43484.84305555555</v>
      </c>
      <c r="Q148" s="79" t="s">
        <v>419</v>
      </c>
      <c r="R148" s="79"/>
      <c r="S148" s="79"/>
      <c r="T148" s="79" t="s">
        <v>462</v>
      </c>
      <c r="U148" s="83" t="s">
        <v>538</v>
      </c>
      <c r="V148" s="83" t="s">
        <v>538</v>
      </c>
      <c r="W148" s="81">
        <v>43484.84305555555</v>
      </c>
      <c r="X148" s="83" t="s">
        <v>708</v>
      </c>
      <c r="Y148" s="79"/>
      <c r="Z148" s="79"/>
      <c r="AA148" s="85" t="s">
        <v>827</v>
      </c>
      <c r="AB148" s="79"/>
      <c r="AC148" s="79" t="b">
        <v>0</v>
      </c>
      <c r="AD148" s="79">
        <v>1</v>
      </c>
      <c r="AE148" s="85" t="s">
        <v>833</v>
      </c>
      <c r="AF148" s="79" t="b">
        <v>0</v>
      </c>
      <c r="AG148" s="79" t="s">
        <v>838</v>
      </c>
      <c r="AH148" s="79"/>
      <c r="AI148" s="85" t="s">
        <v>833</v>
      </c>
      <c r="AJ148" s="79" t="b">
        <v>0</v>
      </c>
      <c r="AK148" s="79">
        <v>1</v>
      </c>
      <c r="AL148" s="85" t="s">
        <v>833</v>
      </c>
      <c r="AM148" s="79" t="s">
        <v>842</v>
      </c>
      <c r="AN148" s="79" t="b">
        <v>0</v>
      </c>
      <c r="AO148" s="85" t="s">
        <v>827</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16</v>
      </c>
      <c r="BC148" s="78" t="str">
        <f>REPLACE(INDEX(GroupVertices[Group],MATCH(Edges[[#This Row],[Vertex 2]],GroupVertices[Vertex],0)),1,1,"")</f>
        <v>16</v>
      </c>
      <c r="BD148" s="48">
        <v>0</v>
      </c>
      <c r="BE148" s="49">
        <v>0</v>
      </c>
      <c r="BF148" s="48">
        <v>0</v>
      </c>
      <c r="BG148" s="49">
        <v>0</v>
      </c>
      <c r="BH148" s="48">
        <v>0</v>
      </c>
      <c r="BI148" s="49">
        <v>0</v>
      </c>
      <c r="BJ148" s="48">
        <v>8</v>
      </c>
      <c r="BK148" s="49">
        <v>100</v>
      </c>
      <c r="BL148" s="48">
        <v>8</v>
      </c>
    </row>
    <row r="149" spans="1:64" ht="15">
      <c r="A149" s="64" t="s">
        <v>298</v>
      </c>
      <c r="B149" s="64" t="s">
        <v>298</v>
      </c>
      <c r="C149" s="65" t="s">
        <v>2341</v>
      </c>
      <c r="D149" s="66">
        <v>6.5</v>
      </c>
      <c r="E149" s="67" t="s">
        <v>136</v>
      </c>
      <c r="F149" s="68">
        <v>28.285714285714285</v>
      </c>
      <c r="G149" s="65"/>
      <c r="H149" s="69"/>
      <c r="I149" s="70"/>
      <c r="J149" s="70"/>
      <c r="K149" s="34" t="s">
        <v>65</v>
      </c>
      <c r="L149" s="77">
        <v>149</v>
      </c>
      <c r="M149" s="77"/>
      <c r="N149" s="72"/>
      <c r="O149" s="79" t="s">
        <v>176</v>
      </c>
      <c r="P149" s="81">
        <v>43484.85208333333</v>
      </c>
      <c r="Q149" s="79" t="s">
        <v>420</v>
      </c>
      <c r="R149" s="79"/>
      <c r="S149" s="79"/>
      <c r="T149" s="79" t="s">
        <v>462</v>
      </c>
      <c r="U149" s="83" t="s">
        <v>545</v>
      </c>
      <c r="V149" s="83" t="s">
        <v>545</v>
      </c>
      <c r="W149" s="81">
        <v>43484.85208333333</v>
      </c>
      <c r="X149" s="83" t="s">
        <v>709</v>
      </c>
      <c r="Y149" s="79"/>
      <c r="Z149" s="79"/>
      <c r="AA149" s="85" t="s">
        <v>828</v>
      </c>
      <c r="AB149" s="79"/>
      <c r="AC149" s="79" t="b">
        <v>0</v>
      </c>
      <c r="AD149" s="79">
        <v>0</v>
      </c>
      <c r="AE149" s="85" t="s">
        <v>833</v>
      </c>
      <c r="AF149" s="79" t="b">
        <v>0</v>
      </c>
      <c r="AG149" s="79" t="s">
        <v>837</v>
      </c>
      <c r="AH149" s="79"/>
      <c r="AI149" s="85" t="s">
        <v>833</v>
      </c>
      <c r="AJ149" s="79" t="b">
        <v>0</v>
      </c>
      <c r="AK149" s="79">
        <v>0</v>
      </c>
      <c r="AL149" s="85" t="s">
        <v>833</v>
      </c>
      <c r="AM149" s="79" t="s">
        <v>842</v>
      </c>
      <c r="AN149" s="79" t="b">
        <v>0</v>
      </c>
      <c r="AO149" s="85" t="s">
        <v>828</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16</v>
      </c>
      <c r="BC149" s="78" t="str">
        <f>REPLACE(INDEX(GroupVertices[Group],MATCH(Edges[[#This Row],[Vertex 2]],GroupVertices[Vertex],0)),1,1,"")</f>
        <v>16</v>
      </c>
      <c r="BD149" s="48">
        <v>0</v>
      </c>
      <c r="BE149" s="49">
        <v>0</v>
      </c>
      <c r="BF149" s="48">
        <v>0</v>
      </c>
      <c r="BG149" s="49">
        <v>0</v>
      </c>
      <c r="BH149" s="48">
        <v>0</v>
      </c>
      <c r="BI149" s="49">
        <v>0</v>
      </c>
      <c r="BJ149" s="48">
        <v>2</v>
      </c>
      <c r="BK149" s="49">
        <v>100</v>
      </c>
      <c r="BL149" s="48">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ErrorMessage="1" sqref="N2:N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Color" prompt="To select an optional edge color, right-click and select Select Color on the right-click menu." sqref="C3:C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Opacity" prompt="Enter an optional edge opacity between 0 (transparent) and 100 (opaque)." errorTitle="Invalid Edge Opacity" error="The optional edge opacity must be a whole number between 0 and 10." sqref="F3:F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showErrorMessage="1" promptTitle="Vertex 1 Name" prompt="Enter the name of the edge's first vertex." sqref="A3:A149"/>
    <dataValidation allowBlank="1" showInputMessage="1" showErrorMessage="1" promptTitle="Vertex 2 Name" prompt="Enter the name of the edge's second vertex." sqref="B3:B149"/>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9"/>
  </dataValidations>
  <hyperlinks>
    <hyperlink ref="R3" r:id="rId1" display="https://www.eventbrite.com/e/womens-march-san-francisco-2019-tickets-50992981380"/>
    <hyperlink ref="R7" r:id="rId2" display="https://twitter.com/wmarchsf/status/1084700254933401600"/>
    <hyperlink ref="R10" r:id="rId3" display="https://www.7x7.com/33-free-awesome-womens-march-posters-2625845753.html?utm_campaign=RebelMouse&amp;share_id=4309767&amp;utm_medium=social&amp;utm_source=twitter&amp;utm_content=7x7"/>
    <hyperlink ref="R11" r:id="rId4" display="http://goldengate.org/"/>
    <hyperlink ref="R12" r:id="rId5" display="http://goldengate.org/"/>
    <hyperlink ref="R14" r:id="rId6" display="https://www.thedailybeast.com/the-democratic-party-drops-its-sponsorship-of-the-womens-march-amid-farrakhan-blow-up"/>
    <hyperlink ref="R15" r:id="rId7" display="https://www.thedailybeast.com/the-democratic-party-drops-its-sponsorship-of-the-womens-march-amid-farrakhan-blow-up"/>
    <hyperlink ref="R16" r:id="rId8" display="https://www.thedailybeast.com/the-democratic-party-drops-its-sponsorship-of-the-womens-march-amid-farrakhan-blow-up"/>
    <hyperlink ref="R17" r:id="rId9" display="https://www.thedailybeast.com/the-democratic-party-drops-its-sponsorship-of-the-womens-march-amid-farrakhan-blow-up"/>
    <hyperlink ref="R18" r:id="rId10" display="https://www.thedailybeast.com/the-democratic-party-drops-its-sponsorship-of-the-womens-march-amid-farrakhan-blow-up"/>
    <hyperlink ref="R26" r:id="rId11" display="https://brokeassstuart.com/2019/01/17/all-the-womens-march-bay-area-info-beyond/"/>
    <hyperlink ref="R29" r:id="rId12" display="https://womensmarchbayarea.org/"/>
    <hyperlink ref="R34" r:id="rId13" display="https://twitter.com/berkeleyantifa/status/1086369147964063744"/>
    <hyperlink ref="R70" r:id="rId14" display="https://brokeassstuart.com/2019/01/17/all-the-womens-march-bay-area-info-beyond/"/>
    <hyperlink ref="R71" r:id="rId15" display="https://brokeassstuart.com/2019/01/17/all-the-womens-march-bay-area-info-beyond/"/>
    <hyperlink ref="R72" r:id="rId16" display="https://brokeassstuart.com/2019/01/17/all-the-womens-march-bay-area-info-beyond/"/>
    <hyperlink ref="R73" r:id="rId17" display="https://brokeassstuart.com/2019/01/17/all-the-womens-march-bay-area-info-beyond/"/>
    <hyperlink ref="R75" r:id="rId18" display="https://abc7news.com/society/3rd-annual-womens-march-in-sf-saturday/5096498/?sf206262894=1"/>
    <hyperlink ref="R82" r:id="rId19" display="https://untitledartfairs.com/san-francisco/program/event/01-19-2019/michele-pred-body-business"/>
    <hyperlink ref="R83" r:id="rId20" display="https://untitledartfairs.com/san-francisco/program/event/01-19-2019/michele-pred-body-business"/>
    <hyperlink ref="R138" r:id="rId21" display="https://twitter.com/womensmarch/status/1086587654899142657"/>
    <hyperlink ref="R140" r:id="rId22" display="https://www.trendsmap.com/local/us/san+francisco?utm_source=twitter&amp;utm_medium=social&amp;utm_campaign=al&amp;utm_term=h##womensmarchsf"/>
    <hyperlink ref="U9" r:id="rId23" display="https://pbs.twimg.com/media/Dw7QscCU0AARFfI.jpg"/>
    <hyperlink ref="U11" r:id="rId24" display="https://pbs.twimg.com/media/Dw-H_YzXcAAEr15.jpg"/>
    <hyperlink ref="U12" r:id="rId25" display="https://pbs.twimg.com/media/Dw-H_cDWsAA0nuB.jpg"/>
    <hyperlink ref="U13" r:id="rId26" display="https://pbs.twimg.com/media/DxBbyLyUYAAtnl4.jpg"/>
    <hyperlink ref="U19" r:id="rId27" display="https://pbs.twimg.com/media/DxH5ngmUwAAA-om.jpg"/>
    <hyperlink ref="U29" r:id="rId28" display="https://pbs.twimg.com/media/DxNPUJXU8AARJEY.jpg"/>
    <hyperlink ref="U37" r:id="rId29" display="https://pbs.twimg.com/media/C2we-BFUcAAvQDJ.jpg"/>
    <hyperlink ref="U41" r:id="rId30" display="https://pbs.twimg.com/tweet_video_thumb/Dw-YnKoU0AARpPq.jpg"/>
    <hyperlink ref="U43" r:id="rId31" display="https://pbs.twimg.com/media/DxPuGSaUwAEhm1E.jpg"/>
    <hyperlink ref="U44" r:id="rId32" display="https://pbs.twimg.com/media/DxPuGSaUwAEhm1E.jpg"/>
    <hyperlink ref="U47" r:id="rId33" display="https://pbs.twimg.com/media/DxQaJOAUcAAySsr.jpg"/>
    <hyperlink ref="U50" r:id="rId34" display="https://pbs.twimg.com/media/DxQaJOAUcAAySsr.jpg"/>
    <hyperlink ref="U53" r:id="rId35" display="https://pbs.twimg.com/media/DxQaJOAUcAAySsr.jpg"/>
    <hyperlink ref="U56" r:id="rId36" display="https://pbs.twimg.com/media/DxQaJOAUcAAySsr.jpg"/>
    <hyperlink ref="U59" r:id="rId37" display="https://pbs.twimg.com/media/DxQaJOAUcAAySsr.jpg"/>
    <hyperlink ref="U62" r:id="rId38" display="https://pbs.twimg.com/media/DxQaJOAUcAAySsr.jpg"/>
    <hyperlink ref="U64" r:id="rId39" display="https://pbs.twimg.com/media/DxSe9UdVsAE3Qqs.jpg"/>
    <hyperlink ref="U65" r:id="rId40" display="https://pbs.twimg.com/media/DxSe9UdVsAE3Qqs.jpg"/>
    <hyperlink ref="U70" r:id="rId41" display="https://pbs.twimg.com/media/DxIgPPbUUAAI0u2.jpg"/>
    <hyperlink ref="U72" r:id="rId42" display="https://pbs.twimg.com/media/DxNR9UoW0AE3XVS.jpg"/>
    <hyperlink ref="U73" r:id="rId43" display="https://pbs.twimg.com/media/DxIgXl8VYAAiwV0.jpg"/>
    <hyperlink ref="U78" r:id="rId44" display="https://pbs.twimg.com/media/DxS4lwgUwAEhJnV.jpg"/>
    <hyperlink ref="U80" r:id="rId45" display="https://pbs.twimg.com/media/DxS81QcU8AEFPCr.jpg"/>
    <hyperlink ref="U81" r:id="rId46" display="https://pbs.twimg.com/tweet_video_thumb/DxS-eUNUUAAK7TE.jpg"/>
    <hyperlink ref="U82" r:id="rId47" display="https://pbs.twimg.com/media/DxS_o8-U0AATSVX.jpg"/>
    <hyperlink ref="U83" r:id="rId48" display="https://pbs.twimg.com/media/DxS_o8-U0AATSVX.jpg"/>
    <hyperlink ref="U85" r:id="rId49" display="https://pbs.twimg.com/media/DxS3L89UcAENBpS.jpg"/>
    <hyperlink ref="U88" r:id="rId50" display="https://pbs.twimg.com/media/DxTByuXUcAEecvM.jpg"/>
    <hyperlink ref="U89" r:id="rId51" display="https://pbs.twimg.com/media/DxTCCz2U0AAQsyy.jpg"/>
    <hyperlink ref="U90" r:id="rId52" display="https://pbs.twimg.com/media/DxTCpBsU8AAs_C7.jpg"/>
    <hyperlink ref="U91" r:id="rId53" display="https://pbs.twimg.com/media/DxTCpBsU8AAs_C7.jpg"/>
    <hyperlink ref="U92" r:id="rId54" display="https://pbs.twimg.com/media/DxTDwfCVsAEsoxN.jpg"/>
    <hyperlink ref="U93" r:id="rId55" display="https://pbs.twimg.com/media/DxTGTdGXgAARQJa.jpg"/>
    <hyperlink ref="U94" r:id="rId56" display="https://pbs.twimg.com/media/DxTG5EsUYAAVs6E.jpg"/>
    <hyperlink ref="U95" r:id="rId57" display="https://pbs.twimg.com/media/DxTIMlUVYAABwwm.jpg"/>
    <hyperlink ref="U96" r:id="rId58" display="https://pbs.twimg.com/media/DxTEqLrUcAAt1_m.jpg"/>
    <hyperlink ref="U99" r:id="rId59" display="https://pbs.twimg.com/media/DxTJn2CUcAEJfQp.jpg"/>
    <hyperlink ref="U100" r:id="rId60" display="https://pbs.twimg.com/media/DxTKvN6UwAAL6k4.jpg"/>
    <hyperlink ref="U101" r:id="rId61" display="https://pbs.twimg.com/media/DxTKvN6UwAAL6k4.jpg"/>
    <hyperlink ref="U102" r:id="rId62" display="https://pbs.twimg.com/media/DxTCd7uUcAAomls.jpg"/>
    <hyperlink ref="U103" r:id="rId63" display="https://pbs.twimg.com/media/DxTCd7uUcAAomls.jpg"/>
    <hyperlink ref="U104" r:id="rId64" display="https://pbs.twimg.com/media/DxTJn2CUcAEJfQp.jpg"/>
    <hyperlink ref="U105" r:id="rId65" display="https://pbs.twimg.com/media/DxTJn2CUcAEJfQp.jpg"/>
    <hyperlink ref="U106" r:id="rId66" display="https://pbs.twimg.com/media/DxOV21fU0AAHHn7.jpg"/>
    <hyperlink ref="U107" r:id="rId67" display="https://pbs.twimg.com/media/DxO-o-NVsAA63p3.jpg"/>
    <hyperlink ref="U108" r:id="rId68" display="https://pbs.twimg.com/media/DxPCdFgUcAAHZq0.jpg"/>
    <hyperlink ref="U109" r:id="rId69" display="https://pbs.twimg.com/media/DxPqARgUUAU20Ew.jpg"/>
    <hyperlink ref="U110" r:id="rId70" display="https://pbs.twimg.com/media/DxSUYuqV4AAoOEu.jpg"/>
    <hyperlink ref="U111" r:id="rId71" display="https://pbs.twimg.com/media/DxSt7M1U0AA37tx.jpg"/>
    <hyperlink ref="U112" r:id="rId72" display="https://pbs.twimg.com/media/DxTANjTUwAAl4gL.jpg"/>
    <hyperlink ref="U113" r:id="rId73" display="https://pbs.twimg.com/media/DxTLab7V4AAq_4d.jpg"/>
    <hyperlink ref="U115" r:id="rId74" display="https://pbs.twimg.com/media/DxTLrvuU8AA0wPu.jpg"/>
    <hyperlink ref="U116" r:id="rId75" display="https://pbs.twimg.com/media/DxTLrvuU8AA0wPu.jpg"/>
    <hyperlink ref="U117" r:id="rId76" display="https://pbs.twimg.com/media/DxTJek6UwAA4YGg.jpg"/>
    <hyperlink ref="U118" r:id="rId77" display="https://pbs.twimg.com/media/DxTJek6UwAA4YGg.jpg"/>
    <hyperlink ref="U119" r:id="rId78" display="https://pbs.twimg.com/media/DxTMHdWUUAA93xf.jpg"/>
    <hyperlink ref="U120" r:id="rId79" display="https://pbs.twimg.com/media/DxTJek6UwAA4YGg.jpg"/>
    <hyperlink ref="U121" r:id="rId80" display="https://pbs.twimg.com/media/DxTLrvuU8AA0wPu.jpg"/>
    <hyperlink ref="U122" r:id="rId81" display="https://pbs.twimg.com/media/DxTJek6UwAA4YGg.jpg"/>
    <hyperlink ref="U123" r:id="rId82" display="https://pbs.twimg.com/media/DxTLrvuU8AA0wPu.jpg"/>
    <hyperlink ref="U124" r:id="rId83" display="https://pbs.twimg.com/media/DxTMsJEU8AAjTyR.jpg"/>
    <hyperlink ref="U126" r:id="rId84" display="https://pbs.twimg.com/ext_tw_video_thumb/1086715037996044288/pu/img/Bs_YVD54dWWfrvE5.jpg"/>
    <hyperlink ref="U128" r:id="rId85" display="https://pbs.twimg.com/media/DxS9Hs_UYAACBme.jpg"/>
    <hyperlink ref="U129" r:id="rId86" display="https://pbs.twimg.com/media/DxS9Hs_UYAACBme.jpg"/>
    <hyperlink ref="U130" r:id="rId87" display="https://pbs.twimg.com/media/DxS97DuVAAES8_q.jpg"/>
    <hyperlink ref="U131" r:id="rId88" display="https://pbs.twimg.com/media/DxS97DuVAAES8_q.jpg"/>
    <hyperlink ref="U132" r:id="rId89" display="https://pbs.twimg.com/media/DxS9Hs_UYAACBme.jpg"/>
    <hyperlink ref="U133" r:id="rId90" display="https://pbs.twimg.com/media/DxS9Hs_UYAACBme.jpg"/>
    <hyperlink ref="U134" r:id="rId91" display="https://pbs.twimg.com/media/DxS9Hs_UYAACBme.jpg"/>
    <hyperlink ref="U136" r:id="rId92" display="https://pbs.twimg.com/media/DxTNUD3VsAAKGZO.jpg"/>
    <hyperlink ref="U137" r:id="rId93" display="https://pbs.twimg.com/ext_tw_video_thumb/1086719013412134912/pu/img/EeR5OSnn0I8OuZ5k.jpg"/>
    <hyperlink ref="U140" r:id="rId94" display="https://pbs.twimg.com/media/DxTO2W5WkAAt1Pd.jpg"/>
    <hyperlink ref="U141" r:id="rId95" display="https://pbs.twimg.com/media/DxTMnnwVAAASX_m.jpg"/>
    <hyperlink ref="U142" r:id="rId96" display="https://pbs.twimg.com/media/DxTNls0U8AA9M4N.jpg"/>
    <hyperlink ref="U143" r:id="rId97" display="https://pbs.twimg.com/ext_tw_video_thumb/1086721078758535168/pu/img/t261qh-G7BNnPWIn.jpg"/>
    <hyperlink ref="U144" r:id="rId98" display="https://pbs.twimg.com/media/DxTKGpeVsAAwPi_.jpg"/>
    <hyperlink ref="U145" r:id="rId99" display="https://pbs.twimg.com/media/DxTKYeQVAAAbDkT.jpg"/>
    <hyperlink ref="U146" r:id="rId100" display="https://pbs.twimg.com/media/DxTLzxeUYAAzEW2.jpg"/>
    <hyperlink ref="U147" r:id="rId101" display="https://pbs.twimg.com/media/DxTPLiTUwAEqK85.jpg"/>
    <hyperlink ref="U148" r:id="rId102" display="https://pbs.twimg.com/media/DxTMnnwVAAASX_m.jpg"/>
    <hyperlink ref="U149" r:id="rId103" display="https://pbs.twimg.com/media/DxTPno5VYAMXiHf.jpg"/>
    <hyperlink ref="V3" r:id="rId104" display="http://pbs.twimg.com/profile_images/966888207886331906/_tt-OMPk_normal.jpg"/>
    <hyperlink ref="V4" r:id="rId105" display="http://pbs.twimg.com/profile_images/1072955264712626176/8t5wxWoM_normal.jpg"/>
    <hyperlink ref="V5" r:id="rId106" display="http://pbs.twimg.com/profile_images/1023827293565681664/OKsmHMzN_normal.jpg"/>
    <hyperlink ref="V6" r:id="rId107" display="http://pbs.twimg.com/profile_images/1035156912357011456/_SyEeloh_normal.jpg"/>
    <hyperlink ref="V7" r:id="rId108" display="http://pbs.twimg.com/profile_images/1031666242975723520/x8zKbwIC_normal.jpg"/>
    <hyperlink ref="V8" r:id="rId109" display="http://pbs.twimg.com/profile_images/1076902505454268416/fn1jhFfg_normal.jpg"/>
    <hyperlink ref="V9" r:id="rId110" display="https://pbs.twimg.com/media/Dw7QscCU0AARFfI.jpg"/>
    <hyperlink ref="V10" r:id="rId111" display="http://pbs.twimg.com/profile_images/646404986113384448/xbAQFNT7_normal.jpg"/>
    <hyperlink ref="V11" r:id="rId112" display="https://pbs.twimg.com/media/Dw-H_YzXcAAEr15.jpg"/>
    <hyperlink ref="V12" r:id="rId113" display="https://pbs.twimg.com/media/Dw-H_cDWsAA0nuB.jpg"/>
    <hyperlink ref="V13" r:id="rId114" display="https://pbs.twimg.com/media/DxBbyLyUYAAtnl4.jpg"/>
    <hyperlink ref="V14" r:id="rId115" display="http://pbs.twimg.com/profile_images/797127731519467521/lKeCj-rs_normal.jpg"/>
    <hyperlink ref="V15" r:id="rId116" display="http://pbs.twimg.com/profile_images/797127731519467521/lKeCj-rs_normal.jpg"/>
    <hyperlink ref="V16" r:id="rId117" display="http://pbs.twimg.com/profile_images/797127731519467521/lKeCj-rs_normal.jpg"/>
    <hyperlink ref="V17" r:id="rId118" display="http://pbs.twimg.com/profile_images/797127731519467521/lKeCj-rs_normal.jpg"/>
    <hyperlink ref="V18" r:id="rId119" display="http://pbs.twimg.com/profile_images/797127731519467521/lKeCj-rs_normal.jpg"/>
    <hyperlink ref="V19" r:id="rId120" display="https://pbs.twimg.com/media/DxH5ngmUwAAA-om.jpg"/>
    <hyperlink ref="V20" r:id="rId121" display="http://pbs.twimg.com/profile_images/717135871539941376/zTAp0UtL_normal.jpg"/>
    <hyperlink ref="V21" r:id="rId122" display="http://pbs.twimg.com/profile_images/1049403304483020800/_hTmgdHt_normal.jpg"/>
    <hyperlink ref="V22" r:id="rId123" display="http://pbs.twimg.com/profile_images/419233186145517568/lzUm77xJ_normal.jpeg"/>
    <hyperlink ref="V23" r:id="rId124" display="http://pbs.twimg.com/profile_images/1614860019/Lel_swing_hair_normal.jpg"/>
    <hyperlink ref="V24" r:id="rId125" display="http://pbs.twimg.com/profile_images/796033200850014208/ESFBG177_normal.jpg"/>
    <hyperlink ref="V25" r:id="rId126" display="http://pbs.twimg.com/profile_images/723231549517242369/62J6aJgG_normal.jpg"/>
    <hyperlink ref="V26" r:id="rId127" display="http://pbs.twimg.com/profile_images/796033200850014208/ESFBG177_normal.jpg"/>
    <hyperlink ref="V27" r:id="rId128" display="http://pbs.twimg.com/profile_images/796033200850014208/ESFBG177_normal.jpg"/>
    <hyperlink ref="V28" r:id="rId129" display="http://pbs.twimg.com/profile_images/723231549517242369/62J6aJgG_normal.jpg"/>
    <hyperlink ref="V29" r:id="rId130" display="https://pbs.twimg.com/media/DxNPUJXU8AARJEY.jpg"/>
    <hyperlink ref="V30" r:id="rId131" display="http://pbs.twimg.com/profile_images/1013383716075286528/SysubLR8_normal.png"/>
    <hyperlink ref="V31" r:id="rId132" display="http://pbs.twimg.com/profile_images/1027273265629151232/qc4ALkD8_normal.jpg"/>
    <hyperlink ref="V32" r:id="rId133" display="http://pbs.twimg.com/profile_images/1611692240/image_normal.jpg"/>
    <hyperlink ref="V33" r:id="rId134" display="http://pbs.twimg.com/profile_images/1611692240/image_normal.jpg"/>
    <hyperlink ref="V34" r:id="rId135" display="http://pbs.twimg.com/profile_images/957716848820109312/_QpDTNx6_normal.jpg"/>
    <hyperlink ref="V35" r:id="rId136" display="http://pbs.twimg.com/profile_images/1060119627584299009/-cdgNtiO_normal.jpg"/>
    <hyperlink ref="V36" r:id="rId137" display="http://pbs.twimg.com/profile_images/1082775648597233664/NPjGGmc7_normal.jpg"/>
    <hyperlink ref="V37" r:id="rId138" display="https://pbs.twimg.com/media/C2we-BFUcAAvQDJ.jpg"/>
    <hyperlink ref="V38" r:id="rId139" display="http://pbs.twimg.com/profile_images/1079582864046313472/vslzP04K_normal.jpg"/>
    <hyperlink ref="V39" r:id="rId140" display="http://pbs.twimg.com/profile_images/912914819451359232/HICr-YwL_normal.jpg"/>
    <hyperlink ref="V40" r:id="rId141" display="http://pbs.twimg.com/profile_images/879828677017485316/OmSe2Mi__normal.jpg"/>
    <hyperlink ref="V41" r:id="rId142" display="https://pbs.twimg.com/tweet_video_thumb/Dw-YnKoU0AARpPq.jpg"/>
    <hyperlink ref="V42" r:id="rId143" display="http://pbs.twimg.com/profile_images/578324750105100289/zd-dx7zG_normal.jpeg"/>
    <hyperlink ref="V43" r:id="rId144" display="https://pbs.twimg.com/media/DxPuGSaUwAEhm1E.jpg"/>
    <hyperlink ref="V44" r:id="rId145" display="https://pbs.twimg.com/media/DxPuGSaUwAEhm1E.jpg"/>
    <hyperlink ref="V45" r:id="rId146" display="http://pbs.twimg.com/profile_images/1054998833749520384/G2LhmWaI_normal.jpg"/>
    <hyperlink ref="V46" r:id="rId147" display="http://pbs.twimg.com/profile_images/1071296471817838593/X-yPEhMI_normal.jpg"/>
    <hyperlink ref="V47" r:id="rId148" display="https://pbs.twimg.com/media/DxQaJOAUcAAySsr.jpg"/>
    <hyperlink ref="V48" r:id="rId149" display="http://pbs.twimg.com/profile_images/986516337424982016/Mj0asbCn_normal.jpg"/>
    <hyperlink ref="V49" r:id="rId150" display="http://pbs.twimg.com/profile_images/953684385856815104/ko_e1evT_normal.jpg"/>
    <hyperlink ref="V50" r:id="rId151" display="https://pbs.twimg.com/media/DxQaJOAUcAAySsr.jpg"/>
    <hyperlink ref="V51" r:id="rId152" display="http://pbs.twimg.com/profile_images/986516337424982016/Mj0asbCn_normal.jpg"/>
    <hyperlink ref="V52" r:id="rId153" display="http://pbs.twimg.com/profile_images/953684385856815104/ko_e1evT_normal.jpg"/>
    <hyperlink ref="V53" r:id="rId154" display="https://pbs.twimg.com/media/DxQaJOAUcAAySsr.jpg"/>
    <hyperlink ref="V54" r:id="rId155" display="http://pbs.twimg.com/profile_images/986516337424982016/Mj0asbCn_normal.jpg"/>
    <hyperlink ref="V55" r:id="rId156" display="http://pbs.twimg.com/profile_images/953684385856815104/ko_e1evT_normal.jpg"/>
    <hyperlink ref="V56" r:id="rId157" display="https://pbs.twimg.com/media/DxQaJOAUcAAySsr.jpg"/>
    <hyperlink ref="V57" r:id="rId158" display="http://pbs.twimg.com/profile_images/986516337424982016/Mj0asbCn_normal.jpg"/>
    <hyperlink ref="V58" r:id="rId159" display="http://pbs.twimg.com/profile_images/953684385856815104/ko_e1evT_normal.jpg"/>
    <hyperlink ref="V59" r:id="rId160" display="https://pbs.twimg.com/media/DxQaJOAUcAAySsr.jpg"/>
    <hyperlink ref="V60" r:id="rId161" display="http://pbs.twimg.com/profile_images/986516337424982016/Mj0asbCn_normal.jpg"/>
    <hyperlink ref="V61" r:id="rId162" display="http://pbs.twimg.com/profile_images/953684385856815104/ko_e1evT_normal.jpg"/>
    <hyperlink ref="V62" r:id="rId163" display="https://pbs.twimg.com/media/DxQaJOAUcAAySsr.jpg"/>
    <hyperlink ref="V63" r:id="rId164" display="http://pbs.twimg.com/profile_images/986516337424982016/Mj0asbCn_normal.jpg"/>
    <hyperlink ref="V64" r:id="rId165" display="https://pbs.twimg.com/media/DxSe9UdVsAE3Qqs.jpg"/>
    <hyperlink ref="V65" r:id="rId166" display="https://pbs.twimg.com/media/DxSe9UdVsAE3Qqs.jpg"/>
    <hyperlink ref="V66" r:id="rId167" display="http://pbs.twimg.com/profile_images/953684385856815104/ko_e1evT_normal.jpg"/>
    <hyperlink ref="V68" r:id="rId168" display="http://pbs.twimg.com/profile_images/1022036021679140865/uFp8vBSp_normal.jpg"/>
    <hyperlink ref="V69" r:id="rId169" display="http://pbs.twimg.com/profile_images/581335823167057921/wDGh4kVF_normal.jpg"/>
    <hyperlink ref="V70" r:id="rId170" display="https://pbs.twimg.com/media/DxIgPPbUUAAI0u2.jpg"/>
    <hyperlink ref="V71" r:id="rId171" display="http://pbs.twimg.com/profile_images/948640986816684032/Ch4MJGvr_normal.jpg"/>
    <hyperlink ref="V72" r:id="rId172" display="https://pbs.twimg.com/media/DxNR9UoW0AE3XVS.jpg"/>
    <hyperlink ref="V73" r:id="rId173" display="https://pbs.twimg.com/media/DxIgXl8VYAAiwV0.jpg"/>
    <hyperlink ref="V74" r:id="rId174" display="http://pbs.twimg.com/profile_images/987399367492386816/wUgBULZY_normal.jpg"/>
    <hyperlink ref="V75" r:id="rId175" display="http://pbs.twimg.com/profile_images/875793011572998144/yKCk7UT7_normal.jpg"/>
    <hyperlink ref="V76" r:id="rId176" display="http://pbs.twimg.com/profile_images/1082334565056733184/BLTgBuMt_normal.jpg"/>
    <hyperlink ref="V77" r:id="rId177" display="http://pbs.twimg.com/profile_images/840601597461725185/ahpoZKNL_normal.jpg"/>
    <hyperlink ref="V78" r:id="rId178" display="https://pbs.twimg.com/media/DxS4lwgUwAEhJnV.jpg"/>
    <hyperlink ref="V79" r:id="rId179" display="http://pbs.twimg.com/profile_images/692020515641266178/DOWpNNwu_normal.png"/>
    <hyperlink ref="V80" r:id="rId180" display="https://pbs.twimg.com/media/DxS81QcU8AEFPCr.jpg"/>
    <hyperlink ref="V81" r:id="rId181" display="https://pbs.twimg.com/tweet_video_thumb/DxS-eUNUUAAK7TE.jpg"/>
    <hyperlink ref="V82" r:id="rId182" display="https://pbs.twimg.com/media/DxS_o8-U0AATSVX.jpg"/>
    <hyperlink ref="V83" r:id="rId183" display="https://pbs.twimg.com/media/DxS_o8-U0AATSVX.jpg"/>
    <hyperlink ref="V84" r:id="rId184" display="http://pbs.twimg.com/profile_images/3482179322/acf1c6f16e2497790c5c3f38b2c57f57_normal.jpeg"/>
    <hyperlink ref="V85" r:id="rId185" display="https://pbs.twimg.com/media/DxS3L89UcAENBpS.jpg"/>
    <hyperlink ref="V86" r:id="rId186" display="http://pbs.twimg.com/profile_images/789153461921132544/4dNVwQ1W_normal.jpg"/>
    <hyperlink ref="V87" r:id="rId187" display="http://pbs.twimg.com/profile_images/1159190511/mel_castro_680_normal.jpg"/>
    <hyperlink ref="V88" r:id="rId188" display="https://pbs.twimg.com/media/DxTByuXUcAEecvM.jpg"/>
    <hyperlink ref="V89" r:id="rId189" display="https://pbs.twimg.com/media/DxTCCz2U0AAQsyy.jpg"/>
    <hyperlink ref="V90" r:id="rId190" display="https://pbs.twimg.com/media/DxTCpBsU8AAs_C7.jpg"/>
    <hyperlink ref="V91" r:id="rId191" display="https://pbs.twimg.com/media/DxTCpBsU8AAs_C7.jpg"/>
    <hyperlink ref="V92" r:id="rId192" display="https://pbs.twimg.com/media/DxTDwfCVsAEsoxN.jpg"/>
    <hyperlink ref="V93" r:id="rId193" display="https://pbs.twimg.com/media/DxTGTdGXgAARQJa.jpg"/>
    <hyperlink ref="V94" r:id="rId194" display="https://pbs.twimg.com/media/DxTG5EsUYAAVs6E.jpg"/>
    <hyperlink ref="V95" r:id="rId195" display="https://pbs.twimg.com/media/DxTIMlUVYAABwwm.jpg"/>
    <hyperlink ref="V96" r:id="rId196" display="https://pbs.twimg.com/media/DxTEqLrUcAAt1_m.jpg"/>
    <hyperlink ref="V97" r:id="rId197" display="http://pbs.twimg.com/profile_images/860657189299433474/IpzwJnd8_normal.jpg"/>
    <hyperlink ref="V98" r:id="rId198" display="http://pbs.twimg.com/profile_images/860657189299433474/IpzwJnd8_normal.jpg"/>
    <hyperlink ref="V99" r:id="rId199" display="https://pbs.twimg.com/media/DxTJn2CUcAEJfQp.jpg"/>
    <hyperlink ref="V100" r:id="rId200" display="https://pbs.twimg.com/media/DxTKvN6UwAAL6k4.jpg"/>
    <hyperlink ref="V101" r:id="rId201" display="https://pbs.twimg.com/media/DxTKvN6UwAAL6k4.jpg"/>
    <hyperlink ref="V102" r:id="rId202" display="https://pbs.twimg.com/media/DxTCd7uUcAAomls.jpg"/>
    <hyperlink ref="V103" r:id="rId203" display="https://pbs.twimg.com/media/DxTCd7uUcAAomls.jpg"/>
    <hyperlink ref="V104" r:id="rId204" display="https://pbs.twimg.com/media/DxTJn2CUcAEJfQp.jpg"/>
    <hyperlink ref="V105" r:id="rId205" display="https://pbs.twimg.com/media/DxTJn2CUcAEJfQp.jpg"/>
    <hyperlink ref="V106" r:id="rId206" display="https://pbs.twimg.com/media/DxOV21fU0AAHHn7.jpg"/>
    <hyperlink ref="V107" r:id="rId207" display="https://pbs.twimg.com/media/DxO-o-NVsAA63p3.jpg"/>
    <hyperlink ref="V108" r:id="rId208" display="https://pbs.twimg.com/media/DxPCdFgUcAAHZq0.jpg"/>
    <hyperlink ref="V109" r:id="rId209" display="https://pbs.twimg.com/media/DxPqARgUUAU20Ew.jpg"/>
    <hyperlink ref="V110" r:id="rId210" display="https://pbs.twimg.com/media/DxSUYuqV4AAoOEu.jpg"/>
    <hyperlink ref="V111" r:id="rId211" display="https://pbs.twimg.com/media/DxSt7M1U0AA37tx.jpg"/>
    <hyperlink ref="V112" r:id="rId212" display="https://pbs.twimg.com/media/DxTANjTUwAAl4gL.jpg"/>
    <hyperlink ref="V113" r:id="rId213" display="https://pbs.twimg.com/media/DxTLab7V4AAq_4d.jpg"/>
    <hyperlink ref="V114" r:id="rId214" display="http://pbs.twimg.com/profile_images/828732300577771521/bLwAdadF_normal.jpg"/>
    <hyperlink ref="V115" r:id="rId215" display="https://pbs.twimg.com/media/DxTLrvuU8AA0wPu.jpg"/>
    <hyperlink ref="V116" r:id="rId216" display="https://pbs.twimg.com/media/DxTLrvuU8AA0wPu.jpg"/>
    <hyperlink ref="V117" r:id="rId217" display="https://pbs.twimg.com/media/DxTJek6UwAA4YGg.jpg"/>
    <hyperlink ref="V118" r:id="rId218" display="https://pbs.twimg.com/media/DxTJek6UwAA4YGg.jpg"/>
    <hyperlink ref="V119" r:id="rId219" display="https://pbs.twimg.com/media/DxTMHdWUUAA93xf.jpg"/>
    <hyperlink ref="V120" r:id="rId220" display="https://pbs.twimg.com/media/DxTJek6UwAA4YGg.jpg"/>
    <hyperlink ref="V121" r:id="rId221" display="https://pbs.twimg.com/media/DxTLrvuU8AA0wPu.jpg"/>
    <hyperlink ref="V122" r:id="rId222" display="https://pbs.twimg.com/media/DxTJek6UwAA4YGg.jpg"/>
    <hyperlink ref="V123" r:id="rId223" display="https://pbs.twimg.com/media/DxTLrvuU8AA0wPu.jpg"/>
    <hyperlink ref="V124" r:id="rId224" display="https://pbs.twimg.com/media/DxTMsJEU8AAjTyR.jpg"/>
    <hyperlink ref="V125" r:id="rId225" display="http://pbs.twimg.com/profile_images/1046593682122584064/rmGgWNWE_normal.jpg"/>
    <hyperlink ref="V126" r:id="rId226" display="https://pbs.twimg.com/ext_tw_video_thumb/1086715037996044288/pu/img/Bs_YVD54dWWfrvE5.jpg"/>
    <hyperlink ref="V127" r:id="rId227" display="http://pbs.twimg.com/profile_images/1046593682122584064/rmGgWNWE_normal.jpg"/>
    <hyperlink ref="V128" r:id="rId228" display="https://pbs.twimg.com/media/DxS9Hs_UYAACBme.jpg"/>
    <hyperlink ref="V129" r:id="rId229" display="https://pbs.twimg.com/media/DxS9Hs_UYAACBme.jpg"/>
    <hyperlink ref="V130" r:id="rId230" display="https://pbs.twimg.com/media/DxS97DuVAAES8_q.jpg"/>
    <hyperlink ref="V131" r:id="rId231" display="https://pbs.twimg.com/media/DxS97DuVAAES8_q.jpg"/>
    <hyperlink ref="V132" r:id="rId232" display="https://pbs.twimg.com/media/DxS9Hs_UYAACBme.jpg"/>
    <hyperlink ref="V133" r:id="rId233" display="https://pbs.twimg.com/media/DxS9Hs_UYAACBme.jpg"/>
    <hyperlink ref="V134" r:id="rId234" display="https://pbs.twimg.com/media/DxS9Hs_UYAACBme.jpg"/>
    <hyperlink ref="V135" r:id="rId235" display="http://pbs.twimg.com/profile_images/1035275056614502400/UsbFm6ha_normal.jpg"/>
    <hyperlink ref="V136" r:id="rId236" display="https://pbs.twimg.com/media/DxTNUD3VsAAKGZO.jpg"/>
    <hyperlink ref="V137" r:id="rId237" display="https://pbs.twimg.com/ext_tw_video_thumb/1086719013412134912/pu/img/EeR5OSnn0I8OuZ5k.jpg"/>
    <hyperlink ref="V138" r:id="rId238" display="http://pbs.twimg.com/profile_images/963471054000685056/l4Tlx4Ia_normal.jpg"/>
    <hyperlink ref="V139" r:id="rId239" display="http://pbs.twimg.com/profile_images/894758306224517120/DDJIDIuz_normal.jpg"/>
    <hyperlink ref="V140" r:id="rId240" display="https://pbs.twimg.com/media/DxTO2W5WkAAt1Pd.jpg"/>
    <hyperlink ref="V141" r:id="rId241" display="https://pbs.twimg.com/media/DxTMnnwVAAASX_m.jpg"/>
    <hyperlink ref="V142" r:id="rId242" display="https://pbs.twimg.com/media/DxTNls0U8AA9M4N.jpg"/>
    <hyperlink ref="V143" r:id="rId243" display="https://pbs.twimg.com/ext_tw_video_thumb/1086721078758535168/pu/img/t261qh-G7BNnPWIn.jpg"/>
    <hyperlink ref="V144" r:id="rId244" display="https://pbs.twimg.com/media/DxTKGpeVsAAwPi_.jpg"/>
    <hyperlink ref="V145" r:id="rId245" display="https://pbs.twimg.com/media/DxTKYeQVAAAbDkT.jpg"/>
    <hyperlink ref="V146" r:id="rId246" display="https://pbs.twimg.com/media/DxTLzxeUYAAzEW2.jpg"/>
    <hyperlink ref="V147" r:id="rId247" display="https://pbs.twimg.com/media/DxTPLiTUwAEqK85.jpg"/>
    <hyperlink ref="V148" r:id="rId248" display="https://pbs.twimg.com/media/DxTMnnwVAAASX_m.jpg"/>
    <hyperlink ref="V149" r:id="rId249" display="https://pbs.twimg.com/media/DxTPno5VYAMXiHf.jpg"/>
    <hyperlink ref="X3" r:id="rId250" display="https://twitter.com/#!/djconnel/status/1084164188652548097"/>
    <hyperlink ref="X4" r:id="rId251" display="https://twitter.com/#!/betweenlilo/status/1084918799604711425"/>
    <hyperlink ref="X5" r:id="rId252" display="https://twitter.com/#!/yesikastarr/status/1084956476454531072"/>
    <hyperlink ref="X6" r:id="rId253" display="https://twitter.com/#!/dianamoon/status/1084961922833772545"/>
    <hyperlink ref="X7" r:id="rId254" display="https://twitter.com/#!/terisasiagatonu/status/1084906466115342336"/>
    <hyperlink ref="X8" r:id="rId255" display="https://twitter.com/#!/itsmonakhalil/status/1084973515609059328"/>
    <hyperlink ref="X9" r:id="rId256" display="https://twitter.com/#!/judesb/status/1085034026270744576"/>
    <hyperlink ref="X10" r:id="rId257" display="https://twitter.com/#!/7x7/status/1085235272508424193"/>
    <hyperlink ref="X11" r:id="rId258" display="https://twitter.com/#!/goldengatebus/status/1085235560032145413"/>
    <hyperlink ref="X12" r:id="rId259" display="https://twitter.com/#!/goldengateferry/status/1085235561844142083"/>
    <hyperlink ref="X13" r:id="rId260" display="https://twitter.com/#!/mybluewristband/status/1085468452935135232"/>
    <hyperlink ref="X14" r:id="rId261" display="https://twitter.com/#!/goldngater/status/1085565170007498752"/>
    <hyperlink ref="X15" r:id="rId262" display="https://twitter.com/#!/goldngater/status/1085565170007498752"/>
    <hyperlink ref="X16" r:id="rId263" display="https://twitter.com/#!/goldngater/status/1085565170007498752"/>
    <hyperlink ref="X17" r:id="rId264" display="https://twitter.com/#!/goldngater/status/1085565170007498752"/>
    <hyperlink ref="X18" r:id="rId265" display="https://twitter.com/#!/goldngater/status/1085565170007498752"/>
    <hyperlink ref="X19" r:id="rId266" display="https://twitter.com/#!/element_tim/status/1085923444896628736"/>
    <hyperlink ref="X20" r:id="rId267" display="https://twitter.com/#!/alexmaksf/status/1085966547426803712"/>
    <hyperlink ref="X21" r:id="rId268" display="https://twitter.com/#!/emily_freeman10/status/1086033583645421568"/>
    <hyperlink ref="X22" r:id="rId269" display="https://twitter.com/#!/sk_sfbay/status/1086034558091292672"/>
    <hyperlink ref="X23" r:id="rId270" display="https://twitter.com/#!/tisiwoota/status/1086042755900436480"/>
    <hyperlink ref="X24" r:id="rId271" display="https://twitter.com/#!/pwongview/status/1086153456405045248"/>
    <hyperlink ref="X25" r:id="rId272" display="https://twitter.com/#!/4star_theatre/status/1086164496127672327"/>
    <hyperlink ref="X26" r:id="rId273" display="https://twitter.com/#!/pwongview/status/1085967042610573312"/>
    <hyperlink ref="X27" r:id="rId274" display="https://twitter.com/#!/pwongview/status/1086153456405045248"/>
    <hyperlink ref="X28" r:id="rId275" display="https://twitter.com/#!/4star_theatre/status/1086164496127672327"/>
    <hyperlink ref="X29" r:id="rId276" display="https://twitter.com/#!/microbiomdigest/status/1086299146510725120"/>
    <hyperlink ref="X30" r:id="rId277" display="https://twitter.com/#!/dameunabeca/status/1086301567282753541"/>
    <hyperlink ref="X31" r:id="rId278" display="https://twitter.com/#!/coolgrey/status/1086309076210835457"/>
    <hyperlink ref="X32" r:id="rId279" display="https://twitter.com/#!/cxarli/status/1086353755203760128"/>
    <hyperlink ref="X33" r:id="rId280" display="https://twitter.com/#!/cxarli/status/1086353858887016448"/>
    <hyperlink ref="X34" r:id="rId281" display="https://twitter.com/#!/christinasflaw/status/1086373158196637696"/>
    <hyperlink ref="X35" r:id="rId282" display="https://twitter.com/#!/evict_twit_ter/status/1086377629979107328"/>
    <hyperlink ref="X36" r:id="rId283" display="https://twitter.com/#!/kristiannec/status/1086464667357081600"/>
    <hyperlink ref="X37" r:id="rId284" display="https://twitter.com/#!/gparis58/status/823067099845115904"/>
    <hyperlink ref="X38" r:id="rId285" display="https://twitter.com/#!/pillloww/status/1086472092235706368"/>
    <hyperlink ref="X39" r:id="rId286" display="https://twitter.com/#!/cfairyfay/status/1086472923542478848"/>
    <hyperlink ref="X40" r:id="rId287" display="https://twitter.com/#!/brendaelialara1/status/1086473690039017472"/>
    <hyperlink ref="X41" r:id="rId288" display="https://twitter.com/#!/jessegillette/status/1085253842961231872"/>
    <hyperlink ref="X42" r:id="rId289" display="https://twitter.com/#!/cruzn101/status/1086474281612042241"/>
    <hyperlink ref="X43" r:id="rId290" display="https://twitter.com/#!/jessegillette/status/1086473734012133377"/>
    <hyperlink ref="X44" r:id="rId291" display="https://twitter.com/#!/furealdt1/status/1086479086254403584"/>
    <hyperlink ref="X45" r:id="rId292" display="https://twitter.com/#!/denise_teez/status/1086504187393761280"/>
    <hyperlink ref="X46" r:id="rId293" display="https://twitter.com/#!/senor_sebu/status/1086544343794573315"/>
    <hyperlink ref="X47" r:id="rId294" display="https://twitter.com/#!/strickalator/status/1086522162171658240"/>
    <hyperlink ref="X48" r:id="rId295" display="https://twitter.com/#!/strickalator/status/1086522197059895296"/>
    <hyperlink ref="X49" r:id="rId296" display="https://twitter.com/#!/supergirlofsf/status/1086523008183726081"/>
    <hyperlink ref="X50" r:id="rId297" display="https://twitter.com/#!/strickalator/status/1086522162171658240"/>
    <hyperlink ref="X51" r:id="rId298" display="https://twitter.com/#!/strickalator/status/1086522197059895296"/>
    <hyperlink ref="X52" r:id="rId299" display="https://twitter.com/#!/supergirlofsf/status/1086523008183726081"/>
    <hyperlink ref="X53" r:id="rId300" display="https://twitter.com/#!/strickalator/status/1086522162171658240"/>
    <hyperlink ref="X54" r:id="rId301" display="https://twitter.com/#!/strickalator/status/1086522197059895296"/>
    <hyperlink ref="X55" r:id="rId302" display="https://twitter.com/#!/supergirlofsf/status/1086523008183726081"/>
    <hyperlink ref="X56" r:id="rId303" display="https://twitter.com/#!/strickalator/status/1086522162171658240"/>
    <hyperlink ref="X57" r:id="rId304" display="https://twitter.com/#!/strickalator/status/1086522197059895296"/>
    <hyperlink ref="X58" r:id="rId305" display="https://twitter.com/#!/supergirlofsf/status/1086523008183726081"/>
    <hyperlink ref="X59" r:id="rId306" display="https://twitter.com/#!/strickalator/status/1086522162171658240"/>
    <hyperlink ref="X60" r:id="rId307" display="https://twitter.com/#!/strickalator/status/1086522197059895296"/>
    <hyperlink ref="X61" r:id="rId308" display="https://twitter.com/#!/supergirlofsf/status/1086523008183726081"/>
    <hyperlink ref="X62" r:id="rId309" display="https://twitter.com/#!/strickalator/status/1086522162171658240"/>
    <hyperlink ref="X63" r:id="rId310" display="https://twitter.com/#!/strickalator/status/1086522197059895296"/>
    <hyperlink ref="X64" r:id="rId311" display="https://twitter.com/#!/strickalator/status/1086668247728943104"/>
    <hyperlink ref="X65" r:id="rId312" display="https://twitter.com/#!/strickalator/status/1086668602646777856"/>
    <hyperlink ref="X66" r:id="rId313" display="https://twitter.com/#!/supergirlofsf/status/1086523008183726081"/>
    <hyperlink ref="X67" r:id="rId314" display="https://twitter.com/#!/supergirlofsf/status/1086668936941170688"/>
    <hyperlink ref="X68" r:id="rId315" display="https://twitter.com/#!/rickyruzzo/status/1086678250300948480"/>
    <hyperlink ref="X69" r:id="rId316" display="https://twitter.com/#!/nik_shine/status/1086681004805218304"/>
    <hyperlink ref="X70" r:id="rId317" display="https://twitter.com/#!/brokeassstuart/status/1085965996718907392"/>
    <hyperlink ref="X71" r:id="rId318" display="https://twitter.com/#!/brokeassstuart/status/1086024962241105921"/>
    <hyperlink ref="X72" r:id="rId319" display="https://twitter.com/#!/brokeassstuart/status/1086307828686614528"/>
    <hyperlink ref="X73" r:id="rId320" display="https://twitter.com/#!/brokeassstuart/status/1086680688449867776"/>
    <hyperlink ref="X74" r:id="rId321" display="https://twitter.com/#!/mvcherryblossom/status/1086687187289104384"/>
    <hyperlink ref="X75" r:id="rId322" display="https://twitter.com/#!/abc7newsbayarea/status/1086464599354945536"/>
    <hyperlink ref="X76" r:id="rId323" display="https://twitter.com/#!/ethan_vella/status/1086690327702827008"/>
    <hyperlink ref="X77" r:id="rId324" display="https://twitter.com/#!/vegasgolfgal/status/1086696946247524352"/>
    <hyperlink ref="X78" r:id="rId325" display="https://twitter.com/#!/melrserra/status/1086696384244240384"/>
    <hyperlink ref="X79" r:id="rId326" display="https://twitter.com/#!/aliquotchris/status/1086697649695121408"/>
    <hyperlink ref="X80" r:id="rId327" display="https://twitter.com/#!/stabbyfootjohns/status/1086701039238008832"/>
    <hyperlink ref="X81" r:id="rId328" display="https://twitter.com/#!/imeluny/status/1086702847419281408"/>
    <hyperlink ref="X82" r:id="rId329" display="https://twitter.com/#!/tigerbeat/status/1086704131027292160"/>
    <hyperlink ref="X83" r:id="rId330" display="https://twitter.com/#!/tigerbeat/status/1086704131027292160"/>
    <hyperlink ref="X84" r:id="rId331" display="https://twitter.com/#!/cindycinnis/status/1086705318359384064"/>
    <hyperlink ref="X85" r:id="rId332" display="https://twitter.com/#!/scott_wiener/status/1086694836533485568"/>
    <hyperlink ref="X86" r:id="rId333" display="https://twitter.com/#!/mdkanin/status/1086706166221090816"/>
    <hyperlink ref="X87" r:id="rId334" display="https://twitter.com/#!/melanienathan1/status/1086685189445689344"/>
    <hyperlink ref="X88" r:id="rId335" display="https://twitter.com/#!/melanienathan1/status/1086706498401492993"/>
    <hyperlink ref="X89" r:id="rId336" display="https://twitter.com/#!/champlin_c/status/1086706771052322817"/>
    <hyperlink ref="X90" r:id="rId337" display="https://twitter.com/#!/edleedems/status/1086707423446880256"/>
    <hyperlink ref="X91" r:id="rId338" display="https://twitter.com/#!/edleedems/status/1086707423446880256"/>
    <hyperlink ref="X92" r:id="rId339" display="https://twitter.com/#!/yolanda_______/status/1086708654118559744"/>
    <hyperlink ref="X93" r:id="rId340" display="https://twitter.com/#!/uclastresslab/status/1086711454143782912"/>
    <hyperlink ref="X94" r:id="rId341" display="https://twitter.com/#!/theurv/status/1086712111487541248"/>
    <hyperlink ref="X95" r:id="rId342" display="https://twitter.com/#!/esarefernandez/status/1086713535441264640"/>
    <hyperlink ref="X96" r:id="rId343" display="https://twitter.com/#!/arielbarb/status/1086709646604156928"/>
    <hyperlink ref="X97" r:id="rId344" display="https://twitter.com/#!/lynninca/status/1086714157859127297"/>
    <hyperlink ref="X98" r:id="rId345" display="https://twitter.com/#!/lynninca/status/1086714157859127297"/>
    <hyperlink ref="X99" r:id="rId346" display="https://twitter.com/#!/organize4power/status/1086715323313602560"/>
    <hyperlink ref="X100" r:id="rId347" display="https://twitter.com/#!/hadassahnegron/status/1086716334581280768"/>
    <hyperlink ref="X101" r:id="rId348" display="https://twitter.com/#!/sophieriggsby/status/1086716992856313858"/>
    <hyperlink ref="X102" r:id="rId349" display="https://twitter.com/#!/sheilaf2002/status/1086707236565442560"/>
    <hyperlink ref="X103" r:id="rId350" display="https://twitter.com/#!/sophieriggsby/status/1086717030760275968"/>
    <hyperlink ref="X104" r:id="rId351" display="https://twitter.com/#!/calnurses/status/1086715103561404416"/>
    <hyperlink ref="X105" r:id="rId352" display="https://twitter.com/#!/sophieriggsby/status/1086717134900621317"/>
    <hyperlink ref="X106" r:id="rId353" display="https://twitter.com/#!/mackerelcat/status/1086376820033839104"/>
    <hyperlink ref="X107" r:id="rId354" display="https://twitter.com/#!/mackerelcat/status/1086421672263966720"/>
    <hyperlink ref="X108" r:id="rId355" display="https://twitter.com/#!/mackerelcat/status/1086425878232354816"/>
    <hyperlink ref="X109" r:id="rId356" display="https://twitter.com/#!/mackerelcat/status/1086469380349648896"/>
    <hyperlink ref="X110" r:id="rId357" display="https://twitter.com/#!/mackerelcat/status/1086656701971886080"/>
    <hyperlink ref="X111" r:id="rId358" display="https://twitter.com/#!/mackerelcat/status/1086684729426927618"/>
    <hyperlink ref="X112" r:id="rId359" display="https://twitter.com/#!/mackerelcat/status/1086704910719053824"/>
    <hyperlink ref="X113" r:id="rId360" display="https://twitter.com/#!/mackerelcat/status/1086717205104840704"/>
    <hyperlink ref="X114" r:id="rId361" display="https://twitter.com/#!/garcelleb/status/1086717418305511425"/>
    <hyperlink ref="X115" r:id="rId362" display="https://twitter.com/#!/gayleong/status/1086717601944748032"/>
    <hyperlink ref="X116" r:id="rId363" display="https://twitter.com/#!/gayleong/status/1086717601944748032"/>
    <hyperlink ref="X117" r:id="rId364" display="https://twitter.com/#!/gayleong/status/1086717632697458689"/>
    <hyperlink ref="X118" r:id="rId365" display="https://twitter.com/#!/gayleong/status/1086717632697458689"/>
    <hyperlink ref="X119" r:id="rId366" display="https://twitter.com/#!/sflabor/status/1086717842232205312"/>
    <hyperlink ref="X120" r:id="rId367" display="https://twitter.com/#!/pdjegal/status/1086714954198114304"/>
    <hyperlink ref="X121" r:id="rId368" display="https://twitter.com/#!/pdjegal/status/1086717375452311553"/>
    <hyperlink ref="X122" r:id="rId369" display="https://twitter.com/#!/kron4news/status/1086715459485949954"/>
    <hyperlink ref="X123" r:id="rId370" display="https://twitter.com/#!/kron4news/status/1086717977691512832"/>
    <hyperlink ref="X124" r:id="rId371" display="https://twitter.com/#!/keri_lowe_/status/1086718472376045568"/>
    <hyperlink ref="X125" r:id="rId372" display="https://twitter.com/#!/geewhiz63/status/1086712965674364928"/>
    <hyperlink ref="X126" r:id="rId373" display="https://twitter.com/#!/geewhiz63/status/1086715082388660224"/>
    <hyperlink ref="X127" r:id="rId374" display="https://twitter.com/#!/geewhiz63/status/1086718485055459328"/>
    <hyperlink ref="X128" r:id="rId375" display="https://twitter.com/#!/yassxa/status/1086701656857731072"/>
    <hyperlink ref="X129" r:id="rId376" display="https://twitter.com/#!/yassxa/status/1086701656857731072"/>
    <hyperlink ref="X130" r:id="rId377" display="https://twitter.com/#!/yassxa/status/1086702240339881984"/>
    <hyperlink ref="X131" r:id="rId378" display="https://twitter.com/#!/marialuv28/status/1086718121686102016"/>
    <hyperlink ref="X132" r:id="rId379" display="https://twitter.com/#!/y666mna/status/1086701356407152640"/>
    <hyperlink ref="X133" r:id="rId380" display="https://twitter.com/#!/marialuv28/status/1086718804200046592"/>
    <hyperlink ref="X134" r:id="rId381" display="https://twitter.com/#!/marialuv28/status/1086718804200046592"/>
    <hyperlink ref="X135" r:id="rId382" display="https://twitter.com/#!/street_cormier/status/1086719164562075649"/>
    <hyperlink ref="X136" r:id="rId383" display="https://twitter.com/#!/heyhanyu2/status/1086719164704681984"/>
    <hyperlink ref="X137" r:id="rId384" display="https://twitter.com/#!/wberrazeg/status/1086719189094678530"/>
    <hyperlink ref="X138" r:id="rId385" display="https://twitter.com/#!/lisarraine/status/1086709323785355266"/>
    <hyperlink ref="X139" r:id="rId386" display="https://twitter.com/#!/socialheadliner/status/1086720101804634112"/>
    <hyperlink ref="X140" r:id="rId387" display="https://twitter.com/#!/trendssf/status/1086720845505064960"/>
    <hyperlink ref="X141" r:id="rId388" display="https://twitter.com/#!/scallionoh/status/1086720972403675136"/>
    <hyperlink ref="X142" r:id="rId389" display="https://twitter.com/#!/morningroja/status/1086719468045103104"/>
    <hyperlink ref="X143" r:id="rId390" display="https://twitter.com/#!/morningroja/status/1086721197230895104"/>
    <hyperlink ref="X144" r:id="rId391" display="https://twitter.com/#!/bassett87/status/1086715627035713536"/>
    <hyperlink ref="X145" r:id="rId392" display="https://twitter.com/#!/bassett87/status/1086715933345763328"/>
    <hyperlink ref="X146" r:id="rId393" display="https://twitter.com/#!/bassett87/status/1086717502078410752"/>
    <hyperlink ref="X147" r:id="rId394" display="https://twitter.com/#!/bassett87/status/1086721208719007745"/>
    <hyperlink ref="X148" r:id="rId395" display="https://twitter.com/#!/feministdevil/status/1086718436909010944"/>
    <hyperlink ref="X149" r:id="rId396" display="https://twitter.com/#!/feministdevil/status/1086721710273884160"/>
    <hyperlink ref="AZ41" r:id="rId397" display="https://api.twitter.com/1.1/geo/id/5a110d312052166f.json"/>
    <hyperlink ref="AZ68" r:id="rId398" display="https://api.twitter.com/1.1/geo/id/5a110d312052166f.json"/>
    <hyperlink ref="AZ71" r:id="rId399" display="https://api.twitter.com/1.1/geo/id/5a110d312052166f.json"/>
    <hyperlink ref="AZ82" r:id="rId400" display="https://api.twitter.com/1.1/geo/id/07d9ec7b6ac85000.json"/>
    <hyperlink ref="AZ83" r:id="rId401" display="https://api.twitter.com/1.1/geo/id/07d9ec7b6ac85000.json"/>
    <hyperlink ref="AZ85" r:id="rId402" display="https://api.twitter.com/1.1/geo/id/5a110d312052166f.json"/>
    <hyperlink ref="AZ89" r:id="rId403" display="https://api.twitter.com/1.1/geo/id/07d9c92968882000.json"/>
    <hyperlink ref="AZ92" r:id="rId404" display="https://api.twitter.com/1.1/geo/id/5a110d312052166f.json"/>
    <hyperlink ref="AZ104" r:id="rId405" display="https://api.twitter.com/1.1/geo/id/07d9c92968882000.json"/>
    <hyperlink ref="AZ121" r:id="rId406" display="https://api.twitter.com/1.1/geo/id/07d9d218d4080000.json"/>
    <hyperlink ref="AZ125" r:id="rId407" display="https://api.twitter.com/1.1/geo/id/5a110d312052166f.json"/>
    <hyperlink ref="AZ127" r:id="rId408" display="https://api.twitter.com/1.1/geo/id/5a110d312052166f.json"/>
    <hyperlink ref="AZ140" r:id="rId409" display="https://api.twitter.com/1.1/geo/id/5a110d312052166f.json"/>
  </hyperlinks>
  <printOptions/>
  <pageMargins left="0.7" right="0.7" top="0.75" bottom="0.75" header="0.3" footer="0.3"/>
  <pageSetup horizontalDpi="600" verticalDpi="600" orientation="portrait" r:id="rId413"/>
  <legacyDrawing r:id="rId411"/>
  <tableParts>
    <tablePart r:id="rId4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2209</v>
      </c>
      <c r="B1" s="13" t="s">
        <v>2312</v>
      </c>
      <c r="C1" s="13" t="s">
        <v>2313</v>
      </c>
      <c r="D1" s="13" t="s">
        <v>144</v>
      </c>
      <c r="E1" s="13" t="s">
        <v>2315</v>
      </c>
      <c r="F1" s="13" t="s">
        <v>2316</v>
      </c>
      <c r="G1" s="13" t="s">
        <v>2317</v>
      </c>
    </row>
    <row r="2" spans="1:7" ht="15">
      <c r="A2" s="78" t="s">
        <v>1779</v>
      </c>
      <c r="B2" s="78">
        <v>55</v>
      </c>
      <c r="C2" s="122">
        <v>0.029729729729729728</v>
      </c>
      <c r="D2" s="78" t="s">
        <v>2314</v>
      </c>
      <c r="E2" s="78"/>
      <c r="F2" s="78"/>
      <c r="G2" s="78"/>
    </row>
    <row r="3" spans="1:7" ht="15">
      <c r="A3" s="78" t="s">
        <v>1780</v>
      </c>
      <c r="B3" s="78">
        <v>19</v>
      </c>
      <c r="C3" s="122">
        <v>0.01027027027027027</v>
      </c>
      <c r="D3" s="78" t="s">
        <v>2314</v>
      </c>
      <c r="E3" s="78"/>
      <c r="F3" s="78"/>
      <c r="G3" s="78"/>
    </row>
    <row r="4" spans="1:7" ht="15">
      <c r="A4" s="78" t="s">
        <v>1781</v>
      </c>
      <c r="B4" s="78">
        <v>4</v>
      </c>
      <c r="C4" s="122">
        <v>0.002162162162162162</v>
      </c>
      <c r="D4" s="78" t="s">
        <v>2314</v>
      </c>
      <c r="E4" s="78"/>
      <c r="F4" s="78"/>
      <c r="G4" s="78"/>
    </row>
    <row r="5" spans="1:7" ht="15">
      <c r="A5" s="78" t="s">
        <v>1782</v>
      </c>
      <c r="B5" s="78">
        <v>1776</v>
      </c>
      <c r="C5" s="122">
        <v>0.96</v>
      </c>
      <c r="D5" s="78" t="s">
        <v>2314</v>
      </c>
      <c r="E5" s="78"/>
      <c r="F5" s="78"/>
      <c r="G5" s="78"/>
    </row>
    <row r="6" spans="1:7" ht="15">
      <c r="A6" s="78" t="s">
        <v>1783</v>
      </c>
      <c r="B6" s="78">
        <v>1850</v>
      </c>
      <c r="C6" s="122">
        <v>1</v>
      </c>
      <c r="D6" s="78" t="s">
        <v>2314</v>
      </c>
      <c r="E6" s="78"/>
      <c r="F6" s="78"/>
      <c r="G6" s="78"/>
    </row>
    <row r="7" spans="1:7" ht="15">
      <c r="A7" s="84" t="s">
        <v>443</v>
      </c>
      <c r="B7" s="84">
        <v>101</v>
      </c>
      <c r="C7" s="123">
        <v>0.005801438990805406</v>
      </c>
      <c r="D7" s="84" t="s">
        <v>2314</v>
      </c>
      <c r="E7" s="84" t="b">
        <v>0</v>
      </c>
      <c r="F7" s="84" t="b">
        <v>0</v>
      </c>
      <c r="G7" s="84" t="b">
        <v>0</v>
      </c>
    </row>
    <row r="8" spans="1:7" ht="15">
      <c r="A8" s="84" t="s">
        <v>1784</v>
      </c>
      <c r="B8" s="84">
        <v>35</v>
      </c>
      <c r="C8" s="123">
        <v>0.016099914844791827</v>
      </c>
      <c r="D8" s="84" t="s">
        <v>2314</v>
      </c>
      <c r="E8" s="84" t="b">
        <v>0</v>
      </c>
      <c r="F8" s="84" t="b">
        <v>0</v>
      </c>
      <c r="G8" s="84" t="b">
        <v>0</v>
      </c>
    </row>
    <row r="9" spans="1:7" ht="15">
      <c r="A9" s="84" t="s">
        <v>1726</v>
      </c>
      <c r="B9" s="84">
        <v>33</v>
      </c>
      <c r="C9" s="123">
        <v>0.014824265895147765</v>
      </c>
      <c r="D9" s="84" t="s">
        <v>2314</v>
      </c>
      <c r="E9" s="84" t="b">
        <v>0</v>
      </c>
      <c r="F9" s="84" t="b">
        <v>0</v>
      </c>
      <c r="G9" s="84" t="b">
        <v>0</v>
      </c>
    </row>
    <row r="10" spans="1:7" ht="15">
      <c r="A10" s="84" t="s">
        <v>300</v>
      </c>
      <c r="B10" s="84">
        <v>29</v>
      </c>
      <c r="C10" s="123">
        <v>0.015065574774010292</v>
      </c>
      <c r="D10" s="84" t="s">
        <v>2314</v>
      </c>
      <c r="E10" s="84" t="b">
        <v>0</v>
      </c>
      <c r="F10" s="84" t="b">
        <v>0</v>
      </c>
      <c r="G10" s="84" t="b">
        <v>0</v>
      </c>
    </row>
    <row r="11" spans="1:7" ht="15">
      <c r="A11" s="84" t="s">
        <v>1732</v>
      </c>
      <c r="B11" s="84">
        <v>27</v>
      </c>
      <c r="C11" s="123">
        <v>0.01438345771160181</v>
      </c>
      <c r="D11" s="84" t="s">
        <v>2314</v>
      </c>
      <c r="E11" s="84" t="b">
        <v>0</v>
      </c>
      <c r="F11" s="84" t="b">
        <v>0</v>
      </c>
      <c r="G11" s="84" t="b">
        <v>0</v>
      </c>
    </row>
    <row r="12" spans="1:7" ht="15">
      <c r="A12" s="84" t="s">
        <v>1727</v>
      </c>
      <c r="B12" s="84">
        <v>27</v>
      </c>
      <c r="C12" s="123">
        <v>0.014026569617181994</v>
      </c>
      <c r="D12" s="84" t="s">
        <v>2314</v>
      </c>
      <c r="E12" s="84" t="b">
        <v>0</v>
      </c>
      <c r="F12" s="84" t="b">
        <v>0</v>
      </c>
      <c r="G12" s="84" t="b">
        <v>0</v>
      </c>
    </row>
    <row r="13" spans="1:7" ht="15">
      <c r="A13" s="84" t="s">
        <v>1789</v>
      </c>
      <c r="B13" s="84">
        <v>21</v>
      </c>
      <c r="C13" s="123">
        <v>0.01275796854825068</v>
      </c>
      <c r="D13" s="84" t="s">
        <v>2314</v>
      </c>
      <c r="E13" s="84" t="b">
        <v>0</v>
      </c>
      <c r="F13" s="84" t="b">
        <v>0</v>
      </c>
      <c r="G13" s="84" t="b">
        <v>0</v>
      </c>
    </row>
    <row r="14" spans="1:7" ht="15">
      <c r="A14" s="84" t="s">
        <v>1788</v>
      </c>
      <c r="B14" s="84">
        <v>20</v>
      </c>
      <c r="C14" s="123">
        <v>0.012492209124654026</v>
      </c>
      <c r="D14" s="84" t="s">
        <v>2314</v>
      </c>
      <c r="E14" s="84" t="b">
        <v>0</v>
      </c>
      <c r="F14" s="84" t="b">
        <v>0</v>
      </c>
      <c r="G14" s="84" t="b">
        <v>0</v>
      </c>
    </row>
    <row r="15" spans="1:7" ht="15">
      <c r="A15" s="84" t="s">
        <v>2210</v>
      </c>
      <c r="B15" s="84">
        <v>16</v>
      </c>
      <c r="C15" s="123">
        <v>0.011244219080472335</v>
      </c>
      <c r="D15" s="84" t="s">
        <v>2314</v>
      </c>
      <c r="E15" s="84" t="b">
        <v>0</v>
      </c>
      <c r="F15" s="84" t="b">
        <v>0</v>
      </c>
      <c r="G15" s="84" t="b">
        <v>0</v>
      </c>
    </row>
    <row r="16" spans="1:7" ht="15">
      <c r="A16" s="84" t="s">
        <v>2211</v>
      </c>
      <c r="B16" s="84">
        <v>16</v>
      </c>
      <c r="C16" s="123">
        <v>0.011244219080472335</v>
      </c>
      <c r="D16" s="84" t="s">
        <v>2314</v>
      </c>
      <c r="E16" s="84" t="b">
        <v>0</v>
      </c>
      <c r="F16" s="84" t="b">
        <v>0</v>
      </c>
      <c r="G16" s="84" t="b">
        <v>0</v>
      </c>
    </row>
    <row r="17" spans="1:7" ht="15">
      <c r="A17" s="84" t="s">
        <v>2212</v>
      </c>
      <c r="B17" s="84">
        <v>15</v>
      </c>
      <c r="C17" s="123">
        <v>0.01088051252826834</v>
      </c>
      <c r="D17" s="84" t="s">
        <v>2314</v>
      </c>
      <c r="E17" s="84" t="b">
        <v>0</v>
      </c>
      <c r="F17" s="84" t="b">
        <v>0</v>
      </c>
      <c r="G17" s="84" t="b">
        <v>0</v>
      </c>
    </row>
    <row r="18" spans="1:7" ht="15">
      <c r="A18" s="84" t="s">
        <v>1798</v>
      </c>
      <c r="B18" s="84">
        <v>15</v>
      </c>
      <c r="C18" s="123">
        <v>0.01088051252826834</v>
      </c>
      <c r="D18" s="84" t="s">
        <v>2314</v>
      </c>
      <c r="E18" s="84" t="b">
        <v>0</v>
      </c>
      <c r="F18" s="84" t="b">
        <v>0</v>
      </c>
      <c r="G18" s="84" t="b">
        <v>0</v>
      </c>
    </row>
    <row r="19" spans="1:7" ht="15">
      <c r="A19" s="84" t="s">
        <v>1728</v>
      </c>
      <c r="B19" s="84">
        <v>13</v>
      </c>
      <c r="C19" s="123">
        <v>0.010081328159769374</v>
      </c>
      <c r="D19" s="84" t="s">
        <v>2314</v>
      </c>
      <c r="E19" s="84" t="b">
        <v>0</v>
      </c>
      <c r="F19" s="84" t="b">
        <v>0</v>
      </c>
      <c r="G19" s="84" t="b">
        <v>0</v>
      </c>
    </row>
    <row r="20" spans="1:7" ht="15">
      <c r="A20" s="84" t="s">
        <v>1729</v>
      </c>
      <c r="B20" s="84">
        <v>12</v>
      </c>
      <c r="C20" s="123">
        <v>0.00964224885817651</v>
      </c>
      <c r="D20" s="84" t="s">
        <v>2314</v>
      </c>
      <c r="E20" s="84" t="b">
        <v>0</v>
      </c>
      <c r="F20" s="84" t="b">
        <v>0</v>
      </c>
      <c r="G20" s="84" t="b">
        <v>0</v>
      </c>
    </row>
    <row r="21" spans="1:7" ht="15">
      <c r="A21" s="84" t="s">
        <v>1730</v>
      </c>
      <c r="B21" s="84">
        <v>12</v>
      </c>
      <c r="C21" s="123">
        <v>0.00964224885817651</v>
      </c>
      <c r="D21" s="84" t="s">
        <v>2314</v>
      </c>
      <c r="E21" s="84" t="b">
        <v>0</v>
      </c>
      <c r="F21" s="84" t="b">
        <v>0</v>
      </c>
      <c r="G21" s="84" t="b">
        <v>0</v>
      </c>
    </row>
    <row r="22" spans="1:7" ht="15">
      <c r="A22" s="84" t="s">
        <v>1787</v>
      </c>
      <c r="B22" s="84">
        <v>12</v>
      </c>
      <c r="C22" s="123">
        <v>0.00964224885817651</v>
      </c>
      <c r="D22" s="84" t="s">
        <v>2314</v>
      </c>
      <c r="E22" s="84" t="b">
        <v>0</v>
      </c>
      <c r="F22" s="84" t="b">
        <v>0</v>
      </c>
      <c r="G22" s="84" t="b">
        <v>0</v>
      </c>
    </row>
    <row r="23" spans="1:7" ht="15">
      <c r="A23" s="84" t="s">
        <v>1806</v>
      </c>
      <c r="B23" s="84">
        <v>11</v>
      </c>
      <c r="C23" s="123">
        <v>0.009173949224659163</v>
      </c>
      <c r="D23" s="84" t="s">
        <v>2314</v>
      </c>
      <c r="E23" s="84" t="b">
        <v>0</v>
      </c>
      <c r="F23" s="84" t="b">
        <v>0</v>
      </c>
      <c r="G23" s="84" t="b">
        <v>0</v>
      </c>
    </row>
    <row r="24" spans="1:7" ht="15">
      <c r="A24" s="84" t="s">
        <v>1828</v>
      </c>
      <c r="B24" s="84">
        <v>11</v>
      </c>
      <c r="C24" s="123">
        <v>0.009173949224659163</v>
      </c>
      <c r="D24" s="84" t="s">
        <v>2314</v>
      </c>
      <c r="E24" s="84" t="b">
        <v>0</v>
      </c>
      <c r="F24" s="84" t="b">
        <v>0</v>
      </c>
      <c r="G24" s="84" t="b">
        <v>0</v>
      </c>
    </row>
    <row r="25" spans="1:7" ht="15">
      <c r="A25" s="84" t="s">
        <v>1731</v>
      </c>
      <c r="B25" s="84">
        <v>11</v>
      </c>
      <c r="C25" s="123">
        <v>0.009173949224659163</v>
      </c>
      <c r="D25" s="84" t="s">
        <v>2314</v>
      </c>
      <c r="E25" s="84" t="b">
        <v>0</v>
      </c>
      <c r="F25" s="84" t="b">
        <v>0</v>
      </c>
      <c r="G25" s="84" t="b">
        <v>0</v>
      </c>
    </row>
    <row r="26" spans="1:7" ht="15">
      <c r="A26" s="84" t="s">
        <v>870</v>
      </c>
      <c r="B26" s="84">
        <v>9</v>
      </c>
      <c r="C26" s="123">
        <v>0.008138500054499075</v>
      </c>
      <c r="D26" s="84" t="s">
        <v>2314</v>
      </c>
      <c r="E26" s="84" t="b">
        <v>0</v>
      </c>
      <c r="F26" s="84" t="b">
        <v>0</v>
      </c>
      <c r="G26" s="84" t="b">
        <v>0</v>
      </c>
    </row>
    <row r="27" spans="1:7" ht="15">
      <c r="A27" s="84" t="s">
        <v>1733</v>
      </c>
      <c r="B27" s="84">
        <v>8</v>
      </c>
      <c r="C27" s="123">
        <v>0.007564238544519918</v>
      </c>
      <c r="D27" s="84" t="s">
        <v>2314</v>
      </c>
      <c r="E27" s="84" t="b">
        <v>0</v>
      </c>
      <c r="F27" s="84" t="b">
        <v>0</v>
      </c>
      <c r="G27" s="84" t="b">
        <v>0</v>
      </c>
    </row>
    <row r="28" spans="1:7" ht="15">
      <c r="A28" s="84" t="s">
        <v>1735</v>
      </c>
      <c r="B28" s="84">
        <v>8</v>
      </c>
      <c r="C28" s="123">
        <v>0.007564238544519918</v>
      </c>
      <c r="D28" s="84" t="s">
        <v>2314</v>
      </c>
      <c r="E28" s="84" t="b">
        <v>0</v>
      </c>
      <c r="F28" s="84" t="b">
        <v>0</v>
      </c>
      <c r="G28" s="84" t="b">
        <v>0</v>
      </c>
    </row>
    <row r="29" spans="1:7" ht="15">
      <c r="A29" s="84" t="s">
        <v>1736</v>
      </c>
      <c r="B29" s="84">
        <v>8</v>
      </c>
      <c r="C29" s="123">
        <v>0.007564238544519918</v>
      </c>
      <c r="D29" s="84" t="s">
        <v>2314</v>
      </c>
      <c r="E29" s="84" t="b">
        <v>0</v>
      </c>
      <c r="F29" s="84" t="b">
        <v>0</v>
      </c>
      <c r="G29" s="84" t="b">
        <v>0</v>
      </c>
    </row>
    <row r="30" spans="1:7" ht="15">
      <c r="A30" s="84" t="s">
        <v>2213</v>
      </c>
      <c r="B30" s="84">
        <v>8</v>
      </c>
      <c r="C30" s="123">
        <v>0.007564238544519918</v>
      </c>
      <c r="D30" s="84" t="s">
        <v>2314</v>
      </c>
      <c r="E30" s="84" t="b">
        <v>0</v>
      </c>
      <c r="F30" s="84" t="b">
        <v>0</v>
      </c>
      <c r="G30" s="84" t="b">
        <v>0</v>
      </c>
    </row>
    <row r="31" spans="1:7" ht="15">
      <c r="A31" s="84" t="s">
        <v>1805</v>
      </c>
      <c r="B31" s="84">
        <v>8</v>
      </c>
      <c r="C31" s="123">
        <v>0.007564238544519918</v>
      </c>
      <c r="D31" s="84" t="s">
        <v>2314</v>
      </c>
      <c r="E31" s="84" t="b">
        <v>0</v>
      </c>
      <c r="F31" s="84" t="b">
        <v>0</v>
      </c>
      <c r="G31" s="84" t="b">
        <v>0</v>
      </c>
    </row>
    <row r="32" spans="1:7" ht="15">
      <c r="A32" s="84" t="s">
        <v>251</v>
      </c>
      <c r="B32" s="84">
        <v>8</v>
      </c>
      <c r="C32" s="123">
        <v>0.007564238544519918</v>
      </c>
      <c r="D32" s="84" t="s">
        <v>2314</v>
      </c>
      <c r="E32" s="84" t="b">
        <v>0</v>
      </c>
      <c r="F32" s="84" t="b">
        <v>0</v>
      </c>
      <c r="G32" s="84" t="b">
        <v>0</v>
      </c>
    </row>
    <row r="33" spans="1:7" ht="15">
      <c r="A33" s="84" t="s">
        <v>1826</v>
      </c>
      <c r="B33" s="84">
        <v>8</v>
      </c>
      <c r="C33" s="123">
        <v>0.007564238544519918</v>
      </c>
      <c r="D33" s="84" t="s">
        <v>2314</v>
      </c>
      <c r="E33" s="84" t="b">
        <v>0</v>
      </c>
      <c r="F33" s="84" t="b">
        <v>0</v>
      </c>
      <c r="G33" s="84" t="b">
        <v>0</v>
      </c>
    </row>
    <row r="34" spans="1:7" ht="15">
      <c r="A34" s="84" t="s">
        <v>1790</v>
      </c>
      <c r="B34" s="84">
        <v>8</v>
      </c>
      <c r="C34" s="123">
        <v>0.007564238544519918</v>
      </c>
      <c r="D34" s="84" t="s">
        <v>2314</v>
      </c>
      <c r="E34" s="84" t="b">
        <v>0</v>
      </c>
      <c r="F34" s="84" t="b">
        <v>0</v>
      </c>
      <c r="G34" s="84" t="b">
        <v>0</v>
      </c>
    </row>
    <row r="35" spans="1:7" ht="15">
      <c r="A35" s="84" t="s">
        <v>1791</v>
      </c>
      <c r="B35" s="84">
        <v>8</v>
      </c>
      <c r="C35" s="123">
        <v>0.007564238544519918</v>
      </c>
      <c r="D35" s="84" t="s">
        <v>2314</v>
      </c>
      <c r="E35" s="84" t="b">
        <v>0</v>
      </c>
      <c r="F35" s="84" t="b">
        <v>0</v>
      </c>
      <c r="G35" s="84" t="b">
        <v>0</v>
      </c>
    </row>
    <row r="36" spans="1:7" ht="15">
      <c r="A36" s="84" t="s">
        <v>2214</v>
      </c>
      <c r="B36" s="84">
        <v>7</v>
      </c>
      <c r="C36" s="123">
        <v>0.006946082620683804</v>
      </c>
      <c r="D36" s="84" t="s">
        <v>2314</v>
      </c>
      <c r="E36" s="84" t="b">
        <v>0</v>
      </c>
      <c r="F36" s="84" t="b">
        <v>0</v>
      </c>
      <c r="G36" s="84" t="b">
        <v>0</v>
      </c>
    </row>
    <row r="37" spans="1:7" ht="15">
      <c r="A37" s="84" t="s">
        <v>1813</v>
      </c>
      <c r="B37" s="84">
        <v>7</v>
      </c>
      <c r="C37" s="123">
        <v>0.006946082620683804</v>
      </c>
      <c r="D37" s="84" t="s">
        <v>2314</v>
      </c>
      <c r="E37" s="84" t="b">
        <v>0</v>
      </c>
      <c r="F37" s="84" t="b">
        <v>0</v>
      </c>
      <c r="G37" s="84" t="b">
        <v>0</v>
      </c>
    </row>
    <row r="38" spans="1:7" ht="15">
      <c r="A38" s="84" t="s">
        <v>2215</v>
      </c>
      <c r="B38" s="84">
        <v>7</v>
      </c>
      <c r="C38" s="123">
        <v>0.006946082620683804</v>
      </c>
      <c r="D38" s="84" t="s">
        <v>2314</v>
      </c>
      <c r="E38" s="84" t="b">
        <v>0</v>
      </c>
      <c r="F38" s="84" t="b">
        <v>0</v>
      </c>
      <c r="G38" s="84" t="b">
        <v>0</v>
      </c>
    </row>
    <row r="39" spans="1:7" ht="15">
      <c r="A39" s="84" t="s">
        <v>1801</v>
      </c>
      <c r="B39" s="84">
        <v>7</v>
      </c>
      <c r="C39" s="123">
        <v>0.006946082620683804</v>
      </c>
      <c r="D39" s="84" t="s">
        <v>2314</v>
      </c>
      <c r="E39" s="84" t="b">
        <v>0</v>
      </c>
      <c r="F39" s="84" t="b">
        <v>0</v>
      </c>
      <c r="G39" s="84" t="b">
        <v>0</v>
      </c>
    </row>
    <row r="40" spans="1:7" ht="15">
      <c r="A40" s="84" t="s">
        <v>1802</v>
      </c>
      <c r="B40" s="84">
        <v>7</v>
      </c>
      <c r="C40" s="123">
        <v>0.006946082620683804</v>
      </c>
      <c r="D40" s="84" t="s">
        <v>2314</v>
      </c>
      <c r="E40" s="84" t="b">
        <v>0</v>
      </c>
      <c r="F40" s="84" t="b">
        <v>0</v>
      </c>
      <c r="G40" s="84" t="b">
        <v>0</v>
      </c>
    </row>
    <row r="41" spans="1:7" ht="15">
      <c r="A41" s="84" t="s">
        <v>1803</v>
      </c>
      <c r="B41" s="84">
        <v>7</v>
      </c>
      <c r="C41" s="123">
        <v>0.006946082620683804</v>
      </c>
      <c r="D41" s="84" t="s">
        <v>2314</v>
      </c>
      <c r="E41" s="84" t="b">
        <v>0</v>
      </c>
      <c r="F41" s="84" t="b">
        <v>0</v>
      </c>
      <c r="G41" s="84" t="b">
        <v>0</v>
      </c>
    </row>
    <row r="42" spans="1:7" ht="15">
      <c r="A42" s="84" t="s">
        <v>1804</v>
      </c>
      <c r="B42" s="84">
        <v>7</v>
      </c>
      <c r="C42" s="123">
        <v>0.006946082620683804</v>
      </c>
      <c r="D42" s="84" t="s">
        <v>2314</v>
      </c>
      <c r="E42" s="84" t="b">
        <v>0</v>
      </c>
      <c r="F42" s="84" t="b">
        <v>0</v>
      </c>
      <c r="G42" s="84" t="b">
        <v>0</v>
      </c>
    </row>
    <row r="43" spans="1:7" ht="15">
      <c r="A43" s="84" t="s">
        <v>1807</v>
      </c>
      <c r="B43" s="84">
        <v>7</v>
      </c>
      <c r="C43" s="123">
        <v>0.006946082620683804</v>
      </c>
      <c r="D43" s="84" t="s">
        <v>2314</v>
      </c>
      <c r="E43" s="84" t="b">
        <v>0</v>
      </c>
      <c r="F43" s="84" t="b">
        <v>0</v>
      </c>
      <c r="G43" s="84" t="b">
        <v>0</v>
      </c>
    </row>
    <row r="44" spans="1:7" ht="15">
      <c r="A44" s="84" t="s">
        <v>1808</v>
      </c>
      <c r="B44" s="84">
        <v>7</v>
      </c>
      <c r="C44" s="123">
        <v>0.006946082620683804</v>
      </c>
      <c r="D44" s="84" t="s">
        <v>2314</v>
      </c>
      <c r="E44" s="84" t="b">
        <v>0</v>
      </c>
      <c r="F44" s="84" t="b">
        <v>0</v>
      </c>
      <c r="G44" s="84" t="b">
        <v>0</v>
      </c>
    </row>
    <row r="45" spans="1:7" ht="15">
      <c r="A45" s="84" t="s">
        <v>1757</v>
      </c>
      <c r="B45" s="84">
        <v>6</v>
      </c>
      <c r="C45" s="123">
        <v>0.0062777211823010675</v>
      </c>
      <c r="D45" s="84" t="s">
        <v>2314</v>
      </c>
      <c r="E45" s="84" t="b">
        <v>0</v>
      </c>
      <c r="F45" s="84" t="b">
        <v>0</v>
      </c>
      <c r="G45" s="84" t="b">
        <v>0</v>
      </c>
    </row>
    <row r="46" spans="1:7" ht="15">
      <c r="A46" s="84" t="s">
        <v>1794</v>
      </c>
      <c r="B46" s="84">
        <v>6</v>
      </c>
      <c r="C46" s="123">
        <v>0.006660856243821833</v>
      </c>
      <c r="D46" s="84" t="s">
        <v>2314</v>
      </c>
      <c r="E46" s="84" t="b">
        <v>0</v>
      </c>
      <c r="F46" s="84" t="b">
        <v>0</v>
      </c>
      <c r="G46" s="84" t="b">
        <v>0</v>
      </c>
    </row>
    <row r="47" spans="1:7" ht="15">
      <c r="A47" s="84" t="s">
        <v>1816</v>
      </c>
      <c r="B47" s="84">
        <v>6</v>
      </c>
      <c r="C47" s="123">
        <v>0.0062777211823010675</v>
      </c>
      <c r="D47" s="84" t="s">
        <v>2314</v>
      </c>
      <c r="E47" s="84" t="b">
        <v>1</v>
      </c>
      <c r="F47" s="84" t="b">
        <v>0</v>
      </c>
      <c r="G47" s="84" t="b">
        <v>0</v>
      </c>
    </row>
    <row r="48" spans="1:7" ht="15">
      <c r="A48" s="84" t="s">
        <v>283</v>
      </c>
      <c r="B48" s="84">
        <v>6</v>
      </c>
      <c r="C48" s="123">
        <v>0.0062777211823010675</v>
      </c>
      <c r="D48" s="84" t="s">
        <v>2314</v>
      </c>
      <c r="E48" s="84" t="b">
        <v>0</v>
      </c>
      <c r="F48" s="84" t="b">
        <v>0</v>
      </c>
      <c r="G48" s="84" t="b">
        <v>0</v>
      </c>
    </row>
    <row r="49" spans="1:7" ht="15">
      <c r="A49" s="84" t="s">
        <v>2216</v>
      </c>
      <c r="B49" s="84">
        <v>6</v>
      </c>
      <c r="C49" s="123">
        <v>0.0062777211823010675</v>
      </c>
      <c r="D49" s="84" t="s">
        <v>2314</v>
      </c>
      <c r="E49" s="84" t="b">
        <v>0</v>
      </c>
      <c r="F49" s="84" t="b">
        <v>0</v>
      </c>
      <c r="G49" s="84" t="b">
        <v>0</v>
      </c>
    </row>
    <row r="50" spans="1:7" ht="15">
      <c r="A50" s="84" t="s">
        <v>2217</v>
      </c>
      <c r="B50" s="84">
        <v>6</v>
      </c>
      <c r="C50" s="123">
        <v>0.0062777211823010675</v>
      </c>
      <c r="D50" s="84" t="s">
        <v>2314</v>
      </c>
      <c r="E50" s="84" t="b">
        <v>0</v>
      </c>
      <c r="F50" s="84" t="b">
        <v>0</v>
      </c>
      <c r="G50" s="84" t="b">
        <v>0</v>
      </c>
    </row>
    <row r="51" spans="1:7" ht="15">
      <c r="A51" s="84" t="s">
        <v>253</v>
      </c>
      <c r="B51" s="84">
        <v>6</v>
      </c>
      <c r="C51" s="123">
        <v>0.0062777211823010675</v>
      </c>
      <c r="D51" s="84" t="s">
        <v>2314</v>
      </c>
      <c r="E51" s="84" t="b">
        <v>0</v>
      </c>
      <c r="F51" s="84" t="b">
        <v>0</v>
      </c>
      <c r="G51" s="84" t="b">
        <v>0</v>
      </c>
    </row>
    <row r="52" spans="1:7" ht="15">
      <c r="A52" s="84" t="s">
        <v>2218</v>
      </c>
      <c r="B52" s="84">
        <v>6</v>
      </c>
      <c r="C52" s="123">
        <v>0.0062777211823010675</v>
      </c>
      <c r="D52" s="84" t="s">
        <v>2314</v>
      </c>
      <c r="E52" s="84" t="b">
        <v>0</v>
      </c>
      <c r="F52" s="84" t="b">
        <v>0</v>
      </c>
      <c r="G52" s="84" t="b">
        <v>0</v>
      </c>
    </row>
    <row r="53" spans="1:7" ht="15">
      <c r="A53" s="84" t="s">
        <v>1838</v>
      </c>
      <c r="B53" s="84">
        <v>6</v>
      </c>
      <c r="C53" s="123">
        <v>0.0071297756616027505</v>
      </c>
      <c r="D53" s="84" t="s">
        <v>2314</v>
      </c>
      <c r="E53" s="84" t="b">
        <v>0</v>
      </c>
      <c r="F53" s="84" t="b">
        <v>0</v>
      </c>
      <c r="G53" s="84" t="b">
        <v>0</v>
      </c>
    </row>
    <row r="54" spans="1:7" ht="15">
      <c r="A54" s="84" t="s">
        <v>1738</v>
      </c>
      <c r="B54" s="84">
        <v>6</v>
      </c>
      <c r="C54" s="123">
        <v>0.0062777211823010675</v>
      </c>
      <c r="D54" s="84" t="s">
        <v>2314</v>
      </c>
      <c r="E54" s="84" t="b">
        <v>0</v>
      </c>
      <c r="F54" s="84" t="b">
        <v>0</v>
      </c>
      <c r="G54" s="84" t="b">
        <v>0</v>
      </c>
    </row>
    <row r="55" spans="1:7" ht="15">
      <c r="A55" s="84" t="s">
        <v>1739</v>
      </c>
      <c r="B55" s="84">
        <v>6</v>
      </c>
      <c r="C55" s="123">
        <v>0.0062777211823010675</v>
      </c>
      <c r="D55" s="84" t="s">
        <v>2314</v>
      </c>
      <c r="E55" s="84" t="b">
        <v>0</v>
      </c>
      <c r="F55" s="84" t="b">
        <v>0</v>
      </c>
      <c r="G55" s="84" t="b">
        <v>0</v>
      </c>
    </row>
    <row r="56" spans="1:7" ht="15">
      <c r="A56" s="84" t="s">
        <v>1744</v>
      </c>
      <c r="B56" s="84">
        <v>5</v>
      </c>
      <c r="C56" s="123">
        <v>0.005550713536518193</v>
      </c>
      <c r="D56" s="84" t="s">
        <v>2314</v>
      </c>
      <c r="E56" s="84" t="b">
        <v>0</v>
      </c>
      <c r="F56" s="84" t="b">
        <v>0</v>
      </c>
      <c r="G56" s="84" t="b">
        <v>0</v>
      </c>
    </row>
    <row r="57" spans="1:7" ht="15">
      <c r="A57" s="84" t="s">
        <v>2219</v>
      </c>
      <c r="B57" s="84">
        <v>5</v>
      </c>
      <c r="C57" s="123">
        <v>0.005550713536518193</v>
      </c>
      <c r="D57" s="84" t="s">
        <v>2314</v>
      </c>
      <c r="E57" s="84" t="b">
        <v>0</v>
      </c>
      <c r="F57" s="84" t="b">
        <v>0</v>
      </c>
      <c r="G57" s="84" t="b">
        <v>0</v>
      </c>
    </row>
    <row r="58" spans="1:7" ht="15">
      <c r="A58" s="84" t="s">
        <v>2220</v>
      </c>
      <c r="B58" s="84">
        <v>5</v>
      </c>
      <c r="C58" s="123">
        <v>0.005550713536518193</v>
      </c>
      <c r="D58" s="84" t="s">
        <v>2314</v>
      </c>
      <c r="E58" s="84" t="b">
        <v>0</v>
      </c>
      <c r="F58" s="84" t="b">
        <v>0</v>
      </c>
      <c r="G58" s="84" t="b">
        <v>0</v>
      </c>
    </row>
    <row r="59" spans="1:7" ht="15">
      <c r="A59" s="84" t="s">
        <v>2221</v>
      </c>
      <c r="B59" s="84">
        <v>5</v>
      </c>
      <c r="C59" s="123">
        <v>0.005550713536518193</v>
      </c>
      <c r="D59" s="84" t="s">
        <v>2314</v>
      </c>
      <c r="E59" s="84" t="b">
        <v>0</v>
      </c>
      <c r="F59" s="84" t="b">
        <v>0</v>
      </c>
      <c r="G59" s="84" t="b">
        <v>0</v>
      </c>
    </row>
    <row r="60" spans="1:7" ht="15">
      <c r="A60" s="84" t="s">
        <v>1810</v>
      </c>
      <c r="B60" s="84">
        <v>5</v>
      </c>
      <c r="C60" s="123">
        <v>0.005550713536518193</v>
      </c>
      <c r="D60" s="84" t="s">
        <v>2314</v>
      </c>
      <c r="E60" s="84" t="b">
        <v>0</v>
      </c>
      <c r="F60" s="84" t="b">
        <v>0</v>
      </c>
      <c r="G60" s="84" t="b">
        <v>0</v>
      </c>
    </row>
    <row r="61" spans="1:7" ht="15">
      <c r="A61" s="84" t="s">
        <v>1822</v>
      </c>
      <c r="B61" s="84">
        <v>5</v>
      </c>
      <c r="C61" s="123">
        <v>0.005550713536518193</v>
      </c>
      <c r="D61" s="84" t="s">
        <v>2314</v>
      </c>
      <c r="E61" s="84" t="b">
        <v>0</v>
      </c>
      <c r="F61" s="84" t="b">
        <v>0</v>
      </c>
      <c r="G61" s="84" t="b">
        <v>0</v>
      </c>
    </row>
    <row r="62" spans="1:7" ht="15">
      <c r="A62" s="84" t="s">
        <v>1823</v>
      </c>
      <c r="B62" s="84">
        <v>5</v>
      </c>
      <c r="C62" s="123">
        <v>0.005550713536518193</v>
      </c>
      <c r="D62" s="84" t="s">
        <v>2314</v>
      </c>
      <c r="E62" s="84" t="b">
        <v>0</v>
      </c>
      <c r="F62" s="84" t="b">
        <v>0</v>
      </c>
      <c r="G62" s="84" t="b">
        <v>0</v>
      </c>
    </row>
    <row r="63" spans="1:7" ht="15">
      <c r="A63" s="84" t="s">
        <v>1824</v>
      </c>
      <c r="B63" s="84">
        <v>5</v>
      </c>
      <c r="C63" s="123">
        <v>0.005550713536518193</v>
      </c>
      <c r="D63" s="84" t="s">
        <v>2314</v>
      </c>
      <c r="E63" s="84" t="b">
        <v>0</v>
      </c>
      <c r="F63" s="84" t="b">
        <v>0</v>
      </c>
      <c r="G63" s="84" t="b">
        <v>0</v>
      </c>
    </row>
    <row r="64" spans="1:7" ht="15">
      <c r="A64" s="84" t="s">
        <v>1825</v>
      </c>
      <c r="B64" s="84">
        <v>5</v>
      </c>
      <c r="C64" s="123">
        <v>0.005550713536518193</v>
      </c>
      <c r="D64" s="84" t="s">
        <v>2314</v>
      </c>
      <c r="E64" s="84" t="b">
        <v>1</v>
      </c>
      <c r="F64" s="84" t="b">
        <v>0</v>
      </c>
      <c r="G64" s="84" t="b">
        <v>0</v>
      </c>
    </row>
    <row r="65" spans="1:7" ht="15">
      <c r="A65" s="84" t="s">
        <v>1827</v>
      </c>
      <c r="B65" s="84">
        <v>5</v>
      </c>
      <c r="C65" s="123">
        <v>0.005550713536518193</v>
      </c>
      <c r="D65" s="84" t="s">
        <v>2314</v>
      </c>
      <c r="E65" s="84" t="b">
        <v>0</v>
      </c>
      <c r="F65" s="84" t="b">
        <v>0</v>
      </c>
      <c r="G65" s="84" t="b">
        <v>0</v>
      </c>
    </row>
    <row r="66" spans="1:7" ht="15">
      <c r="A66" s="84" t="s">
        <v>2222</v>
      </c>
      <c r="B66" s="84">
        <v>4</v>
      </c>
      <c r="C66" s="123">
        <v>0.004753183774401833</v>
      </c>
      <c r="D66" s="84" t="s">
        <v>2314</v>
      </c>
      <c r="E66" s="84" t="b">
        <v>0</v>
      </c>
      <c r="F66" s="84" t="b">
        <v>0</v>
      </c>
      <c r="G66" s="84" t="b">
        <v>0</v>
      </c>
    </row>
    <row r="67" spans="1:7" ht="15">
      <c r="A67" s="84" t="s">
        <v>1761</v>
      </c>
      <c r="B67" s="84">
        <v>4</v>
      </c>
      <c r="C67" s="123">
        <v>0.004753183774401833</v>
      </c>
      <c r="D67" s="84" t="s">
        <v>2314</v>
      </c>
      <c r="E67" s="84" t="b">
        <v>0</v>
      </c>
      <c r="F67" s="84" t="b">
        <v>0</v>
      </c>
      <c r="G67" s="84" t="b">
        <v>0</v>
      </c>
    </row>
    <row r="68" spans="1:7" ht="15">
      <c r="A68" s="84" t="s">
        <v>1793</v>
      </c>
      <c r="B68" s="84">
        <v>4</v>
      </c>
      <c r="C68" s="123">
        <v>0.004753183774401833</v>
      </c>
      <c r="D68" s="84" t="s">
        <v>2314</v>
      </c>
      <c r="E68" s="84" t="b">
        <v>0</v>
      </c>
      <c r="F68" s="84" t="b">
        <v>0</v>
      </c>
      <c r="G68" s="84" t="b">
        <v>0</v>
      </c>
    </row>
    <row r="69" spans="1:7" ht="15">
      <c r="A69" s="84" t="s">
        <v>1832</v>
      </c>
      <c r="B69" s="84">
        <v>4</v>
      </c>
      <c r="C69" s="123">
        <v>0.005724248276543708</v>
      </c>
      <c r="D69" s="84" t="s">
        <v>2314</v>
      </c>
      <c r="E69" s="84" t="b">
        <v>0</v>
      </c>
      <c r="F69" s="84" t="b">
        <v>1</v>
      </c>
      <c r="G69" s="84" t="b">
        <v>1</v>
      </c>
    </row>
    <row r="70" spans="1:7" ht="15">
      <c r="A70" s="84" t="s">
        <v>2223</v>
      </c>
      <c r="B70" s="84">
        <v>4</v>
      </c>
      <c r="C70" s="123">
        <v>0.004753183774401833</v>
      </c>
      <c r="D70" s="84" t="s">
        <v>2314</v>
      </c>
      <c r="E70" s="84" t="b">
        <v>1</v>
      </c>
      <c r="F70" s="84" t="b">
        <v>0</v>
      </c>
      <c r="G70" s="84" t="b">
        <v>0</v>
      </c>
    </row>
    <row r="71" spans="1:7" ht="15">
      <c r="A71" s="84" t="s">
        <v>282</v>
      </c>
      <c r="B71" s="84">
        <v>4</v>
      </c>
      <c r="C71" s="123">
        <v>0.004753183774401833</v>
      </c>
      <c r="D71" s="84" t="s">
        <v>2314</v>
      </c>
      <c r="E71" s="84" t="b">
        <v>0</v>
      </c>
      <c r="F71" s="84" t="b">
        <v>0</v>
      </c>
      <c r="G71" s="84" t="b">
        <v>0</v>
      </c>
    </row>
    <row r="72" spans="1:7" ht="15">
      <c r="A72" s="84" t="s">
        <v>2224</v>
      </c>
      <c r="B72" s="84">
        <v>4</v>
      </c>
      <c r="C72" s="123">
        <v>0.004753183774401833</v>
      </c>
      <c r="D72" s="84" t="s">
        <v>2314</v>
      </c>
      <c r="E72" s="84" t="b">
        <v>0</v>
      </c>
      <c r="F72" s="84" t="b">
        <v>0</v>
      </c>
      <c r="G72" s="84" t="b">
        <v>0</v>
      </c>
    </row>
    <row r="73" spans="1:7" ht="15">
      <c r="A73" s="84" t="s">
        <v>1796</v>
      </c>
      <c r="B73" s="84">
        <v>4</v>
      </c>
      <c r="C73" s="123">
        <v>0.004753183774401833</v>
      </c>
      <c r="D73" s="84" t="s">
        <v>2314</v>
      </c>
      <c r="E73" s="84" t="b">
        <v>0</v>
      </c>
      <c r="F73" s="84" t="b">
        <v>0</v>
      </c>
      <c r="G73" s="84" t="b">
        <v>0</v>
      </c>
    </row>
    <row r="74" spans="1:7" ht="15">
      <c r="A74" s="84" t="s">
        <v>2225</v>
      </c>
      <c r="B74" s="84">
        <v>4</v>
      </c>
      <c r="C74" s="123">
        <v>0.004753183774401833</v>
      </c>
      <c r="D74" s="84" t="s">
        <v>2314</v>
      </c>
      <c r="E74" s="84" t="b">
        <v>0</v>
      </c>
      <c r="F74" s="84" t="b">
        <v>0</v>
      </c>
      <c r="G74" s="84" t="b">
        <v>0</v>
      </c>
    </row>
    <row r="75" spans="1:7" ht="15">
      <c r="A75" s="84" t="s">
        <v>2226</v>
      </c>
      <c r="B75" s="84">
        <v>4</v>
      </c>
      <c r="C75" s="123">
        <v>0.004753183774401833</v>
      </c>
      <c r="D75" s="84" t="s">
        <v>2314</v>
      </c>
      <c r="E75" s="84" t="b">
        <v>0</v>
      </c>
      <c r="F75" s="84" t="b">
        <v>0</v>
      </c>
      <c r="G75" s="84" t="b">
        <v>0</v>
      </c>
    </row>
    <row r="76" spans="1:7" ht="15">
      <c r="A76" s="84" t="s">
        <v>2227</v>
      </c>
      <c r="B76" s="84">
        <v>4</v>
      </c>
      <c r="C76" s="123">
        <v>0.004753183774401833</v>
      </c>
      <c r="D76" s="84" t="s">
        <v>2314</v>
      </c>
      <c r="E76" s="84" t="b">
        <v>0</v>
      </c>
      <c r="F76" s="84" t="b">
        <v>0</v>
      </c>
      <c r="G76" s="84" t="b">
        <v>0</v>
      </c>
    </row>
    <row r="77" spans="1:7" ht="15">
      <c r="A77" s="84" t="s">
        <v>2228</v>
      </c>
      <c r="B77" s="84">
        <v>4</v>
      </c>
      <c r="C77" s="123">
        <v>0.004753183774401833</v>
      </c>
      <c r="D77" s="84" t="s">
        <v>2314</v>
      </c>
      <c r="E77" s="84" t="b">
        <v>0</v>
      </c>
      <c r="F77" s="84" t="b">
        <v>0</v>
      </c>
      <c r="G77" s="84" t="b">
        <v>0</v>
      </c>
    </row>
    <row r="78" spans="1:7" ht="15">
      <c r="A78" s="84" t="s">
        <v>2229</v>
      </c>
      <c r="B78" s="84">
        <v>4</v>
      </c>
      <c r="C78" s="123">
        <v>0.004753183774401833</v>
      </c>
      <c r="D78" s="84" t="s">
        <v>2314</v>
      </c>
      <c r="E78" s="84" t="b">
        <v>0</v>
      </c>
      <c r="F78" s="84" t="b">
        <v>0</v>
      </c>
      <c r="G78" s="84" t="b">
        <v>0</v>
      </c>
    </row>
    <row r="79" spans="1:7" ht="15">
      <c r="A79" s="84" t="s">
        <v>2230</v>
      </c>
      <c r="B79" s="84">
        <v>4</v>
      </c>
      <c r="C79" s="123">
        <v>0.004753183774401833</v>
      </c>
      <c r="D79" s="84" t="s">
        <v>2314</v>
      </c>
      <c r="E79" s="84" t="b">
        <v>1</v>
      </c>
      <c r="F79" s="84" t="b">
        <v>0</v>
      </c>
      <c r="G79" s="84" t="b">
        <v>0</v>
      </c>
    </row>
    <row r="80" spans="1:7" ht="15">
      <c r="A80" s="84" t="s">
        <v>1839</v>
      </c>
      <c r="B80" s="84">
        <v>4</v>
      </c>
      <c r="C80" s="123">
        <v>0.004753183774401833</v>
      </c>
      <c r="D80" s="84" t="s">
        <v>2314</v>
      </c>
      <c r="E80" s="84" t="b">
        <v>0</v>
      </c>
      <c r="F80" s="84" t="b">
        <v>0</v>
      </c>
      <c r="G80" s="84" t="b">
        <v>0</v>
      </c>
    </row>
    <row r="81" spans="1:7" ht="15">
      <c r="A81" s="84" t="s">
        <v>1840</v>
      </c>
      <c r="B81" s="84">
        <v>4</v>
      </c>
      <c r="C81" s="123">
        <v>0.004753183774401833</v>
      </c>
      <c r="D81" s="84" t="s">
        <v>2314</v>
      </c>
      <c r="E81" s="84" t="b">
        <v>0</v>
      </c>
      <c r="F81" s="84" t="b">
        <v>0</v>
      </c>
      <c r="G81" s="84" t="b">
        <v>0</v>
      </c>
    </row>
    <row r="82" spans="1:7" ht="15">
      <c r="A82" s="84" t="s">
        <v>1841</v>
      </c>
      <c r="B82" s="84">
        <v>4</v>
      </c>
      <c r="C82" s="123">
        <v>0.004753183774401833</v>
      </c>
      <c r="D82" s="84" t="s">
        <v>2314</v>
      </c>
      <c r="E82" s="84" t="b">
        <v>0</v>
      </c>
      <c r="F82" s="84" t="b">
        <v>0</v>
      </c>
      <c r="G82" s="84" t="b">
        <v>0</v>
      </c>
    </row>
    <row r="83" spans="1:7" ht="15">
      <c r="A83" s="84" t="s">
        <v>2231</v>
      </c>
      <c r="B83" s="84">
        <v>4</v>
      </c>
      <c r="C83" s="123">
        <v>0.004753183774401833</v>
      </c>
      <c r="D83" s="84" t="s">
        <v>2314</v>
      </c>
      <c r="E83" s="84" t="b">
        <v>0</v>
      </c>
      <c r="F83" s="84" t="b">
        <v>0</v>
      </c>
      <c r="G83" s="84" t="b">
        <v>0</v>
      </c>
    </row>
    <row r="84" spans="1:7" ht="15">
      <c r="A84" s="84" t="s">
        <v>2232</v>
      </c>
      <c r="B84" s="84">
        <v>4</v>
      </c>
      <c r="C84" s="123">
        <v>0.004753183774401833</v>
      </c>
      <c r="D84" s="84" t="s">
        <v>2314</v>
      </c>
      <c r="E84" s="84" t="b">
        <v>1</v>
      </c>
      <c r="F84" s="84" t="b">
        <v>0</v>
      </c>
      <c r="G84" s="84" t="b">
        <v>0</v>
      </c>
    </row>
    <row r="85" spans="1:7" ht="15">
      <c r="A85" s="84" t="s">
        <v>216</v>
      </c>
      <c r="B85" s="84">
        <v>4</v>
      </c>
      <c r="C85" s="123">
        <v>0.004753183774401833</v>
      </c>
      <c r="D85" s="84" t="s">
        <v>2314</v>
      </c>
      <c r="E85" s="84" t="b">
        <v>0</v>
      </c>
      <c r="F85" s="84" t="b">
        <v>0</v>
      </c>
      <c r="G85" s="84" t="b">
        <v>0</v>
      </c>
    </row>
    <row r="86" spans="1:7" ht="15">
      <c r="A86" s="84" t="s">
        <v>2233</v>
      </c>
      <c r="B86" s="84">
        <v>4</v>
      </c>
      <c r="C86" s="123">
        <v>0.004753183774401833</v>
      </c>
      <c r="D86" s="84" t="s">
        <v>2314</v>
      </c>
      <c r="E86" s="84" t="b">
        <v>0</v>
      </c>
      <c r="F86" s="84" t="b">
        <v>0</v>
      </c>
      <c r="G86" s="84" t="b">
        <v>0</v>
      </c>
    </row>
    <row r="87" spans="1:7" ht="15">
      <c r="A87" s="84" t="s">
        <v>2234</v>
      </c>
      <c r="B87" s="84">
        <v>3</v>
      </c>
      <c r="C87" s="123">
        <v>0.0038671589677569396</v>
      </c>
      <c r="D87" s="84" t="s">
        <v>2314</v>
      </c>
      <c r="E87" s="84" t="b">
        <v>0</v>
      </c>
      <c r="F87" s="84" t="b">
        <v>0</v>
      </c>
      <c r="G87" s="84" t="b">
        <v>0</v>
      </c>
    </row>
    <row r="88" spans="1:7" ht="15">
      <c r="A88" s="84" t="s">
        <v>292</v>
      </c>
      <c r="B88" s="84">
        <v>3</v>
      </c>
      <c r="C88" s="123">
        <v>0.0038671589677569396</v>
      </c>
      <c r="D88" s="84" t="s">
        <v>2314</v>
      </c>
      <c r="E88" s="84" t="b">
        <v>0</v>
      </c>
      <c r="F88" s="84" t="b">
        <v>0</v>
      </c>
      <c r="G88" s="84" t="b">
        <v>0</v>
      </c>
    </row>
    <row r="89" spans="1:7" ht="15">
      <c r="A89" s="84" t="s">
        <v>1830</v>
      </c>
      <c r="B89" s="84">
        <v>3</v>
      </c>
      <c r="C89" s="123">
        <v>0.0038671589677569396</v>
      </c>
      <c r="D89" s="84" t="s">
        <v>2314</v>
      </c>
      <c r="E89" s="84" t="b">
        <v>0</v>
      </c>
      <c r="F89" s="84" t="b">
        <v>0</v>
      </c>
      <c r="G89" s="84" t="b">
        <v>0</v>
      </c>
    </row>
    <row r="90" spans="1:7" ht="15">
      <c r="A90" s="84" t="s">
        <v>1833</v>
      </c>
      <c r="B90" s="84">
        <v>3</v>
      </c>
      <c r="C90" s="123">
        <v>0.0038671589677569396</v>
      </c>
      <c r="D90" s="84" t="s">
        <v>2314</v>
      </c>
      <c r="E90" s="84" t="b">
        <v>0</v>
      </c>
      <c r="F90" s="84" t="b">
        <v>0</v>
      </c>
      <c r="G90" s="84" t="b">
        <v>0</v>
      </c>
    </row>
    <row r="91" spans="1:7" ht="15">
      <c r="A91" s="84" t="s">
        <v>318</v>
      </c>
      <c r="B91" s="84">
        <v>3</v>
      </c>
      <c r="C91" s="123">
        <v>0.0038671589677569396</v>
      </c>
      <c r="D91" s="84" t="s">
        <v>2314</v>
      </c>
      <c r="E91" s="84" t="b">
        <v>0</v>
      </c>
      <c r="F91" s="84" t="b">
        <v>0</v>
      </c>
      <c r="G91" s="84" t="b">
        <v>0</v>
      </c>
    </row>
    <row r="92" spans="1:7" ht="15">
      <c r="A92" s="84" t="s">
        <v>1834</v>
      </c>
      <c r="B92" s="84">
        <v>3</v>
      </c>
      <c r="C92" s="123">
        <v>0.0038671589677569396</v>
      </c>
      <c r="D92" s="84" t="s">
        <v>2314</v>
      </c>
      <c r="E92" s="84" t="b">
        <v>0</v>
      </c>
      <c r="F92" s="84" t="b">
        <v>0</v>
      </c>
      <c r="G92" s="84" t="b">
        <v>0</v>
      </c>
    </row>
    <row r="93" spans="1:7" ht="15">
      <c r="A93" s="84" t="s">
        <v>2235</v>
      </c>
      <c r="B93" s="84">
        <v>3</v>
      </c>
      <c r="C93" s="123">
        <v>0.0038671589677569396</v>
      </c>
      <c r="D93" s="84" t="s">
        <v>2314</v>
      </c>
      <c r="E93" s="84" t="b">
        <v>0</v>
      </c>
      <c r="F93" s="84" t="b">
        <v>0</v>
      </c>
      <c r="G93" s="84" t="b">
        <v>0</v>
      </c>
    </row>
    <row r="94" spans="1:7" ht="15">
      <c r="A94" s="84" t="s">
        <v>1814</v>
      </c>
      <c r="B94" s="84">
        <v>3</v>
      </c>
      <c r="C94" s="123">
        <v>0.0038671589677569396</v>
      </c>
      <c r="D94" s="84" t="s">
        <v>2314</v>
      </c>
      <c r="E94" s="84" t="b">
        <v>0</v>
      </c>
      <c r="F94" s="84" t="b">
        <v>0</v>
      </c>
      <c r="G94" s="84" t="b">
        <v>0</v>
      </c>
    </row>
    <row r="95" spans="1:7" ht="15">
      <c r="A95" s="84" t="s">
        <v>1815</v>
      </c>
      <c r="B95" s="84">
        <v>3</v>
      </c>
      <c r="C95" s="123">
        <v>0.0038671589677569396</v>
      </c>
      <c r="D95" s="84" t="s">
        <v>2314</v>
      </c>
      <c r="E95" s="84" t="b">
        <v>0</v>
      </c>
      <c r="F95" s="84" t="b">
        <v>0</v>
      </c>
      <c r="G95" s="84" t="b">
        <v>0</v>
      </c>
    </row>
    <row r="96" spans="1:7" ht="15">
      <c r="A96" s="84" t="s">
        <v>2236</v>
      </c>
      <c r="B96" s="84">
        <v>3</v>
      </c>
      <c r="C96" s="123">
        <v>0.0038671589677569396</v>
      </c>
      <c r="D96" s="84" t="s">
        <v>2314</v>
      </c>
      <c r="E96" s="84" t="b">
        <v>1</v>
      </c>
      <c r="F96" s="84" t="b">
        <v>0</v>
      </c>
      <c r="G96" s="84" t="b">
        <v>0</v>
      </c>
    </row>
    <row r="97" spans="1:7" ht="15">
      <c r="A97" s="84" t="s">
        <v>2237</v>
      </c>
      <c r="B97" s="84">
        <v>3</v>
      </c>
      <c r="C97" s="123">
        <v>0.0038671589677569396</v>
      </c>
      <c r="D97" s="84" t="s">
        <v>2314</v>
      </c>
      <c r="E97" s="84" t="b">
        <v>0</v>
      </c>
      <c r="F97" s="84" t="b">
        <v>0</v>
      </c>
      <c r="G97" s="84" t="b">
        <v>0</v>
      </c>
    </row>
    <row r="98" spans="1:7" ht="15">
      <c r="A98" s="84" t="s">
        <v>2238</v>
      </c>
      <c r="B98" s="84">
        <v>3</v>
      </c>
      <c r="C98" s="123">
        <v>0.0038671589677569396</v>
      </c>
      <c r="D98" s="84" t="s">
        <v>2314</v>
      </c>
      <c r="E98" s="84" t="b">
        <v>0</v>
      </c>
      <c r="F98" s="84" t="b">
        <v>0</v>
      </c>
      <c r="G98" s="84" t="b">
        <v>0</v>
      </c>
    </row>
    <row r="99" spans="1:7" ht="15">
      <c r="A99" s="84" t="s">
        <v>2239</v>
      </c>
      <c r="B99" s="84">
        <v>3</v>
      </c>
      <c r="C99" s="123">
        <v>0.0038671589677569396</v>
      </c>
      <c r="D99" s="84" t="s">
        <v>2314</v>
      </c>
      <c r="E99" s="84" t="b">
        <v>0</v>
      </c>
      <c r="F99" s="84" t="b">
        <v>0</v>
      </c>
      <c r="G99" s="84" t="b">
        <v>0</v>
      </c>
    </row>
    <row r="100" spans="1:7" ht="15">
      <c r="A100" s="84" t="s">
        <v>2240</v>
      </c>
      <c r="B100" s="84">
        <v>3</v>
      </c>
      <c r="C100" s="123">
        <v>0.0038671589677569396</v>
      </c>
      <c r="D100" s="84" t="s">
        <v>2314</v>
      </c>
      <c r="E100" s="84" t="b">
        <v>1</v>
      </c>
      <c r="F100" s="84" t="b">
        <v>0</v>
      </c>
      <c r="G100" s="84" t="b">
        <v>0</v>
      </c>
    </row>
    <row r="101" spans="1:7" ht="15">
      <c r="A101" s="84" t="s">
        <v>2241</v>
      </c>
      <c r="B101" s="84">
        <v>3</v>
      </c>
      <c r="C101" s="123">
        <v>0.0038671589677569396</v>
      </c>
      <c r="D101" s="84" t="s">
        <v>2314</v>
      </c>
      <c r="E101" s="84" t="b">
        <v>0</v>
      </c>
      <c r="F101" s="84" t="b">
        <v>0</v>
      </c>
      <c r="G101" s="84" t="b">
        <v>0</v>
      </c>
    </row>
    <row r="102" spans="1:7" ht="15">
      <c r="A102" s="84" t="s">
        <v>2242</v>
      </c>
      <c r="B102" s="84">
        <v>3</v>
      </c>
      <c r="C102" s="123">
        <v>0.0038671589677569396</v>
      </c>
      <c r="D102" s="84" t="s">
        <v>2314</v>
      </c>
      <c r="E102" s="84" t="b">
        <v>0</v>
      </c>
      <c r="F102" s="84" t="b">
        <v>0</v>
      </c>
      <c r="G102" s="84" t="b">
        <v>0</v>
      </c>
    </row>
    <row r="103" spans="1:7" ht="15">
      <c r="A103" s="84" t="s">
        <v>2243</v>
      </c>
      <c r="B103" s="84">
        <v>3</v>
      </c>
      <c r="C103" s="123">
        <v>0.0038671589677569396</v>
      </c>
      <c r="D103" s="84" t="s">
        <v>2314</v>
      </c>
      <c r="E103" s="84" t="b">
        <v>0</v>
      </c>
      <c r="F103" s="84" t="b">
        <v>0</v>
      </c>
      <c r="G103" s="84" t="b">
        <v>0</v>
      </c>
    </row>
    <row r="104" spans="1:7" ht="15">
      <c r="A104" s="84" t="s">
        <v>2244</v>
      </c>
      <c r="B104" s="84">
        <v>3</v>
      </c>
      <c r="C104" s="123">
        <v>0.0038671589677569396</v>
      </c>
      <c r="D104" s="84" t="s">
        <v>2314</v>
      </c>
      <c r="E104" s="84" t="b">
        <v>0</v>
      </c>
      <c r="F104" s="84" t="b">
        <v>0</v>
      </c>
      <c r="G104" s="84" t="b">
        <v>0</v>
      </c>
    </row>
    <row r="105" spans="1:7" ht="15">
      <c r="A105" s="84" t="s">
        <v>2245</v>
      </c>
      <c r="B105" s="84">
        <v>3</v>
      </c>
      <c r="C105" s="123">
        <v>0.0038671589677569396</v>
      </c>
      <c r="D105" s="84" t="s">
        <v>2314</v>
      </c>
      <c r="E105" s="84" t="b">
        <v>0</v>
      </c>
      <c r="F105" s="84" t="b">
        <v>0</v>
      </c>
      <c r="G105" s="84" t="b">
        <v>0</v>
      </c>
    </row>
    <row r="106" spans="1:7" ht="15">
      <c r="A106" s="84" t="s">
        <v>2246</v>
      </c>
      <c r="B106" s="84">
        <v>3</v>
      </c>
      <c r="C106" s="123">
        <v>0.0038671589677569396</v>
      </c>
      <c r="D106" s="84" t="s">
        <v>2314</v>
      </c>
      <c r="E106" s="84" t="b">
        <v>0</v>
      </c>
      <c r="F106" s="84" t="b">
        <v>0</v>
      </c>
      <c r="G106" s="84" t="b">
        <v>0</v>
      </c>
    </row>
    <row r="107" spans="1:7" ht="15">
      <c r="A107" s="84" t="s">
        <v>247</v>
      </c>
      <c r="B107" s="84">
        <v>3</v>
      </c>
      <c r="C107" s="123">
        <v>0.0038671589677569396</v>
      </c>
      <c r="D107" s="84" t="s">
        <v>2314</v>
      </c>
      <c r="E107" s="84" t="b">
        <v>0</v>
      </c>
      <c r="F107" s="84" t="b">
        <v>0</v>
      </c>
      <c r="G107" s="84" t="b">
        <v>0</v>
      </c>
    </row>
    <row r="108" spans="1:7" ht="15">
      <c r="A108" s="84" t="s">
        <v>310</v>
      </c>
      <c r="B108" s="84">
        <v>3</v>
      </c>
      <c r="C108" s="123">
        <v>0.0038671589677569396</v>
      </c>
      <c r="D108" s="84" t="s">
        <v>2314</v>
      </c>
      <c r="E108" s="84" t="b">
        <v>0</v>
      </c>
      <c r="F108" s="84" t="b">
        <v>0</v>
      </c>
      <c r="G108" s="84" t="b">
        <v>0</v>
      </c>
    </row>
    <row r="109" spans="1:7" ht="15">
      <c r="A109" s="84" t="s">
        <v>309</v>
      </c>
      <c r="B109" s="84">
        <v>3</v>
      </c>
      <c r="C109" s="123">
        <v>0.0038671589677569396</v>
      </c>
      <c r="D109" s="84" t="s">
        <v>2314</v>
      </c>
      <c r="E109" s="84" t="b">
        <v>0</v>
      </c>
      <c r="F109" s="84" t="b">
        <v>0</v>
      </c>
      <c r="G109" s="84" t="b">
        <v>0</v>
      </c>
    </row>
    <row r="110" spans="1:7" ht="15">
      <c r="A110" s="84" t="s">
        <v>308</v>
      </c>
      <c r="B110" s="84">
        <v>3</v>
      </c>
      <c r="C110" s="123">
        <v>0.0038671589677569396</v>
      </c>
      <c r="D110" s="84" t="s">
        <v>2314</v>
      </c>
      <c r="E110" s="84" t="b">
        <v>0</v>
      </c>
      <c r="F110" s="84" t="b">
        <v>0</v>
      </c>
      <c r="G110" s="84" t="b">
        <v>0</v>
      </c>
    </row>
    <row r="111" spans="1:7" ht="15">
      <c r="A111" s="84" t="s">
        <v>307</v>
      </c>
      <c r="B111" s="84">
        <v>3</v>
      </c>
      <c r="C111" s="123">
        <v>0.0038671589677569396</v>
      </c>
      <c r="D111" s="84" t="s">
        <v>2314</v>
      </c>
      <c r="E111" s="84" t="b">
        <v>0</v>
      </c>
      <c r="F111" s="84" t="b">
        <v>0</v>
      </c>
      <c r="G111" s="84" t="b">
        <v>0</v>
      </c>
    </row>
    <row r="112" spans="1:7" ht="15">
      <c r="A112" s="84" t="s">
        <v>248</v>
      </c>
      <c r="B112" s="84">
        <v>3</v>
      </c>
      <c r="C112" s="123">
        <v>0.0038671589677569396</v>
      </c>
      <c r="D112" s="84" t="s">
        <v>2314</v>
      </c>
      <c r="E112" s="84" t="b">
        <v>0</v>
      </c>
      <c r="F112" s="84" t="b">
        <v>0</v>
      </c>
      <c r="G112" s="84" t="b">
        <v>0</v>
      </c>
    </row>
    <row r="113" spans="1:7" ht="15">
      <c r="A113" s="84" t="s">
        <v>306</v>
      </c>
      <c r="B113" s="84">
        <v>3</v>
      </c>
      <c r="C113" s="123">
        <v>0.0038671589677569396</v>
      </c>
      <c r="D113" s="84" t="s">
        <v>2314</v>
      </c>
      <c r="E113" s="84" t="b">
        <v>0</v>
      </c>
      <c r="F113" s="84" t="b">
        <v>0</v>
      </c>
      <c r="G113" s="84" t="b">
        <v>0</v>
      </c>
    </row>
    <row r="114" spans="1:7" ht="15">
      <c r="A114" s="84" t="s">
        <v>1811</v>
      </c>
      <c r="B114" s="84">
        <v>3</v>
      </c>
      <c r="C114" s="123">
        <v>0.0038671589677569396</v>
      </c>
      <c r="D114" s="84" t="s">
        <v>2314</v>
      </c>
      <c r="E114" s="84" t="b">
        <v>0</v>
      </c>
      <c r="F114" s="84" t="b">
        <v>0</v>
      </c>
      <c r="G114" s="84" t="b">
        <v>0</v>
      </c>
    </row>
    <row r="115" spans="1:7" ht="15">
      <c r="A115" s="84" t="s">
        <v>2247</v>
      </c>
      <c r="B115" s="84">
        <v>3</v>
      </c>
      <c r="C115" s="123">
        <v>0.0038671589677569396</v>
      </c>
      <c r="D115" s="84" t="s">
        <v>2314</v>
      </c>
      <c r="E115" s="84" t="b">
        <v>0</v>
      </c>
      <c r="F115" s="84" t="b">
        <v>0</v>
      </c>
      <c r="G115" s="84" t="b">
        <v>0</v>
      </c>
    </row>
    <row r="116" spans="1:7" ht="15">
      <c r="A116" s="84" t="s">
        <v>2248</v>
      </c>
      <c r="B116" s="84">
        <v>3</v>
      </c>
      <c r="C116" s="123">
        <v>0.0038671589677569396</v>
      </c>
      <c r="D116" s="84" t="s">
        <v>2314</v>
      </c>
      <c r="E116" s="84" t="b">
        <v>0</v>
      </c>
      <c r="F116" s="84" t="b">
        <v>0</v>
      </c>
      <c r="G116" s="84" t="b">
        <v>0</v>
      </c>
    </row>
    <row r="117" spans="1:7" ht="15">
      <c r="A117" s="84" t="s">
        <v>1767</v>
      </c>
      <c r="B117" s="84">
        <v>3</v>
      </c>
      <c r="C117" s="123">
        <v>0.004293186207407781</v>
      </c>
      <c r="D117" s="84" t="s">
        <v>2314</v>
      </c>
      <c r="E117" s="84" t="b">
        <v>0</v>
      </c>
      <c r="F117" s="84" t="b">
        <v>0</v>
      </c>
      <c r="G117" s="84" t="b">
        <v>0</v>
      </c>
    </row>
    <row r="118" spans="1:7" ht="15">
      <c r="A118" s="84" t="s">
        <v>2249</v>
      </c>
      <c r="B118" s="84">
        <v>2</v>
      </c>
      <c r="C118" s="123">
        <v>0.002862124138271854</v>
      </c>
      <c r="D118" s="84" t="s">
        <v>2314</v>
      </c>
      <c r="E118" s="84" t="b">
        <v>0</v>
      </c>
      <c r="F118" s="84" t="b">
        <v>0</v>
      </c>
      <c r="G118" s="84" t="b">
        <v>0</v>
      </c>
    </row>
    <row r="119" spans="1:7" ht="15">
      <c r="A119" s="84" t="s">
        <v>2250</v>
      </c>
      <c r="B119" s="84">
        <v>2</v>
      </c>
      <c r="C119" s="123">
        <v>0.002862124138271854</v>
      </c>
      <c r="D119" s="84" t="s">
        <v>2314</v>
      </c>
      <c r="E119" s="84" t="b">
        <v>0</v>
      </c>
      <c r="F119" s="84" t="b">
        <v>0</v>
      </c>
      <c r="G119" s="84" t="b">
        <v>0</v>
      </c>
    </row>
    <row r="120" spans="1:7" ht="15">
      <c r="A120" s="84" t="s">
        <v>2251</v>
      </c>
      <c r="B120" s="84">
        <v>2</v>
      </c>
      <c r="C120" s="123">
        <v>0.002862124138271854</v>
      </c>
      <c r="D120" s="84" t="s">
        <v>2314</v>
      </c>
      <c r="E120" s="84" t="b">
        <v>0</v>
      </c>
      <c r="F120" s="84" t="b">
        <v>0</v>
      </c>
      <c r="G120" s="84" t="b">
        <v>0</v>
      </c>
    </row>
    <row r="121" spans="1:7" ht="15">
      <c r="A121" s="84" t="s">
        <v>2252</v>
      </c>
      <c r="B121" s="84">
        <v>2</v>
      </c>
      <c r="C121" s="123">
        <v>0.002862124138271854</v>
      </c>
      <c r="D121" s="84" t="s">
        <v>2314</v>
      </c>
      <c r="E121" s="84" t="b">
        <v>0</v>
      </c>
      <c r="F121" s="84" t="b">
        <v>0</v>
      </c>
      <c r="G121" s="84" t="b">
        <v>0</v>
      </c>
    </row>
    <row r="122" spans="1:7" ht="15">
      <c r="A122" s="84" t="s">
        <v>2253</v>
      </c>
      <c r="B122" s="84">
        <v>2</v>
      </c>
      <c r="C122" s="123">
        <v>0.002862124138271854</v>
      </c>
      <c r="D122" s="84" t="s">
        <v>2314</v>
      </c>
      <c r="E122" s="84" t="b">
        <v>0</v>
      </c>
      <c r="F122" s="84" t="b">
        <v>0</v>
      </c>
      <c r="G122" s="84" t="b">
        <v>0</v>
      </c>
    </row>
    <row r="123" spans="1:7" ht="15">
      <c r="A123" s="84" t="s">
        <v>2254</v>
      </c>
      <c r="B123" s="84">
        <v>2</v>
      </c>
      <c r="C123" s="123">
        <v>0.002862124138271854</v>
      </c>
      <c r="D123" s="84" t="s">
        <v>2314</v>
      </c>
      <c r="E123" s="84" t="b">
        <v>0</v>
      </c>
      <c r="F123" s="84" t="b">
        <v>0</v>
      </c>
      <c r="G123" s="84" t="b">
        <v>0</v>
      </c>
    </row>
    <row r="124" spans="1:7" ht="15">
      <c r="A124" s="84" t="s">
        <v>288</v>
      </c>
      <c r="B124" s="84">
        <v>2</v>
      </c>
      <c r="C124" s="123">
        <v>0.002862124138271854</v>
      </c>
      <c r="D124" s="84" t="s">
        <v>2314</v>
      </c>
      <c r="E124" s="84" t="b">
        <v>0</v>
      </c>
      <c r="F124" s="84" t="b">
        <v>0</v>
      </c>
      <c r="G124" s="84" t="b">
        <v>0</v>
      </c>
    </row>
    <row r="125" spans="1:7" ht="15">
      <c r="A125" s="84" t="s">
        <v>1835</v>
      </c>
      <c r="B125" s="84">
        <v>2</v>
      </c>
      <c r="C125" s="123">
        <v>0.002862124138271854</v>
      </c>
      <c r="D125" s="84" t="s">
        <v>2314</v>
      </c>
      <c r="E125" s="84" t="b">
        <v>0</v>
      </c>
      <c r="F125" s="84" t="b">
        <v>0</v>
      </c>
      <c r="G125" s="84" t="b">
        <v>0</v>
      </c>
    </row>
    <row r="126" spans="1:7" ht="15">
      <c r="A126" s="84" t="s">
        <v>1836</v>
      </c>
      <c r="B126" s="84">
        <v>2</v>
      </c>
      <c r="C126" s="123">
        <v>0.002862124138271854</v>
      </c>
      <c r="D126" s="84" t="s">
        <v>2314</v>
      </c>
      <c r="E126" s="84" t="b">
        <v>0</v>
      </c>
      <c r="F126" s="84" t="b">
        <v>0</v>
      </c>
      <c r="G126" s="84" t="b">
        <v>0</v>
      </c>
    </row>
    <row r="127" spans="1:7" ht="15">
      <c r="A127" s="84" t="s">
        <v>1817</v>
      </c>
      <c r="B127" s="84">
        <v>2</v>
      </c>
      <c r="C127" s="123">
        <v>0.002862124138271854</v>
      </c>
      <c r="D127" s="84" t="s">
        <v>2314</v>
      </c>
      <c r="E127" s="84" t="b">
        <v>0</v>
      </c>
      <c r="F127" s="84" t="b">
        <v>0</v>
      </c>
      <c r="G127" s="84" t="b">
        <v>0</v>
      </c>
    </row>
    <row r="128" spans="1:7" ht="15">
      <c r="A128" s="84" t="s">
        <v>1818</v>
      </c>
      <c r="B128" s="84">
        <v>2</v>
      </c>
      <c r="C128" s="123">
        <v>0.002862124138271854</v>
      </c>
      <c r="D128" s="84" t="s">
        <v>2314</v>
      </c>
      <c r="E128" s="84" t="b">
        <v>0</v>
      </c>
      <c r="F128" s="84" t="b">
        <v>0</v>
      </c>
      <c r="G128" s="84" t="b">
        <v>0</v>
      </c>
    </row>
    <row r="129" spans="1:7" ht="15">
      <c r="A129" s="84" t="s">
        <v>1819</v>
      </c>
      <c r="B129" s="84">
        <v>2</v>
      </c>
      <c r="C129" s="123">
        <v>0.002862124138271854</v>
      </c>
      <c r="D129" s="84" t="s">
        <v>2314</v>
      </c>
      <c r="E129" s="84" t="b">
        <v>0</v>
      </c>
      <c r="F129" s="84" t="b">
        <v>0</v>
      </c>
      <c r="G129" s="84" t="b">
        <v>0</v>
      </c>
    </row>
    <row r="130" spans="1:7" ht="15">
      <c r="A130" s="84" t="s">
        <v>1820</v>
      </c>
      <c r="B130" s="84">
        <v>2</v>
      </c>
      <c r="C130" s="123">
        <v>0.002862124138271854</v>
      </c>
      <c r="D130" s="84" t="s">
        <v>2314</v>
      </c>
      <c r="E130" s="84" t="b">
        <v>0</v>
      </c>
      <c r="F130" s="84" t="b">
        <v>0</v>
      </c>
      <c r="G130" s="84" t="b">
        <v>0</v>
      </c>
    </row>
    <row r="131" spans="1:7" ht="15">
      <c r="A131" s="84" t="s">
        <v>277</v>
      </c>
      <c r="B131" s="84">
        <v>2</v>
      </c>
      <c r="C131" s="123">
        <v>0.002862124138271854</v>
      </c>
      <c r="D131" s="84" t="s">
        <v>2314</v>
      </c>
      <c r="E131" s="84" t="b">
        <v>0</v>
      </c>
      <c r="F131" s="84" t="b">
        <v>0</v>
      </c>
      <c r="G131" s="84" t="b">
        <v>0</v>
      </c>
    </row>
    <row r="132" spans="1:7" ht="15">
      <c r="A132" s="84" t="s">
        <v>2255</v>
      </c>
      <c r="B132" s="84">
        <v>2</v>
      </c>
      <c r="C132" s="123">
        <v>0.002862124138271854</v>
      </c>
      <c r="D132" s="84" t="s">
        <v>2314</v>
      </c>
      <c r="E132" s="84" t="b">
        <v>1</v>
      </c>
      <c r="F132" s="84" t="b">
        <v>0</v>
      </c>
      <c r="G132" s="84" t="b">
        <v>0</v>
      </c>
    </row>
    <row r="133" spans="1:7" ht="15">
      <c r="A133" s="84" t="s">
        <v>2256</v>
      </c>
      <c r="B133" s="84">
        <v>2</v>
      </c>
      <c r="C133" s="123">
        <v>0.002862124138271854</v>
      </c>
      <c r="D133" s="84" t="s">
        <v>2314</v>
      </c>
      <c r="E133" s="84" t="b">
        <v>0</v>
      </c>
      <c r="F133" s="84" t="b">
        <v>0</v>
      </c>
      <c r="G133" s="84" t="b">
        <v>0</v>
      </c>
    </row>
    <row r="134" spans="1:7" ht="15">
      <c r="A134" s="84" t="s">
        <v>2257</v>
      </c>
      <c r="B134" s="84">
        <v>2</v>
      </c>
      <c r="C134" s="123">
        <v>0.002862124138271854</v>
      </c>
      <c r="D134" s="84" t="s">
        <v>2314</v>
      </c>
      <c r="E134" s="84" t="b">
        <v>0</v>
      </c>
      <c r="F134" s="84" t="b">
        <v>0</v>
      </c>
      <c r="G134" s="84" t="b">
        <v>0</v>
      </c>
    </row>
    <row r="135" spans="1:7" ht="15">
      <c r="A135" s="84" t="s">
        <v>2258</v>
      </c>
      <c r="B135" s="84">
        <v>2</v>
      </c>
      <c r="C135" s="123">
        <v>0.002862124138271854</v>
      </c>
      <c r="D135" s="84" t="s">
        <v>2314</v>
      </c>
      <c r="E135" s="84" t="b">
        <v>1</v>
      </c>
      <c r="F135" s="84" t="b">
        <v>0</v>
      </c>
      <c r="G135" s="84" t="b">
        <v>0</v>
      </c>
    </row>
    <row r="136" spans="1:7" ht="15">
      <c r="A136" s="84" t="s">
        <v>2259</v>
      </c>
      <c r="B136" s="84">
        <v>2</v>
      </c>
      <c r="C136" s="123">
        <v>0.002862124138271854</v>
      </c>
      <c r="D136" s="84" t="s">
        <v>2314</v>
      </c>
      <c r="E136" s="84" t="b">
        <v>1</v>
      </c>
      <c r="F136" s="84" t="b">
        <v>0</v>
      </c>
      <c r="G136" s="84" t="b">
        <v>0</v>
      </c>
    </row>
    <row r="137" spans="1:7" ht="15">
      <c r="A137" s="84" t="s">
        <v>2260</v>
      </c>
      <c r="B137" s="84">
        <v>2</v>
      </c>
      <c r="C137" s="123">
        <v>0.002862124138271854</v>
      </c>
      <c r="D137" s="84" t="s">
        <v>2314</v>
      </c>
      <c r="E137" s="84" t="b">
        <v>0</v>
      </c>
      <c r="F137" s="84" t="b">
        <v>0</v>
      </c>
      <c r="G137" s="84" t="b">
        <v>0</v>
      </c>
    </row>
    <row r="138" spans="1:7" ht="15">
      <c r="A138" s="84" t="s">
        <v>2261</v>
      </c>
      <c r="B138" s="84">
        <v>2</v>
      </c>
      <c r="C138" s="123">
        <v>0.002862124138271854</v>
      </c>
      <c r="D138" s="84" t="s">
        <v>2314</v>
      </c>
      <c r="E138" s="84" t="b">
        <v>0</v>
      </c>
      <c r="F138" s="84" t="b">
        <v>0</v>
      </c>
      <c r="G138" s="84" t="b">
        <v>0</v>
      </c>
    </row>
    <row r="139" spans="1:7" ht="15">
      <c r="A139" s="84" t="s">
        <v>2262</v>
      </c>
      <c r="B139" s="84">
        <v>2</v>
      </c>
      <c r="C139" s="123">
        <v>0.002862124138271854</v>
      </c>
      <c r="D139" s="84" t="s">
        <v>2314</v>
      </c>
      <c r="E139" s="84" t="b">
        <v>0</v>
      </c>
      <c r="F139" s="84" t="b">
        <v>0</v>
      </c>
      <c r="G139" s="84" t="b">
        <v>0</v>
      </c>
    </row>
    <row r="140" spans="1:7" ht="15">
      <c r="A140" s="84" t="s">
        <v>317</v>
      </c>
      <c r="B140" s="84">
        <v>2</v>
      </c>
      <c r="C140" s="123">
        <v>0.002862124138271854</v>
      </c>
      <c r="D140" s="84" t="s">
        <v>2314</v>
      </c>
      <c r="E140" s="84" t="b">
        <v>0</v>
      </c>
      <c r="F140" s="84" t="b">
        <v>0</v>
      </c>
      <c r="G140" s="84" t="b">
        <v>0</v>
      </c>
    </row>
    <row r="141" spans="1:7" ht="15">
      <c r="A141" s="84" t="s">
        <v>2263</v>
      </c>
      <c r="B141" s="84">
        <v>2</v>
      </c>
      <c r="C141" s="123">
        <v>0.002862124138271854</v>
      </c>
      <c r="D141" s="84" t="s">
        <v>2314</v>
      </c>
      <c r="E141" s="84" t="b">
        <v>1</v>
      </c>
      <c r="F141" s="84" t="b">
        <v>0</v>
      </c>
      <c r="G141" s="84" t="b">
        <v>0</v>
      </c>
    </row>
    <row r="142" spans="1:7" ht="15">
      <c r="A142" s="84" t="s">
        <v>1751</v>
      </c>
      <c r="B142" s="84">
        <v>2</v>
      </c>
      <c r="C142" s="123">
        <v>0.002862124138271854</v>
      </c>
      <c r="D142" s="84" t="s">
        <v>2314</v>
      </c>
      <c r="E142" s="84" t="b">
        <v>0</v>
      </c>
      <c r="F142" s="84" t="b">
        <v>0</v>
      </c>
      <c r="G142" s="84" t="b">
        <v>0</v>
      </c>
    </row>
    <row r="143" spans="1:7" ht="15">
      <c r="A143" s="84" t="s">
        <v>316</v>
      </c>
      <c r="B143" s="84">
        <v>2</v>
      </c>
      <c r="C143" s="123">
        <v>0.003347656389342791</v>
      </c>
      <c r="D143" s="84" t="s">
        <v>2314</v>
      </c>
      <c r="E143" s="84" t="b">
        <v>0</v>
      </c>
      <c r="F143" s="84" t="b">
        <v>0</v>
      </c>
      <c r="G143" s="84" t="b">
        <v>0</v>
      </c>
    </row>
    <row r="144" spans="1:7" ht="15">
      <c r="A144" s="84" t="s">
        <v>2264</v>
      </c>
      <c r="B144" s="84">
        <v>2</v>
      </c>
      <c r="C144" s="123">
        <v>0.002862124138271854</v>
      </c>
      <c r="D144" s="84" t="s">
        <v>2314</v>
      </c>
      <c r="E144" s="84" t="b">
        <v>0</v>
      </c>
      <c r="F144" s="84" t="b">
        <v>0</v>
      </c>
      <c r="G144" s="84" t="b">
        <v>0</v>
      </c>
    </row>
    <row r="145" spans="1:7" ht="15">
      <c r="A145" s="84" t="s">
        <v>2265</v>
      </c>
      <c r="B145" s="84">
        <v>2</v>
      </c>
      <c r="C145" s="123">
        <v>0.002862124138271854</v>
      </c>
      <c r="D145" s="84" t="s">
        <v>2314</v>
      </c>
      <c r="E145" s="84" t="b">
        <v>0</v>
      </c>
      <c r="F145" s="84" t="b">
        <v>0</v>
      </c>
      <c r="G145" s="84" t="b">
        <v>0</v>
      </c>
    </row>
    <row r="146" spans="1:7" ht="15">
      <c r="A146" s="84" t="s">
        <v>2266</v>
      </c>
      <c r="B146" s="84">
        <v>2</v>
      </c>
      <c r="C146" s="123">
        <v>0.002862124138271854</v>
      </c>
      <c r="D146" s="84" t="s">
        <v>2314</v>
      </c>
      <c r="E146" s="84" t="b">
        <v>0</v>
      </c>
      <c r="F146" s="84" t="b">
        <v>0</v>
      </c>
      <c r="G146" s="84" t="b">
        <v>0</v>
      </c>
    </row>
    <row r="147" spans="1:7" ht="15">
      <c r="A147" s="84" t="s">
        <v>2267</v>
      </c>
      <c r="B147" s="84">
        <v>2</v>
      </c>
      <c r="C147" s="123">
        <v>0.002862124138271854</v>
      </c>
      <c r="D147" s="84" t="s">
        <v>2314</v>
      </c>
      <c r="E147" s="84" t="b">
        <v>0</v>
      </c>
      <c r="F147" s="84" t="b">
        <v>0</v>
      </c>
      <c r="G147" s="84" t="b">
        <v>0</v>
      </c>
    </row>
    <row r="148" spans="1:7" ht="15">
      <c r="A148" s="84" t="s">
        <v>2268</v>
      </c>
      <c r="B148" s="84">
        <v>2</v>
      </c>
      <c r="C148" s="123">
        <v>0.002862124138271854</v>
      </c>
      <c r="D148" s="84" t="s">
        <v>2314</v>
      </c>
      <c r="E148" s="84" t="b">
        <v>0</v>
      </c>
      <c r="F148" s="84" t="b">
        <v>0</v>
      </c>
      <c r="G148" s="84" t="b">
        <v>0</v>
      </c>
    </row>
    <row r="149" spans="1:7" ht="15">
      <c r="A149" s="84" t="s">
        <v>2269</v>
      </c>
      <c r="B149" s="84">
        <v>2</v>
      </c>
      <c r="C149" s="123">
        <v>0.002862124138271854</v>
      </c>
      <c r="D149" s="84" t="s">
        <v>2314</v>
      </c>
      <c r="E149" s="84" t="b">
        <v>0</v>
      </c>
      <c r="F149" s="84" t="b">
        <v>0</v>
      </c>
      <c r="G149" s="84" t="b">
        <v>0</v>
      </c>
    </row>
    <row r="150" spans="1:7" ht="15">
      <c r="A150" s="84" t="s">
        <v>2270</v>
      </c>
      <c r="B150" s="84">
        <v>2</v>
      </c>
      <c r="C150" s="123">
        <v>0.002862124138271854</v>
      </c>
      <c r="D150" s="84" t="s">
        <v>2314</v>
      </c>
      <c r="E150" s="84" t="b">
        <v>0</v>
      </c>
      <c r="F150" s="84" t="b">
        <v>0</v>
      </c>
      <c r="G150" s="84" t="b">
        <v>0</v>
      </c>
    </row>
    <row r="151" spans="1:7" ht="15">
      <c r="A151" s="84" t="s">
        <v>2271</v>
      </c>
      <c r="B151" s="84">
        <v>2</v>
      </c>
      <c r="C151" s="123">
        <v>0.002862124138271854</v>
      </c>
      <c r="D151" s="84" t="s">
        <v>2314</v>
      </c>
      <c r="E151" s="84" t="b">
        <v>0</v>
      </c>
      <c r="F151" s="84" t="b">
        <v>0</v>
      </c>
      <c r="G151" s="84" t="b">
        <v>0</v>
      </c>
    </row>
    <row r="152" spans="1:7" ht="15">
      <c r="A152" s="84" t="s">
        <v>2272</v>
      </c>
      <c r="B152" s="84">
        <v>2</v>
      </c>
      <c r="C152" s="123">
        <v>0.002862124138271854</v>
      </c>
      <c r="D152" s="84" t="s">
        <v>2314</v>
      </c>
      <c r="E152" s="84" t="b">
        <v>0</v>
      </c>
      <c r="F152" s="84" t="b">
        <v>0</v>
      </c>
      <c r="G152" s="84" t="b">
        <v>0</v>
      </c>
    </row>
    <row r="153" spans="1:7" ht="15">
      <c r="A153" s="84" t="s">
        <v>312</v>
      </c>
      <c r="B153" s="84">
        <v>2</v>
      </c>
      <c r="C153" s="123">
        <v>0.003347656389342791</v>
      </c>
      <c r="D153" s="84" t="s">
        <v>2314</v>
      </c>
      <c r="E153" s="84" t="b">
        <v>0</v>
      </c>
      <c r="F153" s="84" t="b">
        <v>0</v>
      </c>
      <c r="G153" s="84" t="b">
        <v>0</v>
      </c>
    </row>
    <row r="154" spans="1:7" ht="15">
      <c r="A154" s="84" t="s">
        <v>2273</v>
      </c>
      <c r="B154" s="84">
        <v>2</v>
      </c>
      <c r="C154" s="123">
        <v>0.002862124138271854</v>
      </c>
      <c r="D154" s="84" t="s">
        <v>2314</v>
      </c>
      <c r="E154" s="84" t="b">
        <v>0</v>
      </c>
      <c r="F154" s="84" t="b">
        <v>0</v>
      </c>
      <c r="G154" s="84" t="b">
        <v>0</v>
      </c>
    </row>
    <row r="155" spans="1:7" ht="15">
      <c r="A155" s="84" t="s">
        <v>2274</v>
      </c>
      <c r="B155" s="84">
        <v>2</v>
      </c>
      <c r="C155" s="123">
        <v>0.003347656389342791</v>
      </c>
      <c r="D155" s="84" t="s">
        <v>2314</v>
      </c>
      <c r="E155" s="84" t="b">
        <v>0</v>
      </c>
      <c r="F155" s="84" t="b">
        <v>0</v>
      </c>
      <c r="G155" s="84" t="b">
        <v>0</v>
      </c>
    </row>
    <row r="156" spans="1:7" ht="15">
      <c r="A156" s="84" t="s">
        <v>256</v>
      </c>
      <c r="B156" s="84">
        <v>2</v>
      </c>
      <c r="C156" s="123">
        <v>0.002862124138271854</v>
      </c>
      <c r="D156" s="84" t="s">
        <v>2314</v>
      </c>
      <c r="E156" s="84" t="b">
        <v>0</v>
      </c>
      <c r="F156" s="84" t="b">
        <v>0</v>
      </c>
      <c r="G156" s="84" t="b">
        <v>0</v>
      </c>
    </row>
    <row r="157" spans="1:7" ht="15">
      <c r="A157" s="84" t="s">
        <v>1795</v>
      </c>
      <c r="B157" s="84">
        <v>2</v>
      </c>
      <c r="C157" s="123">
        <v>0.002862124138271854</v>
      </c>
      <c r="D157" s="84" t="s">
        <v>2314</v>
      </c>
      <c r="E157" s="84" t="b">
        <v>0</v>
      </c>
      <c r="F157" s="84" t="b">
        <v>0</v>
      </c>
      <c r="G157" s="84" t="b">
        <v>0</v>
      </c>
    </row>
    <row r="158" spans="1:7" ht="15">
      <c r="A158" s="84" t="s">
        <v>1797</v>
      </c>
      <c r="B158" s="84">
        <v>2</v>
      </c>
      <c r="C158" s="123">
        <v>0.002862124138271854</v>
      </c>
      <c r="D158" s="84" t="s">
        <v>2314</v>
      </c>
      <c r="E158" s="84" t="b">
        <v>0</v>
      </c>
      <c r="F158" s="84" t="b">
        <v>0</v>
      </c>
      <c r="G158" s="84" t="b">
        <v>0</v>
      </c>
    </row>
    <row r="159" spans="1:7" ht="15">
      <c r="A159" s="84" t="s">
        <v>1743</v>
      </c>
      <c r="B159" s="84">
        <v>2</v>
      </c>
      <c r="C159" s="123">
        <v>0.003347656389342791</v>
      </c>
      <c r="D159" s="84" t="s">
        <v>2314</v>
      </c>
      <c r="E159" s="84" t="b">
        <v>0</v>
      </c>
      <c r="F159" s="84" t="b">
        <v>0</v>
      </c>
      <c r="G159" s="84" t="b">
        <v>0</v>
      </c>
    </row>
    <row r="160" spans="1:7" ht="15">
      <c r="A160" s="84" t="s">
        <v>2275</v>
      </c>
      <c r="B160" s="84">
        <v>2</v>
      </c>
      <c r="C160" s="123">
        <v>0.002862124138271854</v>
      </c>
      <c r="D160" s="84" t="s">
        <v>2314</v>
      </c>
      <c r="E160" s="84" t="b">
        <v>0</v>
      </c>
      <c r="F160" s="84" t="b">
        <v>0</v>
      </c>
      <c r="G160" s="84" t="b">
        <v>0</v>
      </c>
    </row>
    <row r="161" spans="1:7" ht="15">
      <c r="A161" s="84" t="s">
        <v>2276</v>
      </c>
      <c r="B161" s="84">
        <v>2</v>
      </c>
      <c r="C161" s="123">
        <v>0.002862124138271854</v>
      </c>
      <c r="D161" s="84" t="s">
        <v>2314</v>
      </c>
      <c r="E161" s="84" t="b">
        <v>0</v>
      </c>
      <c r="F161" s="84" t="b">
        <v>0</v>
      </c>
      <c r="G161" s="84" t="b">
        <v>0</v>
      </c>
    </row>
    <row r="162" spans="1:7" ht="15">
      <c r="A162" s="84" t="s">
        <v>2277</v>
      </c>
      <c r="B162" s="84">
        <v>2</v>
      </c>
      <c r="C162" s="123">
        <v>0.002862124138271854</v>
      </c>
      <c r="D162" s="84" t="s">
        <v>2314</v>
      </c>
      <c r="E162" s="84" t="b">
        <v>0</v>
      </c>
      <c r="F162" s="84" t="b">
        <v>0</v>
      </c>
      <c r="G162" s="84" t="b">
        <v>0</v>
      </c>
    </row>
    <row r="163" spans="1:7" ht="15">
      <c r="A163" s="84" t="s">
        <v>2278</v>
      </c>
      <c r="B163" s="84">
        <v>2</v>
      </c>
      <c r="C163" s="123">
        <v>0.002862124138271854</v>
      </c>
      <c r="D163" s="84" t="s">
        <v>2314</v>
      </c>
      <c r="E163" s="84" t="b">
        <v>0</v>
      </c>
      <c r="F163" s="84" t="b">
        <v>0</v>
      </c>
      <c r="G163" s="84" t="b">
        <v>0</v>
      </c>
    </row>
    <row r="164" spans="1:7" ht="15">
      <c r="A164" s="84" t="s">
        <v>2279</v>
      </c>
      <c r="B164" s="84">
        <v>2</v>
      </c>
      <c r="C164" s="123">
        <v>0.002862124138271854</v>
      </c>
      <c r="D164" s="84" t="s">
        <v>2314</v>
      </c>
      <c r="E164" s="84" t="b">
        <v>0</v>
      </c>
      <c r="F164" s="84" t="b">
        <v>0</v>
      </c>
      <c r="G164" s="84" t="b">
        <v>0</v>
      </c>
    </row>
    <row r="165" spans="1:7" ht="15">
      <c r="A165" s="84" t="s">
        <v>2280</v>
      </c>
      <c r="B165" s="84">
        <v>2</v>
      </c>
      <c r="C165" s="123">
        <v>0.002862124138271854</v>
      </c>
      <c r="D165" s="84" t="s">
        <v>2314</v>
      </c>
      <c r="E165" s="84" t="b">
        <v>0</v>
      </c>
      <c r="F165" s="84" t="b">
        <v>0</v>
      </c>
      <c r="G165" s="84" t="b">
        <v>0</v>
      </c>
    </row>
    <row r="166" spans="1:7" ht="15">
      <c r="A166" s="84" t="s">
        <v>2281</v>
      </c>
      <c r="B166" s="84">
        <v>2</v>
      </c>
      <c r="C166" s="123">
        <v>0.002862124138271854</v>
      </c>
      <c r="D166" s="84" t="s">
        <v>2314</v>
      </c>
      <c r="E166" s="84" t="b">
        <v>0</v>
      </c>
      <c r="F166" s="84" t="b">
        <v>0</v>
      </c>
      <c r="G166" s="84" t="b">
        <v>0</v>
      </c>
    </row>
    <row r="167" spans="1:7" ht="15">
      <c r="A167" s="84" t="s">
        <v>2282</v>
      </c>
      <c r="B167" s="84">
        <v>2</v>
      </c>
      <c r="C167" s="123">
        <v>0.002862124138271854</v>
      </c>
      <c r="D167" s="84" t="s">
        <v>2314</v>
      </c>
      <c r="E167" s="84" t="b">
        <v>0</v>
      </c>
      <c r="F167" s="84" t="b">
        <v>1</v>
      </c>
      <c r="G167" s="84" t="b">
        <v>0</v>
      </c>
    </row>
    <row r="168" spans="1:7" ht="15">
      <c r="A168" s="84" t="s">
        <v>2283</v>
      </c>
      <c r="B168" s="84">
        <v>2</v>
      </c>
      <c r="C168" s="123">
        <v>0.002862124138271854</v>
      </c>
      <c r="D168" s="84" t="s">
        <v>2314</v>
      </c>
      <c r="E168" s="84" t="b">
        <v>0</v>
      </c>
      <c r="F168" s="84" t="b">
        <v>0</v>
      </c>
      <c r="G168" s="84" t="b">
        <v>0</v>
      </c>
    </row>
    <row r="169" spans="1:7" ht="15">
      <c r="A169" s="84" t="s">
        <v>2284</v>
      </c>
      <c r="B169" s="84">
        <v>2</v>
      </c>
      <c r="C169" s="123">
        <v>0.002862124138271854</v>
      </c>
      <c r="D169" s="84" t="s">
        <v>2314</v>
      </c>
      <c r="E169" s="84" t="b">
        <v>0</v>
      </c>
      <c r="F169" s="84" t="b">
        <v>0</v>
      </c>
      <c r="G169" s="84" t="b">
        <v>0</v>
      </c>
    </row>
    <row r="170" spans="1:7" ht="15">
      <c r="A170" s="84" t="s">
        <v>2285</v>
      </c>
      <c r="B170" s="84">
        <v>2</v>
      </c>
      <c r="C170" s="123">
        <v>0.002862124138271854</v>
      </c>
      <c r="D170" s="84" t="s">
        <v>2314</v>
      </c>
      <c r="E170" s="84" t="b">
        <v>0</v>
      </c>
      <c r="F170" s="84" t="b">
        <v>0</v>
      </c>
      <c r="G170" s="84" t="b">
        <v>0</v>
      </c>
    </row>
    <row r="171" spans="1:7" ht="15">
      <c r="A171" s="84" t="s">
        <v>2286</v>
      </c>
      <c r="B171" s="84">
        <v>2</v>
      </c>
      <c r="C171" s="123">
        <v>0.002862124138271854</v>
      </c>
      <c r="D171" s="84" t="s">
        <v>2314</v>
      </c>
      <c r="E171" s="84" t="b">
        <v>0</v>
      </c>
      <c r="F171" s="84" t="b">
        <v>0</v>
      </c>
      <c r="G171" s="84" t="b">
        <v>0</v>
      </c>
    </row>
    <row r="172" spans="1:7" ht="15">
      <c r="A172" s="84" t="s">
        <v>2287</v>
      </c>
      <c r="B172" s="84">
        <v>2</v>
      </c>
      <c r="C172" s="123">
        <v>0.002862124138271854</v>
      </c>
      <c r="D172" s="84" t="s">
        <v>2314</v>
      </c>
      <c r="E172" s="84" t="b">
        <v>0</v>
      </c>
      <c r="F172" s="84" t="b">
        <v>0</v>
      </c>
      <c r="G172" s="84" t="b">
        <v>0</v>
      </c>
    </row>
    <row r="173" spans="1:7" ht="15">
      <c r="A173" s="84" t="s">
        <v>2288</v>
      </c>
      <c r="B173" s="84">
        <v>2</v>
      </c>
      <c r="C173" s="123">
        <v>0.002862124138271854</v>
      </c>
      <c r="D173" s="84" t="s">
        <v>2314</v>
      </c>
      <c r="E173" s="84" t="b">
        <v>0</v>
      </c>
      <c r="F173" s="84" t="b">
        <v>0</v>
      </c>
      <c r="G173" s="84" t="b">
        <v>0</v>
      </c>
    </row>
    <row r="174" spans="1:7" ht="15">
      <c r="A174" s="84" t="s">
        <v>1842</v>
      </c>
      <c r="B174" s="84">
        <v>2</v>
      </c>
      <c r="C174" s="123">
        <v>0.002862124138271854</v>
      </c>
      <c r="D174" s="84" t="s">
        <v>2314</v>
      </c>
      <c r="E174" s="84" t="b">
        <v>0</v>
      </c>
      <c r="F174" s="84" t="b">
        <v>0</v>
      </c>
      <c r="G174" s="84" t="b">
        <v>0</v>
      </c>
    </row>
    <row r="175" spans="1:7" ht="15">
      <c r="A175" s="84" t="s">
        <v>1843</v>
      </c>
      <c r="B175" s="84">
        <v>2</v>
      </c>
      <c r="C175" s="123">
        <v>0.002862124138271854</v>
      </c>
      <c r="D175" s="84" t="s">
        <v>2314</v>
      </c>
      <c r="E175" s="84" t="b">
        <v>0</v>
      </c>
      <c r="F175" s="84" t="b">
        <v>0</v>
      </c>
      <c r="G175" s="84" t="b">
        <v>0</v>
      </c>
    </row>
    <row r="176" spans="1:7" ht="15">
      <c r="A176" s="84" t="s">
        <v>2289</v>
      </c>
      <c r="B176" s="84">
        <v>2</v>
      </c>
      <c r="C176" s="123">
        <v>0.002862124138271854</v>
      </c>
      <c r="D176" s="84" t="s">
        <v>2314</v>
      </c>
      <c r="E176" s="84" t="b">
        <v>0</v>
      </c>
      <c r="F176" s="84" t="b">
        <v>0</v>
      </c>
      <c r="G176" s="84" t="b">
        <v>0</v>
      </c>
    </row>
    <row r="177" spans="1:7" ht="15">
      <c r="A177" s="84" t="s">
        <v>2290</v>
      </c>
      <c r="B177" s="84">
        <v>2</v>
      </c>
      <c r="C177" s="123">
        <v>0.002862124138271854</v>
      </c>
      <c r="D177" s="84" t="s">
        <v>2314</v>
      </c>
      <c r="E177" s="84" t="b">
        <v>0</v>
      </c>
      <c r="F177" s="84" t="b">
        <v>0</v>
      </c>
      <c r="G177" s="84" t="b">
        <v>0</v>
      </c>
    </row>
    <row r="178" spans="1:7" ht="15">
      <c r="A178" s="84" t="s">
        <v>2291</v>
      </c>
      <c r="B178" s="84">
        <v>2</v>
      </c>
      <c r="C178" s="123">
        <v>0.002862124138271854</v>
      </c>
      <c r="D178" s="84" t="s">
        <v>2314</v>
      </c>
      <c r="E178" s="84" t="b">
        <v>1</v>
      </c>
      <c r="F178" s="84" t="b">
        <v>0</v>
      </c>
      <c r="G178" s="84" t="b">
        <v>0</v>
      </c>
    </row>
    <row r="179" spans="1:7" ht="15">
      <c r="A179" s="84" t="s">
        <v>2292</v>
      </c>
      <c r="B179" s="84">
        <v>2</v>
      </c>
      <c r="C179" s="123">
        <v>0.002862124138271854</v>
      </c>
      <c r="D179" s="84" t="s">
        <v>2314</v>
      </c>
      <c r="E179" s="84" t="b">
        <v>0</v>
      </c>
      <c r="F179" s="84" t="b">
        <v>0</v>
      </c>
      <c r="G179" s="84" t="b">
        <v>0</v>
      </c>
    </row>
    <row r="180" spans="1:7" ht="15">
      <c r="A180" s="84" t="s">
        <v>2293</v>
      </c>
      <c r="B180" s="84">
        <v>2</v>
      </c>
      <c r="C180" s="123">
        <v>0.002862124138271854</v>
      </c>
      <c r="D180" s="84" t="s">
        <v>2314</v>
      </c>
      <c r="E180" s="84" t="b">
        <v>0</v>
      </c>
      <c r="F180" s="84" t="b">
        <v>0</v>
      </c>
      <c r="G180" s="84" t="b">
        <v>0</v>
      </c>
    </row>
    <row r="181" spans="1:7" ht="15">
      <c r="A181" s="84" t="s">
        <v>2294</v>
      </c>
      <c r="B181" s="84">
        <v>2</v>
      </c>
      <c r="C181" s="123">
        <v>0.002862124138271854</v>
      </c>
      <c r="D181" s="84" t="s">
        <v>2314</v>
      </c>
      <c r="E181" s="84" t="b">
        <v>0</v>
      </c>
      <c r="F181" s="84" t="b">
        <v>0</v>
      </c>
      <c r="G181" s="84" t="b">
        <v>0</v>
      </c>
    </row>
    <row r="182" spans="1:7" ht="15">
      <c r="A182" s="84" t="s">
        <v>2295</v>
      </c>
      <c r="B182" s="84">
        <v>2</v>
      </c>
      <c r="C182" s="123">
        <v>0.002862124138271854</v>
      </c>
      <c r="D182" s="84" t="s">
        <v>2314</v>
      </c>
      <c r="E182" s="84" t="b">
        <v>0</v>
      </c>
      <c r="F182" s="84" t="b">
        <v>0</v>
      </c>
      <c r="G182" s="84" t="b">
        <v>0</v>
      </c>
    </row>
    <row r="183" spans="1:7" ht="15">
      <c r="A183" s="84" t="s">
        <v>2296</v>
      </c>
      <c r="B183" s="84">
        <v>2</v>
      </c>
      <c r="C183" s="123">
        <v>0.002862124138271854</v>
      </c>
      <c r="D183" s="84" t="s">
        <v>2314</v>
      </c>
      <c r="E183" s="84" t="b">
        <v>0</v>
      </c>
      <c r="F183" s="84" t="b">
        <v>0</v>
      </c>
      <c r="G183" s="84" t="b">
        <v>0</v>
      </c>
    </row>
    <row r="184" spans="1:7" ht="15">
      <c r="A184" s="84" t="s">
        <v>2297</v>
      </c>
      <c r="B184" s="84">
        <v>2</v>
      </c>
      <c r="C184" s="123">
        <v>0.002862124138271854</v>
      </c>
      <c r="D184" s="84" t="s">
        <v>2314</v>
      </c>
      <c r="E184" s="84" t="b">
        <v>0</v>
      </c>
      <c r="F184" s="84" t="b">
        <v>0</v>
      </c>
      <c r="G184" s="84" t="b">
        <v>0</v>
      </c>
    </row>
    <row r="185" spans="1:7" ht="15">
      <c r="A185" s="84" t="s">
        <v>2298</v>
      </c>
      <c r="B185" s="84">
        <v>2</v>
      </c>
      <c r="C185" s="123">
        <v>0.002862124138271854</v>
      </c>
      <c r="D185" s="84" t="s">
        <v>2314</v>
      </c>
      <c r="E185" s="84" t="b">
        <v>0</v>
      </c>
      <c r="F185" s="84" t="b">
        <v>0</v>
      </c>
      <c r="G185" s="84" t="b">
        <v>0</v>
      </c>
    </row>
    <row r="186" spans="1:7" ht="15">
      <c r="A186" s="84" t="s">
        <v>2299</v>
      </c>
      <c r="B186" s="84">
        <v>2</v>
      </c>
      <c r="C186" s="123">
        <v>0.002862124138271854</v>
      </c>
      <c r="D186" s="84" t="s">
        <v>2314</v>
      </c>
      <c r="E186" s="84" t="b">
        <v>0</v>
      </c>
      <c r="F186" s="84" t="b">
        <v>0</v>
      </c>
      <c r="G186" s="84" t="b">
        <v>0</v>
      </c>
    </row>
    <row r="187" spans="1:7" ht="15">
      <c r="A187" s="84" t="s">
        <v>2300</v>
      </c>
      <c r="B187" s="84">
        <v>2</v>
      </c>
      <c r="C187" s="123">
        <v>0.002862124138271854</v>
      </c>
      <c r="D187" s="84" t="s">
        <v>2314</v>
      </c>
      <c r="E187" s="84" t="b">
        <v>0</v>
      </c>
      <c r="F187" s="84" t="b">
        <v>0</v>
      </c>
      <c r="G187" s="84" t="b">
        <v>0</v>
      </c>
    </row>
    <row r="188" spans="1:7" ht="15">
      <c r="A188" s="84" t="s">
        <v>2301</v>
      </c>
      <c r="B188" s="84">
        <v>2</v>
      </c>
      <c r="C188" s="123">
        <v>0.002862124138271854</v>
      </c>
      <c r="D188" s="84" t="s">
        <v>2314</v>
      </c>
      <c r="E188" s="84" t="b">
        <v>0</v>
      </c>
      <c r="F188" s="84" t="b">
        <v>0</v>
      </c>
      <c r="G188" s="84" t="b">
        <v>0</v>
      </c>
    </row>
    <row r="189" spans="1:7" ht="15">
      <c r="A189" s="84" t="s">
        <v>2302</v>
      </c>
      <c r="B189" s="84">
        <v>2</v>
      </c>
      <c r="C189" s="123">
        <v>0.002862124138271854</v>
      </c>
      <c r="D189" s="84" t="s">
        <v>2314</v>
      </c>
      <c r="E189" s="84" t="b">
        <v>0</v>
      </c>
      <c r="F189" s="84" t="b">
        <v>0</v>
      </c>
      <c r="G189" s="84" t="b">
        <v>0</v>
      </c>
    </row>
    <row r="190" spans="1:7" ht="15">
      <c r="A190" s="84" t="s">
        <v>2303</v>
      </c>
      <c r="B190" s="84">
        <v>2</v>
      </c>
      <c r="C190" s="123">
        <v>0.002862124138271854</v>
      </c>
      <c r="D190" s="84" t="s">
        <v>2314</v>
      </c>
      <c r="E190" s="84" t="b">
        <v>0</v>
      </c>
      <c r="F190" s="84" t="b">
        <v>0</v>
      </c>
      <c r="G190" s="84" t="b">
        <v>0</v>
      </c>
    </row>
    <row r="191" spans="1:7" ht="15">
      <c r="A191" s="84" t="s">
        <v>2304</v>
      </c>
      <c r="B191" s="84">
        <v>2</v>
      </c>
      <c r="C191" s="123">
        <v>0.002862124138271854</v>
      </c>
      <c r="D191" s="84" t="s">
        <v>2314</v>
      </c>
      <c r="E191" s="84" t="b">
        <v>0</v>
      </c>
      <c r="F191" s="84" t="b">
        <v>0</v>
      </c>
      <c r="G191" s="84" t="b">
        <v>0</v>
      </c>
    </row>
    <row r="192" spans="1:7" ht="15">
      <c r="A192" s="84" t="s">
        <v>305</v>
      </c>
      <c r="B192" s="84">
        <v>2</v>
      </c>
      <c r="C192" s="123">
        <v>0.002862124138271854</v>
      </c>
      <c r="D192" s="84" t="s">
        <v>2314</v>
      </c>
      <c r="E192" s="84" t="b">
        <v>0</v>
      </c>
      <c r="F192" s="84" t="b">
        <v>0</v>
      </c>
      <c r="G192" s="84" t="b">
        <v>0</v>
      </c>
    </row>
    <row r="193" spans="1:7" ht="15">
      <c r="A193" s="84" t="s">
        <v>230</v>
      </c>
      <c r="B193" s="84">
        <v>2</v>
      </c>
      <c r="C193" s="123">
        <v>0.002862124138271854</v>
      </c>
      <c r="D193" s="84" t="s">
        <v>2314</v>
      </c>
      <c r="E193" s="84" t="b">
        <v>0</v>
      </c>
      <c r="F193" s="84" t="b">
        <v>0</v>
      </c>
      <c r="G193" s="84" t="b">
        <v>0</v>
      </c>
    </row>
    <row r="194" spans="1:7" ht="15">
      <c r="A194" s="84" t="s">
        <v>1740</v>
      </c>
      <c r="B194" s="84">
        <v>2</v>
      </c>
      <c r="C194" s="123">
        <v>0.002862124138271854</v>
      </c>
      <c r="D194" s="84" t="s">
        <v>2314</v>
      </c>
      <c r="E194" s="84" t="b">
        <v>0</v>
      </c>
      <c r="F194" s="84" t="b">
        <v>0</v>
      </c>
      <c r="G194" s="84" t="b">
        <v>0</v>
      </c>
    </row>
    <row r="195" spans="1:7" ht="15">
      <c r="A195" s="84" t="s">
        <v>1799</v>
      </c>
      <c r="B195" s="84">
        <v>2</v>
      </c>
      <c r="C195" s="123">
        <v>0.002862124138271854</v>
      </c>
      <c r="D195" s="84" t="s">
        <v>2314</v>
      </c>
      <c r="E195" s="84" t="b">
        <v>0</v>
      </c>
      <c r="F195" s="84" t="b">
        <v>0</v>
      </c>
      <c r="G195" s="84" t="b">
        <v>0</v>
      </c>
    </row>
    <row r="196" spans="1:7" ht="15">
      <c r="A196" s="84" t="s">
        <v>2305</v>
      </c>
      <c r="B196" s="84">
        <v>2</v>
      </c>
      <c r="C196" s="123">
        <v>0.002862124138271854</v>
      </c>
      <c r="D196" s="84" t="s">
        <v>2314</v>
      </c>
      <c r="E196" s="84" t="b">
        <v>0</v>
      </c>
      <c r="F196" s="84" t="b">
        <v>0</v>
      </c>
      <c r="G196" s="84" t="b">
        <v>0</v>
      </c>
    </row>
    <row r="197" spans="1:7" ht="15">
      <c r="A197" s="84" t="s">
        <v>299</v>
      </c>
      <c r="B197" s="84">
        <v>2</v>
      </c>
      <c r="C197" s="123">
        <v>0.002862124138271854</v>
      </c>
      <c r="D197" s="84" t="s">
        <v>2314</v>
      </c>
      <c r="E197" s="84" t="b">
        <v>0</v>
      </c>
      <c r="F197" s="84" t="b">
        <v>0</v>
      </c>
      <c r="G197" s="84" t="b">
        <v>0</v>
      </c>
    </row>
    <row r="198" spans="1:7" ht="15">
      <c r="A198" s="84" t="s">
        <v>2306</v>
      </c>
      <c r="B198" s="84">
        <v>2</v>
      </c>
      <c r="C198" s="123">
        <v>0.002862124138271854</v>
      </c>
      <c r="D198" s="84" t="s">
        <v>2314</v>
      </c>
      <c r="E198" s="84" t="b">
        <v>0</v>
      </c>
      <c r="F198" s="84" t="b">
        <v>0</v>
      </c>
      <c r="G198" s="84" t="b">
        <v>0</v>
      </c>
    </row>
    <row r="199" spans="1:7" ht="15">
      <c r="A199" s="84" t="s">
        <v>2307</v>
      </c>
      <c r="B199" s="84">
        <v>2</v>
      </c>
      <c r="C199" s="123">
        <v>0.002862124138271854</v>
      </c>
      <c r="D199" s="84" t="s">
        <v>2314</v>
      </c>
      <c r="E199" s="84" t="b">
        <v>0</v>
      </c>
      <c r="F199" s="84" t="b">
        <v>0</v>
      </c>
      <c r="G199" s="84" t="b">
        <v>0</v>
      </c>
    </row>
    <row r="200" spans="1:7" ht="15">
      <c r="A200" s="84" t="s">
        <v>2308</v>
      </c>
      <c r="B200" s="84">
        <v>2</v>
      </c>
      <c r="C200" s="123">
        <v>0.002862124138271854</v>
      </c>
      <c r="D200" s="84" t="s">
        <v>2314</v>
      </c>
      <c r="E200" s="84" t="b">
        <v>0</v>
      </c>
      <c r="F200" s="84" t="b">
        <v>0</v>
      </c>
      <c r="G200" s="84" t="b">
        <v>0</v>
      </c>
    </row>
    <row r="201" spans="1:7" ht="15">
      <c r="A201" s="84" t="s">
        <v>2309</v>
      </c>
      <c r="B201" s="84">
        <v>2</v>
      </c>
      <c r="C201" s="123">
        <v>0.002862124138271854</v>
      </c>
      <c r="D201" s="84" t="s">
        <v>2314</v>
      </c>
      <c r="E201" s="84" t="b">
        <v>0</v>
      </c>
      <c r="F201" s="84" t="b">
        <v>0</v>
      </c>
      <c r="G201" s="84" t="b">
        <v>0</v>
      </c>
    </row>
    <row r="202" spans="1:7" ht="15">
      <c r="A202" s="84" t="s">
        <v>2310</v>
      </c>
      <c r="B202" s="84">
        <v>2</v>
      </c>
      <c r="C202" s="123">
        <v>0.002862124138271854</v>
      </c>
      <c r="D202" s="84" t="s">
        <v>2314</v>
      </c>
      <c r="E202" s="84" t="b">
        <v>0</v>
      </c>
      <c r="F202" s="84" t="b">
        <v>0</v>
      </c>
      <c r="G202" s="84" t="b">
        <v>0</v>
      </c>
    </row>
    <row r="203" spans="1:7" ht="15">
      <c r="A203" s="84" t="s">
        <v>2311</v>
      </c>
      <c r="B203" s="84">
        <v>2</v>
      </c>
      <c r="C203" s="123">
        <v>0.002862124138271854</v>
      </c>
      <c r="D203" s="84" t="s">
        <v>2314</v>
      </c>
      <c r="E203" s="84" t="b">
        <v>0</v>
      </c>
      <c r="F203" s="84" t="b">
        <v>0</v>
      </c>
      <c r="G203" s="84" t="b">
        <v>0</v>
      </c>
    </row>
    <row r="204" spans="1:7" ht="15">
      <c r="A204" s="84" t="s">
        <v>443</v>
      </c>
      <c r="B204" s="84">
        <v>32</v>
      </c>
      <c r="C204" s="123">
        <v>0</v>
      </c>
      <c r="D204" s="84" t="s">
        <v>1643</v>
      </c>
      <c r="E204" s="84" t="b">
        <v>0</v>
      </c>
      <c r="F204" s="84" t="b">
        <v>0</v>
      </c>
      <c r="G204" s="84" t="b">
        <v>0</v>
      </c>
    </row>
    <row r="205" spans="1:7" ht="15">
      <c r="A205" s="84" t="s">
        <v>1726</v>
      </c>
      <c r="B205" s="84">
        <v>13</v>
      </c>
      <c r="C205" s="123">
        <v>0.020928749539793828</v>
      </c>
      <c r="D205" s="84" t="s">
        <v>1643</v>
      </c>
      <c r="E205" s="84" t="b">
        <v>0</v>
      </c>
      <c r="F205" s="84" t="b">
        <v>0</v>
      </c>
      <c r="G205" s="84" t="b">
        <v>0</v>
      </c>
    </row>
    <row r="206" spans="1:7" ht="15">
      <c r="A206" s="84" t="s">
        <v>300</v>
      </c>
      <c r="B206" s="84">
        <v>12</v>
      </c>
      <c r="C206" s="123">
        <v>0.021035492951717583</v>
      </c>
      <c r="D206" s="84" t="s">
        <v>1643</v>
      </c>
      <c r="E206" s="84" t="b">
        <v>0</v>
      </c>
      <c r="F206" s="84" t="b">
        <v>0</v>
      </c>
      <c r="G206" s="84" t="b">
        <v>0</v>
      </c>
    </row>
    <row r="207" spans="1:7" ht="15">
      <c r="A207" s="84" t="s">
        <v>1728</v>
      </c>
      <c r="B207" s="84">
        <v>9</v>
      </c>
      <c r="C207" s="123">
        <v>0.020403980328910408</v>
      </c>
      <c r="D207" s="84" t="s">
        <v>1643</v>
      </c>
      <c r="E207" s="84" t="b">
        <v>0</v>
      </c>
      <c r="F207" s="84" t="b">
        <v>0</v>
      </c>
      <c r="G207" s="84" t="b">
        <v>0</v>
      </c>
    </row>
    <row r="208" spans="1:7" ht="15">
      <c r="A208" s="84" t="s">
        <v>1727</v>
      </c>
      <c r="B208" s="84">
        <v>8</v>
      </c>
      <c r="C208" s="123">
        <v>0.01982090506429506</v>
      </c>
      <c r="D208" s="84" t="s">
        <v>1643</v>
      </c>
      <c r="E208" s="84" t="b">
        <v>0</v>
      </c>
      <c r="F208" s="84" t="b">
        <v>0</v>
      </c>
      <c r="G208" s="84" t="b">
        <v>0</v>
      </c>
    </row>
    <row r="209" spans="1:7" ht="15">
      <c r="A209" s="84" t="s">
        <v>1733</v>
      </c>
      <c r="B209" s="84">
        <v>8</v>
      </c>
      <c r="C209" s="123">
        <v>0.01982090506429506</v>
      </c>
      <c r="D209" s="84" t="s">
        <v>1643</v>
      </c>
      <c r="E209" s="84" t="b">
        <v>0</v>
      </c>
      <c r="F209" s="84" t="b">
        <v>0</v>
      </c>
      <c r="G209" s="84" t="b">
        <v>0</v>
      </c>
    </row>
    <row r="210" spans="1:7" ht="15">
      <c r="A210" s="84" t="s">
        <v>1735</v>
      </c>
      <c r="B210" s="84">
        <v>8</v>
      </c>
      <c r="C210" s="123">
        <v>0.01982090506429506</v>
      </c>
      <c r="D210" s="84" t="s">
        <v>1643</v>
      </c>
      <c r="E210" s="84" t="b">
        <v>0</v>
      </c>
      <c r="F210" s="84" t="b">
        <v>0</v>
      </c>
      <c r="G210" s="84" t="b">
        <v>0</v>
      </c>
    </row>
    <row r="211" spans="1:7" ht="15">
      <c r="A211" s="84" t="s">
        <v>1730</v>
      </c>
      <c r="B211" s="84">
        <v>8</v>
      </c>
      <c r="C211" s="123">
        <v>0.01982090506429506</v>
      </c>
      <c r="D211" s="84" t="s">
        <v>1643</v>
      </c>
      <c r="E211" s="84" t="b">
        <v>0</v>
      </c>
      <c r="F211" s="84" t="b">
        <v>0</v>
      </c>
      <c r="G211" s="84" t="b">
        <v>0</v>
      </c>
    </row>
    <row r="212" spans="1:7" ht="15">
      <c r="A212" s="84" t="s">
        <v>1729</v>
      </c>
      <c r="B212" s="84">
        <v>8</v>
      </c>
      <c r="C212" s="123">
        <v>0.01982090506429506</v>
      </c>
      <c r="D212" s="84" t="s">
        <v>1643</v>
      </c>
      <c r="E212" s="84" t="b">
        <v>0</v>
      </c>
      <c r="F212" s="84" t="b">
        <v>0</v>
      </c>
      <c r="G212" s="84" t="b">
        <v>0</v>
      </c>
    </row>
    <row r="213" spans="1:7" ht="15">
      <c r="A213" s="84" t="s">
        <v>1736</v>
      </c>
      <c r="B213" s="84">
        <v>8</v>
      </c>
      <c r="C213" s="123">
        <v>0.01982090506429506</v>
      </c>
      <c r="D213" s="84" t="s">
        <v>1643</v>
      </c>
      <c r="E213" s="84" t="b">
        <v>0</v>
      </c>
      <c r="F213" s="84" t="b">
        <v>0</v>
      </c>
      <c r="G213" s="84" t="b">
        <v>0</v>
      </c>
    </row>
    <row r="214" spans="1:7" ht="15">
      <c r="A214" s="84" t="s">
        <v>2213</v>
      </c>
      <c r="B214" s="84">
        <v>8</v>
      </c>
      <c r="C214" s="123">
        <v>0.01982090506429506</v>
      </c>
      <c r="D214" s="84" t="s">
        <v>1643</v>
      </c>
      <c r="E214" s="84" t="b">
        <v>0</v>
      </c>
      <c r="F214" s="84" t="b">
        <v>0</v>
      </c>
      <c r="G214" s="84" t="b">
        <v>0</v>
      </c>
    </row>
    <row r="215" spans="1:7" ht="15">
      <c r="A215" s="84" t="s">
        <v>2216</v>
      </c>
      <c r="B215" s="84">
        <v>6</v>
      </c>
      <c r="C215" s="123">
        <v>0.01795058587496944</v>
      </c>
      <c r="D215" s="84" t="s">
        <v>1643</v>
      </c>
      <c r="E215" s="84" t="b">
        <v>0</v>
      </c>
      <c r="F215" s="84" t="b">
        <v>0</v>
      </c>
      <c r="G215" s="84" t="b">
        <v>0</v>
      </c>
    </row>
    <row r="216" spans="1:7" ht="15">
      <c r="A216" s="84" t="s">
        <v>2217</v>
      </c>
      <c r="B216" s="84">
        <v>6</v>
      </c>
      <c r="C216" s="123">
        <v>0.01795058587496944</v>
      </c>
      <c r="D216" s="84" t="s">
        <v>1643</v>
      </c>
      <c r="E216" s="84" t="b">
        <v>0</v>
      </c>
      <c r="F216" s="84" t="b">
        <v>0</v>
      </c>
      <c r="G216" s="84" t="b">
        <v>0</v>
      </c>
    </row>
    <row r="217" spans="1:7" ht="15">
      <c r="A217" s="84" t="s">
        <v>2222</v>
      </c>
      <c r="B217" s="84">
        <v>4</v>
      </c>
      <c r="C217" s="123">
        <v>0.014865678798221295</v>
      </c>
      <c r="D217" s="84" t="s">
        <v>1643</v>
      </c>
      <c r="E217" s="84" t="b">
        <v>0</v>
      </c>
      <c r="F217" s="84" t="b">
        <v>0</v>
      </c>
      <c r="G217" s="84" t="b">
        <v>0</v>
      </c>
    </row>
    <row r="218" spans="1:7" ht="15">
      <c r="A218" s="84" t="s">
        <v>2215</v>
      </c>
      <c r="B218" s="84">
        <v>3</v>
      </c>
      <c r="C218" s="123">
        <v>0.012691712637040041</v>
      </c>
      <c r="D218" s="84" t="s">
        <v>1643</v>
      </c>
      <c r="E218" s="84" t="b">
        <v>0</v>
      </c>
      <c r="F218" s="84" t="b">
        <v>0</v>
      </c>
      <c r="G218" s="84" t="b">
        <v>0</v>
      </c>
    </row>
    <row r="219" spans="1:7" ht="15">
      <c r="A219" s="84" t="s">
        <v>1732</v>
      </c>
      <c r="B219" s="84">
        <v>2</v>
      </c>
      <c r="C219" s="123">
        <v>0.00991045253214753</v>
      </c>
      <c r="D219" s="84" t="s">
        <v>1643</v>
      </c>
      <c r="E219" s="84" t="b">
        <v>0</v>
      </c>
      <c r="F219" s="84" t="b">
        <v>0</v>
      </c>
      <c r="G219" s="84" t="b">
        <v>0</v>
      </c>
    </row>
    <row r="220" spans="1:7" ht="15">
      <c r="A220" s="84" t="s">
        <v>1784</v>
      </c>
      <c r="B220" s="84">
        <v>2</v>
      </c>
      <c r="C220" s="123">
        <v>0.00991045253214753</v>
      </c>
      <c r="D220" s="84" t="s">
        <v>1643</v>
      </c>
      <c r="E220" s="84" t="b">
        <v>0</v>
      </c>
      <c r="F220" s="84" t="b">
        <v>0</v>
      </c>
      <c r="G220" s="84" t="b">
        <v>0</v>
      </c>
    </row>
    <row r="221" spans="1:7" ht="15">
      <c r="A221" s="84" t="s">
        <v>2252</v>
      </c>
      <c r="B221" s="84">
        <v>2</v>
      </c>
      <c r="C221" s="123">
        <v>0.00991045253214753</v>
      </c>
      <c r="D221" s="84" t="s">
        <v>1643</v>
      </c>
      <c r="E221" s="84" t="b">
        <v>0</v>
      </c>
      <c r="F221" s="84" t="b">
        <v>0</v>
      </c>
      <c r="G221" s="84" t="b">
        <v>0</v>
      </c>
    </row>
    <row r="222" spans="1:7" ht="15">
      <c r="A222" s="84" t="s">
        <v>2224</v>
      </c>
      <c r="B222" s="84">
        <v>2</v>
      </c>
      <c r="C222" s="123">
        <v>0.00991045253214753</v>
      </c>
      <c r="D222" s="84" t="s">
        <v>1643</v>
      </c>
      <c r="E222" s="84" t="b">
        <v>0</v>
      </c>
      <c r="F222" s="84" t="b">
        <v>0</v>
      </c>
      <c r="G222" s="84" t="b">
        <v>0</v>
      </c>
    </row>
    <row r="223" spans="1:7" ht="15">
      <c r="A223" s="84" t="s">
        <v>1789</v>
      </c>
      <c r="B223" s="84">
        <v>2</v>
      </c>
      <c r="C223" s="123">
        <v>0.00991045253214753</v>
      </c>
      <c r="D223" s="84" t="s">
        <v>1643</v>
      </c>
      <c r="E223" s="84" t="b">
        <v>0</v>
      </c>
      <c r="F223" s="84" t="b">
        <v>0</v>
      </c>
      <c r="G223" s="84" t="b">
        <v>0</v>
      </c>
    </row>
    <row r="224" spans="1:7" ht="15">
      <c r="A224" s="84" t="s">
        <v>2210</v>
      </c>
      <c r="B224" s="84">
        <v>2</v>
      </c>
      <c r="C224" s="123">
        <v>0.00991045253214753</v>
      </c>
      <c r="D224" s="84" t="s">
        <v>1643</v>
      </c>
      <c r="E224" s="84" t="b">
        <v>0</v>
      </c>
      <c r="F224" s="84" t="b">
        <v>0</v>
      </c>
      <c r="G224" s="84" t="b">
        <v>0</v>
      </c>
    </row>
    <row r="225" spans="1:7" ht="15">
      <c r="A225" s="84" t="s">
        <v>2229</v>
      </c>
      <c r="B225" s="84">
        <v>2</v>
      </c>
      <c r="C225" s="123">
        <v>0.00991045253214753</v>
      </c>
      <c r="D225" s="84" t="s">
        <v>1643</v>
      </c>
      <c r="E225" s="84" t="b">
        <v>0</v>
      </c>
      <c r="F225" s="84" t="b">
        <v>0</v>
      </c>
      <c r="G225" s="84" t="b">
        <v>0</v>
      </c>
    </row>
    <row r="226" spans="1:7" ht="15">
      <c r="A226" s="84" t="s">
        <v>1794</v>
      </c>
      <c r="B226" s="84">
        <v>2</v>
      </c>
      <c r="C226" s="123">
        <v>0.012388065665184413</v>
      </c>
      <c r="D226" s="84" t="s">
        <v>1643</v>
      </c>
      <c r="E226" s="84" t="b">
        <v>0</v>
      </c>
      <c r="F226" s="84" t="b">
        <v>0</v>
      </c>
      <c r="G226" s="84" t="b">
        <v>0</v>
      </c>
    </row>
    <row r="227" spans="1:7" ht="15">
      <c r="A227" s="84" t="s">
        <v>2274</v>
      </c>
      <c r="B227" s="84">
        <v>2</v>
      </c>
      <c r="C227" s="123">
        <v>0.012388065665184413</v>
      </c>
      <c r="D227" s="84" t="s">
        <v>1643</v>
      </c>
      <c r="E227" s="84" t="b">
        <v>0</v>
      </c>
      <c r="F227" s="84" t="b">
        <v>0</v>
      </c>
      <c r="G227" s="84" t="b">
        <v>0</v>
      </c>
    </row>
    <row r="228" spans="1:7" ht="15">
      <c r="A228" s="84" t="s">
        <v>1757</v>
      </c>
      <c r="B228" s="84">
        <v>2</v>
      </c>
      <c r="C228" s="123">
        <v>0.00991045253214753</v>
      </c>
      <c r="D228" s="84" t="s">
        <v>1643</v>
      </c>
      <c r="E228" s="84" t="b">
        <v>0</v>
      </c>
      <c r="F228" s="84" t="b">
        <v>0</v>
      </c>
      <c r="G228" s="84" t="b">
        <v>0</v>
      </c>
    </row>
    <row r="229" spans="1:7" ht="15">
      <c r="A229" s="84" t="s">
        <v>1787</v>
      </c>
      <c r="B229" s="84">
        <v>12</v>
      </c>
      <c r="C229" s="123">
        <v>0.0044384611909798815</v>
      </c>
      <c r="D229" s="84" t="s">
        <v>1644</v>
      </c>
      <c r="E229" s="84" t="b">
        <v>0</v>
      </c>
      <c r="F229" s="84" t="b">
        <v>0</v>
      </c>
      <c r="G229" s="84" t="b">
        <v>0</v>
      </c>
    </row>
    <row r="230" spans="1:7" ht="15">
      <c r="A230" s="84" t="s">
        <v>1788</v>
      </c>
      <c r="B230" s="84">
        <v>11</v>
      </c>
      <c r="C230" s="123">
        <v>0.0063651317995588</v>
      </c>
      <c r="D230" s="84" t="s">
        <v>1644</v>
      </c>
      <c r="E230" s="84" t="b">
        <v>0</v>
      </c>
      <c r="F230" s="84" t="b">
        <v>0</v>
      </c>
      <c r="G230" s="84" t="b">
        <v>0</v>
      </c>
    </row>
    <row r="231" spans="1:7" ht="15">
      <c r="A231" s="84" t="s">
        <v>1784</v>
      </c>
      <c r="B231" s="84">
        <v>11</v>
      </c>
      <c r="C231" s="123">
        <v>0.0063651317995588</v>
      </c>
      <c r="D231" s="84" t="s">
        <v>1644</v>
      </c>
      <c r="E231" s="84" t="b">
        <v>0</v>
      </c>
      <c r="F231" s="84" t="b">
        <v>0</v>
      </c>
      <c r="G231" s="84" t="b">
        <v>0</v>
      </c>
    </row>
    <row r="232" spans="1:7" ht="15">
      <c r="A232" s="84" t="s">
        <v>1732</v>
      </c>
      <c r="B232" s="84">
        <v>11</v>
      </c>
      <c r="C232" s="123">
        <v>0.0063651317995588</v>
      </c>
      <c r="D232" s="84" t="s">
        <v>1644</v>
      </c>
      <c r="E232" s="84" t="b">
        <v>0</v>
      </c>
      <c r="F232" s="84" t="b">
        <v>0</v>
      </c>
      <c r="G232" s="84" t="b">
        <v>0</v>
      </c>
    </row>
    <row r="233" spans="1:7" ht="15">
      <c r="A233" s="84" t="s">
        <v>443</v>
      </c>
      <c r="B233" s="84">
        <v>11</v>
      </c>
      <c r="C233" s="123">
        <v>0.0063651317995588</v>
      </c>
      <c r="D233" s="84" t="s">
        <v>1644</v>
      </c>
      <c r="E233" s="84" t="b">
        <v>0</v>
      </c>
      <c r="F233" s="84" t="b">
        <v>0</v>
      </c>
      <c r="G233" s="84" t="b">
        <v>0</v>
      </c>
    </row>
    <row r="234" spans="1:7" ht="15">
      <c r="A234" s="84" t="s">
        <v>251</v>
      </c>
      <c r="B234" s="84">
        <v>8</v>
      </c>
      <c r="C234" s="123">
        <v>0.010742013201604174</v>
      </c>
      <c r="D234" s="84" t="s">
        <v>1644</v>
      </c>
      <c r="E234" s="84" t="b">
        <v>0</v>
      </c>
      <c r="F234" s="84" t="b">
        <v>0</v>
      </c>
      <c r="G234" s="84" t="b">
        <v>0</v>
      </c>
    </row>
    <row r="235" spans="1:7" ht="15">
      <c r="A235" s="84" t="s">
        <v>1789</v>
      </c>
      <c r="B235" s="84">
        <v>7</v>
      </c>
      <c r="C235" s="123">
        <v>0.011642044031203693</v>
      </c>
      <c r="D235" s="84" t="s">
        <v>1644</v>
      </c>
      <c r="E235" s="84" t="b">
        <v>0</v>
      </c>
      <c r="F235" s="84" t="b">
        <v>0</v>
      </c>
      <c r="G235" s="84" t="b">
        <v>0</v>
      </c>
    </row>
    <row r="236" spans="1:7" ht="15">
      <c r="A236" s="84" t="s">
        <v>1790</v>
      </c>
      <c r="B236" s="84">
        <v>7</v>
      </c>
      <c r="C236" s="123">
        <v>0.011642044031203693</v>
      </c>
      <c r="D236" s="84" t="s">
        <v>1644</v>
      </c>
      <c r="E236" s="84" t="b">
        <v>0</v>
      </c>
      <c r="F236" s="84" t="b">
        <v>0</v>
      </c>
      <c r="G236" s="84" t="b">
        <v>0</v>
      </c>
    </row>
    <row r="237" spans="1:7" ht="15">
      <c r="A237" s="84" t="s">
        <v>1791</v>
      </c>
      <c r="B237" s="84">
        <v>7</v>
      </c>
      <c r="C237" s="123">
        <v>0.011642044031203693</v>
      </c>
      <c r="D237" s="84" t="s">
        <v>1644</v>
      </c>
      <c r="E237" s="84" t="b">
        <v>0</v>
      </c>
      <c r="F237" s="84" t="b">
        <v>0</v>
      </c>
      <c r="G237" s="84" t="b">
        <v>0</v>
      </c>
    </row>
    <row r="238" spans="1:7" ht="15">
      <c r="A238" s="84" t="s">
        <v>1727</v>
      </c>
      <c r="B238" s="84">
        <v>7</v>
      </c>
      <c r="C238" s="123">
        <v>0.011642044031203693</v>
      </c>
      <c r="D238" s="84" t="s">
        <v>1644</v>
      </c>
      <c r="E238" s="84" t="b">
        <v>0</v>
      </c>
      <c r="F238" s="84" t="b">
        <v>0</v>
      </c>
      <c r="G238" s="84" t="b">
        <v>0</v>
      </c>
    </row>
    <row r="239" spans="1:7" ht="15">
      <c r="A239" s="84" t="s">
        <v>300</v>
      </c>
      <c r="B239" s="84">
        <v>6</v>
      </c>
      <c r="C239" s="123">
        <v>0.01219812547937882</v>
      </c>
      <c r="D239" s="84" t="s">
        <v>1644</v>
      </c>
      <c r="E239" s="84" t="b">
        <v>0</v>
      </c>
      <c r="F239" s="84" t="b">
        <v>0</v>
      </c>
      <c r="G239" s="84" t="b">
        <v>0</v>
      </c>
    </row>
    <row r="240" spans="1:7" ht="15">
      <c r="A240" s="84" t="s">
        <v>1738</v>
      </c>
      <c r="B240" s="84">
        <v>6</v>
      </c>
      <c r="C240" s="123">
        <v>0.01219812547937882</v>
      </c>
      <c r="D240" s="84" t="s">
        <v>1644</v>
      </c>
      <c r="E240" s="84" t="b">
        <v>0</v>
      </c>
      <c r="F240" s="84" t="b">
        <v>0</v>
      </c>
      <c r="G240" s="84" t="b">
        <v>0</v>
      </c>
    </row>
    <row r="241" spans="1:7" ht="15">
      <c r="A241" s="84" t="s">
        <v>1739</v>
      </c>
      <c r="B241" s="84">
        <v>6</v>
      </c>
      <c r="C241" s="123">
        <v>0.01219812547937882</v>
      </c>
      <c r="D241" s="84" t="s">
        <v>1644</v>
      </c>
      <c r="E241" s="84" t="b">
        <v>0</v>
      </c>
      <c r="F241" s="84" t="b">
        <v>0</v>
      </c>
      <c r="G241" s="84" t="b">
        <v>0</v>
      </c>
    </row>
    <row r="242" spans="1:7" ht="15">
      <c r="A242" s="84" t="s">
        <v>2219</v>
      </c>
      <c r="B242" s="84">
        <v>5</v>
      </c>
      <c r="C242" s="123">
        <v>0.012352431805033679</v>
      </c>
      <c r="D242" s="84" t="s">
        <v>1644</v>
      </c>
      <c r="E242" s="84" t="b">
        <v>0</v>
      </c>
      <c r="F242" s="84" t="b">
        <v>0</v>
      </c>
      <c r="G242" s="84" t="b">
        <v>0</v>
      </c>
    </row>
    <row r="243" spans="1:7" ht="15">
      <c r="A243" s="84" t="s">
        <v>2220</v>
      </c>
      <c r="B243" s="84">
        <v>5</v>
      </c>
      <c r="C243" s="123">
        <v>0.012352431805033679</v>
      </c>
      <c r="D243" s="84" t="s">
        <v>1644</v>
      </c>
      <c r="E243" s="84" t="b">
        <v>0</v>
      </c>
      <c r="F243" s="84" t="b">
        <v>0</v>
      </c>
      <c r="G243" s="84" t="b">
        <v>0</v>
      </c>
    </row>
    <row r="244" spans="1:7" ht="15">
      <c r="A244" s="84" t="s">
        <v>2221</v>
      </c>
      <c r="B244" s="84">
        <v>5</v>
      </c>
      <c r="C244" s="123">
        <v>0.012352431805033679</v>
      </c>
      <c r="D244" s="84" t="s">
        <v>1644</v>
      </c>
      <c r="E244" s="84" t="b">
        <v>0</v>
      </c>
      <c r="F244" s="84" t="b">
        <v>0</v>
      </c>
      <c r="G244" s="84" t="b">
        <v>0</v>
      </c>
    </row>
    <row r="245" spans="1:7" ht="15">
      <c r="A245" s="84" t="s">
        <v>1726</v>
      </c>
      <c r="B245" s="84">
        <v>5</v>
      </c>
      <c r="C245" s="123">
        <v>0.012352431805033679</v>
      </c>
      <c r="D245" s="84" t="s">
        <v>1644</v>
      </c>
      <c r="E245" s="84" t="b">
        <v>0</v>
      </c>
      <c r="F245" s="84" t="b">
        <v>0</v>
      </c>
      <c r="G245" s="84" t="b">
        <v>0</v>
      </c>
    </row>
    <row r="246" spans="1:7" ht="15">
      <c r="A246" s="84" t="s">
        <v>1731</v>
      </c>
      <c r="B246" s="84">
        <v>4</v>
      </c>
      <c r="C246" s="123">
        <v>0.01202360319006134</v>
      </c>
      <c r="D246" s="84" t="s">
        <v>1644</v>
      </c>
      <c r="E246" s="84" t="b">
        <v>0</v>
      </c>
      <c r="F246" s="84" t="b">
        <v>0</v>
      </c>
      <c r="G246" s="84" t="b">
        <v>0</v>
      </c>
    </row>
    <row r="247" spans="1:7" ht="15">
      <c r="A247" s="84" t="s">
        <v>2231</v>
      </c>
      <c r="B247" s="84">
        <v>4</v>
      </c>
      <c r="C247" s="123">
        <v>0.01202360319006134</v>
      </c>
      <c r="D247" s="84" t="s">
        <v>1644</v>
      </c>
      <c r="E247" s="84" t="b">
        <v>0</v>
      </c>
      <c r="F247" s="84" t="b">
        <v>0</v>
      </c>
      <c r="G247" s="84" t="b">
        <v>0</v>
      </c>
    </row>
    <row r="248" spans="1:7" ht="15">
      <c r="A248" s="84" t="s">
        <v>2232</v>
      </c>
      <c r="B248" s="84">
        <v>4</v>
      </c>
      <c r="C248" s="123">
        <v>0.01202360319006134</v>
      </c>
      <c r="D248" s="84" t="s">
        <v>1644</v>
      </c>
      <c r="E248" s="84" t="b">
        <v>1</v>
      </c>
      <c r="F248" s="84" t="b">
        <v>0</v>
      </c>
      <c r="G248" s="84" t="b">
        <v>0</v>
      </c>
    </row>
    <row r="249" spans="1:7" ht="15">
      <c r="A249" s="84" t="s">
        <v>2211</v>
      </c>
      <c r="B249" s="84">
        <v>4</v>
      </c>
      <c r="C249" s="123">
        <v>0.01202360319006134</v>
      </c>
      <c r="D249" s="84" t="s">
        <v>1644</v>
      </c>
      <c r="E249" s="84" t="b">
        <v>0</v>
      </c>
      <c r="F249" s="84" t="b">
        <v>0</v>
      </c>
      <c r="G249" s="84" t="b">
        <v>0</v>
      </c>
    </row>
    <row r="250" spans="1:7" ht="15">
      <c r="A250" s="84" t="s">
        <v>2215</v>
      </c>
      <c r="B250" s="84">
        <v>3</v>
      </c>
      <c r="C250" s="123">
        <v>0.01108851018163385</v>
      </c>
      <c r="D250" s="84" t="s">
        <v>1644</v>
      </c>
      <c r="E250" s="84" t="b">
        <v>0</v>
      </c>
      <c r="F250" s="84" t="b">
        <v>0</v>
      </c>
      <c r="G250" s="84" t="b">
        <v>0</v>
      </c>
    </row>
    <row r="251" spans="1:7" ht="15">
      <c r="A251" s="84" t="s">
        <v>1740</v>
      </c>
      <c r="B251" s="84">
        <v>2</v>
      </c>
      <c r="C251" s="123">
        <v>0.009338099889660296</v>
      </c>
      <c r="D251" s="84" t="s">
        <v>1644</v>
      </c>
      <c r="E251" s="84" t="b">
        <v>0</v>
      </c>
      <c r="F251" s="84" t="b">
        <v>0</v>
      </c>
      <c r="G251" s="84" t="b">
        <v>0</v>
      </c>
    </row>
    <row r="252" spans="1:7" ht="15">
      <c r="A252" s="84" t="s">
        <v>1798</v>
      </c>
      <c r="B252" s="84">
        <v>2</v>
      </c>
      <c r="C252" s="123">
        <v>0.009338099889660296</v>
      </c>
      <c r="D252" s="84" t="s">
        <v>1644</v>
      </c>
      <c r="E252" s="84" t="b">
        <v>0</v>
      </c>
      <c r="F252" s="84" t="b">
        <v>0</v>
      </c>
      <c r="G252" s="84" t="b">
        <v>0</v>
      </c>
    </row>
    <row r="253" spans="1:7" ht="15">
      <c r="A253" s="84" t="s">
        <v>2301</v>
      </c>
      <c r="B253" s="84">
        <v>2</v>
      </c>
      <c r="C253" s="123">
        <v>0.009338099889660296</v>
      </c>
      <c r="D253" s="84" t="s">
        <v>1644</v>
      </c>
      <c r="E253" s="84" t="b">
        <v>0</v>
      </c>
      <c r="F253" s="84" t="b">
        <v>0</v>
      </c>
      <c r="G253" s="84" t="b">
        <v>0</v>
      </c>
    </row>
    <row r="254" spans="1:7" ht="15">
      <c r="A254" s="84" t="s">
        <v>2302</v>
      </c>
      <c r="B254" s="84">
        <v>2</v>
      </c>
      <c r="C254" s="123">
        <v>0.009338099889660296</v>
      </c>
      <c r="D254" s="84" t="s">
        <v>1644</v>
      </c>
      <c r="E254" s="84" t="b">
        <v>0</v>
      </c>
      <c r="F254" s="84" t="b">
        <v>0</v>
      </c>
      <c r="G254" s="84" t="b">
        <v>0</v>
      </c>
    </row>
    <row r="255" spans="1:7" ht="15">
      <c r="A255" s="84" t="s">
        <v>2303</v>
      </c>
      <c r="B255" s="84">
        <v>2</v>
      </c>
      <c r="C255" s="123">
        <v>0.009338099889660296</v>
      </c>
      <c r="D255" s="84" t="s">
        <v>1644</v>
      </c>
      <c r="E255" s="84" t="b">
        <v>0</v>
      </c>
      <c r="F255" s="84" t="b">
        <v>0</v>
      </c>
      <c r="G255" s="84" t="b">
        <v>0</v>
      </c>
    </row>
    <row r="256" spans="1:7" ht="15">
      <c r="A256" s="84" t="s">
        <v>2304</v>
      </c>
      <c r="B256" s="84">
        <v>2</v>
      </c>
      <c r="C256" s="123">
        <v>0.009338099889660296</v>
      </c>
      <c r="D256" s="84" t="s">
        <v>1644</v>
      </c>
      <c r="E256" s="84" t="b">
        <v>0</v>
      </c>
      <c r="F256" s="84" t="b">
        <v>0</v>
      </c>
      <c r="G256" s="84" t="b">
        <v>0</v>
      </c>
    </row>
    <row r="257" spans="1:7" ht="15">
      <c r="A257" s="84" t="s">
        <v>305</v>
      </c>
      <c r="B257" s="84">
        <v>2</v>
      </c>
      <c r="C257" s="123">
        <v>0.009338099889660296</v>
      </c>
      <c r="D257" s="84" t="s">
        <v>1644</v>
      </c>
      <c r="E257" s="84" t="b">
        <v>0</v>
      </c>
      <c r="F257" s="84" t="b">
        <v>0</v>
      </c>
      <c r="G257" s="84" t="b">
        <v>0</v>
      </c>
    </row>
    <row r="258" spans="1:7" ht="15">
      <c r="A258" s="84" t="s">
        <v>2210</v>
      </c>
      <c r="B258" s="84">
        <v>2</v>
      </c>
      <c r="C258" s="123">
        <v>0.009338099889660296</v>
      </c>
      <c r="D258" s="84" t="s">
        <v>1644</v>
      </c>
      <c r="E258" s="84" t="b">
        <v>0</v>
      </c>
      <c r="F258" s="84" t="b">
        <v>0</v>
      </c>
      <c r="G258" s="84" t="b">
        <v>0</v>
      </c>
    </row>
    <row r="259" spans="1:7" ht="15">
      <c r="A259" s="84" t="s">
        <v>2212</v>
      </c>
      <c r="B259" s="84">
        <v>2</v>
      </c>
      <c r="C259" s="123">
        <v>0.009338099889660296</v>
      </c>
      <c r="D259" s="84" t="s">
        <v>1644</v>
      </c>
      <c r="E259" s="84" t="b">
        <v>0</v>
      </c>
      <c r="F259" s="84" t="b">
        <v>0</v>
      </c>
      <c r="G259" s="84" t="b">
        <v>0</v>
      </c>
    </row>
    <row r="260" spans="1:7" ht="15">
      <c r="A260" s="84" t="s">
        <v>230</v>
      </c>
      <c r="B260" s="84">
        <v>2</v>
      </c>
      <c r="C260" s="123">
        <v>0.009338099889660296</v>
      </c>
      <c r="D260" s="84" t="s">
        <v>1644</v>
      </c>
      <c r="E260" s="84" t="b">
        <v>0</v>
      </c>
      <c r="F260" s="84" t="b">
        <v>0</v>
      </c>
      <c r="G260" s="84" t="b">
        <v>0</v>
      </c>
    </row>
    <row r="261" spans="1:7" ht="15">
      <c r="A261" s="84" t="s">
        <v>2218</v>
      </c>
      <c r="B261" s="84">
        <v>2</v>
      </c>
      <c r="C261" s="123">
        <v>0.009338099889660296</v>
      </c>
      <c r="D261" s="84" t="s">
        <v>1644</v>
      </c>
      <c r="E261" s="84" t="b">
        <v>0</v>
      </c>
      <c r="F261" s="84" t="b">
        <v>0</v>
      </c>
      <c r="G261" s="84" t="b">
        <v>0</v>
      </c>
    </row>
    <row r="262" spans="1:7" ht="15">
      <c r="A262" s="84" t="s">
        <v>443</v>
      </c>
      <c r="B262" s="84">
        <v>6</v>
      </c>
      <c r="C262" s="123">
        <v>0</v>
      </c>
      <c r="D262" s="84" t="s">
        <v>1645</v>
      </c>
      <c r="E262" s="84" t="b">
        <v>0</v>
      </c>
      <c r="F262" s="84" t="b">
        <v>0</v>
      </c>
      <c r="G262" s="84" t="b">
        <v>0</v>
      </c>
    </row>
    <row r="263" spans="1:7" ht="15">
      <c r="A263" s="84" t="s">
        <v>300</v>
      </c>
      <c r="B263" s="84">
        <v>6</v>
      </c>
      <c r="C263" s="123">
        <v>0.0144732541689601</v>
      </c>
      <c r="D263" s="84" t="s">
        <v>1645</v>
      </c>
      <c r="E263" s="84" t="b">
        <v>0</v>
      </c>
      <c r="F263" s="84" t="b">
        <v>0</v>
      </c>
      <c r="G263" s="84" t="b">
        <v>0</v>
      </c>
    </row>
    <row r="264" spans="1:7" ht="15">
      <c r="A264" s="84" t="s">
        <v>1793</v>
      </c>
      <c r="B264" s="84">
        <v>2</v>
      </c>
      <c r="C264" s="123">
        <v>0.01307181519779897</v>
      </c>
      <c r="D264" s="84" t="s">
        <v>1645</v>
      </c>
      <c r="E264" s="84" t="b">
        <v>0</v>
      </c>
      <c r="F264" s="84" t="b">
        <v>0</v>
      </c>
      <c r="G264" s="84" t="b">
        <v>0</v>
      </c>
    </row>
    <row r="265" spans="1:7" ht="15">
      <c r="A265" s="84" t="s">
        <v>1794</v>
      </c>
      <c r="B265" s="84">
        <v>2</v>
      </c>
      <c r="C265" s="123">
        <v>0.01307181519779897</v>
      </c>
      <c r="D265" s="84" t="s">
        <v>1645</v>
      </c>
      <c r="E265" s="84" t="b">
        <v>0</v>
      </c>
      <c r="F265" s="84" t="b">
        <v>0</v>
      </c>
      <c r="G265" s="84" t="b">
        <v>0</v>
      </c>
    </row>
    <row r="266" spans="1:7" ht="15">
      <c r="A266" s="84" t="s">
        <v>1795</v>
      </c>
      <c r="B266" s="84">
        <v>2</v>
      </c>
      <c r="C266" s="123">
        <v>0.01307181519779897</v>
      </c>
      <c r="D266" s="84" t="s">
        <v>1645</v>
      </c>
      <c r="E266" s="84" t="b">
        <v>0</v>
      </c>
      <c r="F266" s="84" t="b">
        <v>0</v>
      </c>
      <c r="G266" s="84" t="b">
        <v>0</v>
      </c>
    </row>
    <row r="267" spans="1:7" ht="15">
      <c r="A267" s="84" t="s">
        <v>1796</v>
      </c>
      <c r="B267" s="84">
        <v>2</v>
      </c>
      <c r="C267" s="123">
        <v>0.01307181519779897</v>
      </c>
      <c r="D267" s="84" t="s">
        <v>1645</v>
      </c>
      <c r="E267" s="84" t="b">
        <v>0</v>
      </c>
      <c r="F267" s="84" t="b">
        <v>0</v>
      </c>
      <c r="G267" s="84" t="b">
        <v>0</v>
      </c>
    </row>
    <row r="268" spans="1:7" ht="15">
      <c r="A268" s="84" t="s">
        <v>1797</v>
      </c>
      <c r="B268" s="84">
        <v>2</v>
      </c>
      <c r="C268" s="123">
        <v>0.01307181519779897</v>
      </c>
      <c r="D268" s="84" t="s">
        <v>1645</v>
      </c>
      <c r="E268" s="84" t="b">
        <v>0</v>
      </c>
      <c r="F268" s="84" t="b">
        <v>0</v>
      </c>
      <c r="G268" s="84" t="b">
        <v>0</v>
      </c>
    </row>
    <row r="269" spans="1:7" ht="15">
      <c r="A269" s="84" t="s">
        <v>1743</v>
      </c>
      <c r="B269" s="84">
        <v>2</v>
      </c>
      <c r="C269" s="123">
        <v>0.021319212339277905</v>
      </c>
      <c r="D269" s="84" t="s">
        <v>1645</v>
      </c>
      <c r="E269" s="84" t="b">
        <v>0</v>
      </c>
      <c r="F269" s="84" t="b">
        <v>0</v>
      </c>
      <c r="G269" s="84" t="b">
        <v>0</v>
      </c>
    </row>
    <row r="270" spans="1:7" ht="15">
      <c r="A270" s="84" t="s">
        <v>1798</v>
      </c>
      <c r="B270" s="84">
        <v>2</v>
      </c>
      <c r="C270" s="123">
        <v>0.01307181519779897</v>
      </c>
      <c r="D270" s="84" t="s">
        <v>1645</v>
      </c>
      <c r="E270" s="84" t="b">
        <v>0</v>
      </c>
      <c r="F270" s="84" t="b">
        <v>0</v>
      </c>
      <c r="G270" s="84" t="b">
        <v>0</v>
      </c>
    </row>
    <row r="271" spans="1:7" ht="15">
      <c r="A271" s="84" t="s">
        <v>1799</v>
      </c>
      <c r="B271" s="84">
        <v>2</v>
      </c>
      <c r="C271" s="123">
        <v>0.01307181519779897</v>
      </c>
      <c r="D271" s="84" t="s">
        <v>1645</v>
      </c>
      <c r="E271" s="84" t="b">
        <v>0</v>
      </c>
      <c r="F271" s="84" t="b">
        <v>0</v>
      </c>
      <c r="G271" s="84" t="b">
        <v>0</v>
      </c>
    </row>
    <row r="272" spans="1:7" ht="15">
      <c r="A272" s="84" t="s">
        <v>2212</v>
      </c>
      <c r="B272" s="84">
        <v>2</v>
      </c>
      <c r="C272" s="123">
        <v>0.01307181519779897</v>
      </c>
      <c r="D272" s="84" t="s">
        <v>1645</v>
      </c>
      <c r="E272" s="84" t="b">
        <v>0</v>
      </c>
      <c r="F272" s="84" t="b">
        <v>0</v>
      </c>
      <c r="G272" s="84" t="b">
        <v>0</v>
      </c>
    </row>
    <row r="273" spans="1:7" ht="15">
      <c r="A273" s="84" t="s">
        <v>1801</v>
      </c>
      <c r="B273" s="84">
        <v>7</v>
      </c>
      <c r="C273" s="123">
        <v>0</v>
      </c>
      <c r="D273" s="84" t="s">
        <v>1646</v>
      </c>
      <c r="E273" s="84" t="b">
        <v>0</v>
      </c>
      <c r="F273" s="84" t="b">
        <v>0</v>
      </c>
      <c r="G273" s="84" t="b">
        <v>0</v>
      </c>
    </row>
    <row r="274" spans="1:7" ht="15">
      <c r="A274" s="84" t="s">
        <v>1802</v>
      </c>
      <c r="B274" s="84">
        <v>7</v>
      </c>
      <c r="C274" s="123">
        <v>0</v>
      </c>
      <c r="D274" s="84" t="s">
        <v>1646</v>
      </c>
      <c r="E274" s="84" t="b">
        <v>0</v>
      </c>
      <c r="F274" s="84" t="b">
        <v>0</v>
      </c>
      <c r="G274" s="84" t="b">
        <v>0</v>
      </c>
    </row>
    <row r="275" spans="1:7" ht="15">
      <c r="A275" s="84" t="s">
        <v>1803</v>
      </c>
      <c r="B275" s="84">
        <v>7</v>
      </c>
      <c r="C275" s="123">
        <v>0</v>
      </c>
      <c r="D275" s="84" t="s">
        <v>1646</v>
      </c>
      <c r="E275" s="84" t="b">
        <v>0</v>
      </c>
      <c r="F275" s="84" t="b">
        <v>0</v>
      </c>
      <c r="G275" s="84" t="b">
        <v>0</v>
      </c>
    </row>
    <row r="276" spans="1:7" ht="15">
      <c r="A276" s="84" t="s">
        <v>1804</v>
      </c>
      <c r="B276" s="84">
        <v>7</v>
      </c>
      <c r="C276" s="123">
        <v>0</v>
      </c>
      <c r="D276" s="84" t="s">
        <v>1646</v>
      </c>
      <c r="E276" s="84" t="b">
        <v>0</v>
      </c>
      <c r="F276" s="84" t="b">
        <v>0</v>
      </c>
      <c r="G276" s="84" t="b">
        <v>0</v>
      </c>
    </row>
    <row r="277" spans="1:7" ht="15">
      <c r="A277" s="84" t="s">
        <v>1732</v>
      </c>
      <c r="B277" s="84">
        <v>7</v>
      </c>
      <c r="C277" s="123">
        <v>0</v>
      </c>
      <c r="D277" s="84" t="s">
        <v>1646</v>
      </c>
      <c r="E277" s="84" t="b">
        <v>0</v>
      </c>
      <c r="F277" s="84" t="b">
        <v>0</v>
      </c>
      <c r="G277" s="84" t="b">
        <v>0</v>
      </c>
    </row>
    <row r="278" spans="1:7" ht="15">
      <c r="A278" s="84" t="s">
        <v>870</v>
      </c>
      <c r="B278" s="84">
        <v>7</v>
      </c>
      <c r="C278" s="123">
        <v>0</v>
      </c>
      <c r="D278" s="84" t="s">
        <v>1646</v>
      </c>
      <c r="E278" s="84" t="b">
        <v>0</v>
      </c>
      <c r="F278" s="84" t="b">
        <v>0</v>
      </c>
      <c r="G278" s="84" t="b">
        <v>0</v>
      </c>
    </row>
    <row r="279" spans="1:7" ht="15">
      <c r="A279" s="84" t="s">
        <v>1805</v>
      </c>
      <c r="B279" s="84">
        <v>7</v>
      </c>
      <c r="C279" s="123">
        <v>0</v>
      </c>
      <c r="D279" s="84" t="s">
        <v>1646</v>
      </c>
      <c r="E279" s="84" t="b">
        <v>0</v>
      </c>
      <c r="F279" s="84" t="b">
        <v>0</v>
      </c>
      <c r="G279" s="84" t="b">
        <v>0</v>
      </c>
    </row>
    <row r="280" spans="1:7" ht="15">
      <c r="A280" s="84" t="s">
        <v>1806</v>
      </c>
      <c r="B280" s="84">
        <v>7</v>
      </c>
      <c r="C280" s="123">
        <v>0</v>
      </c>
      <c r="D280" s="84" t="s">
        <v>1646</v>
      </c>
      <c r="E280" s="84" t="b">
        <v>0</v>
      </c>
      <c r="F280" s="84" t="b">
        <v>0</v>
      </c>
      <c r="G280" s="84" t="b">
        <v>0</v>
      </c>
    </row>
    <row r="281" spans="1:7" ht="15">
      <c r="A281" s="84" t="s">
        <v>1807</v>
      </c>
      <c r="B281" s="84">
        <v>7</v>
      </c>
      <c r="C281" s="123">
        <v>0</v>
      </c>
      <c r="D281" s="84" t="s">
        <v>1646</v>
      </c>
      <c r="E281" s="84" t="b">
        <v>0</v>
      </c>
      <c r="F281" s="84" t="b">
        <v>0</v>
      </c>
      <c r="G281" s="84" t="b">
        <v>0</v>
      </c>
    </row>
    <row r="282" spans="1:7" ht="15">
      <c r="A282" s="84" t="s">
        <v>1808</v>
      </c>
      <c r="B282" s="84">
        <v>7</v>
      </c>
      <c r="C282" s="123">
        <v>0</v>
      </c>
      <c r="D282" s="84" t="s">
        <v>1646</v>
      </c>
      <c r="E282" s="84" t="b">
        <v>0</v>
      </c>
      <c r="F282" s="84" t="b">
        <v>0</v>
      </c>
      <c r="G282" s="84" t="b">
        <v>0</v>
      </c>
    </row>
    <row r="283" spans="1:7" ht="15">
      <c r="A283" s="84" t="s">
        <v>2211</v>
      </c>
      <c r="B283" s="84">
        <v>7</v>
      </c>
      <c r="C283" s="123">
        <v>0</v>
      </c>
      <c r="D283" s="84" t="s">
        <v>1646</v>
      </c>
      <c r="E283" s="84" t="b">
        <v>0</v>
      </c>
      <c r="F283" s="84" t="b">
        <v>0</v>
      </c>
      <c r="G283" s="84" t="b">
        <v>0</v>
      </c>
    </row>
    <row r="284" spans="1:7" ht="15">
      <c r="A284" s="84" t="s">
        <v>2212</v>
      </c>
      <c r="B284" s="84">
        <v>7</v>
      </c>
      <c r="C284" s="123">
        <v>0</v>
      </c>
      <c r="D284" s="84" t="s">
        <v>1646</v>
      </c>
      <c r="E284" s="84" t="b">
        <v>0</v>
      </c>
      <c r="F284" s="84" t="b">
        <v>0</v>
      </c>
      <c r="G284" s="84" t="b">
        <v>0</v>
      </c>
    </row>
    <row r="285" spans="1:7" ht="15">
      <c r="A285" s="84" t="s">
        <v>1784</v>
      </c>
      <c r="B285" s="84">
        <v>7</v>
      </c>
      <c r="C285" s="123">
        <v>0</v>
      </c>
      <c r="D285" s="84" t="s">
        <v>1646</v>
      </c>
      <c r="E285" s="84" t="b">
        <v>0</v>
      </c>
      <c r="F285" s="84" t="b">
        <v>0</v>
      </c>
      <c r="G285" s="84" t="b">
        <v>0</v>
      </c>
    </row>
    <row r="286" spans="1:7" ht="15">
      <c r="A286" s="84" t="s">
        <v>253</v>
      </c>
      <c r="B286" s="84">
        <v>6</v>
      </c>
      <c r="C286" s="123">
        <v>0.004098783038608973</v>
      </c>
      <c r="D286" s="84" t="s">
        <v>1646</v>
      </c>
      <c r="E286" s="84" t="b">
        <v>0</v>
      </c>
      <c r="F286" s="84" t="b">
        <v>0</v>
      </c>
      <c r="G286" s="84" t="b">
        <v>0</v>
      </c>
    </row>
    <row r="287" spans="1:7" ht="15">
      <c r="A287" s="84" t="s">
        <v>443</v>
      </c>
      <c r="B287" s="84">
        <v>4</v>
      </c>
      <c r="C287" s="123">
        <v>0.009920634312996127</v>
      </c>
      <c r="D287" s="84" t="s">
        <v>1647</v>
      </c>
      <c r="E287" s="84" t="b">
        <v>0</v>
      </c>
      <c r="F287" s="84" t="b">
        <v>0</v>
      </c>
      <c r="G287" s="84" t="b">
        <v>0</v>
      </c>
    </row>
    <row r="288" spans="1:7" ht="15">
      <c r="A288" s="84" t="s">
        <v>247</v>
      </c>
      <c r="B288" s="84">
        <v>3</v>
      </c>
      <c r="C288" s="123">
        <v>0.01271957728157667</v>
      </c>
      <c r="D288" s="84" t="s">
        <v>1647</v>
      </c>
      <c r="E288" s="84" t="b">
        <v>0</v>
      </c>
      <c r="F288" s="84" t="b">
        <v>0</v>
      </c>
      <c r="G288" s="84" t="b">
        <v>0</v>
      </c>
    </row>
    <row r="289" spans="1:7" ht="15">
      <c r="A289" s="84" t="s">
        <v>310</v>
      </c>
      <c r="B289" s="84">
        <v>3</v>
      </c>
      <c r="C289" s="123">
        <v>0.01271957728157667</v>
      </c>
      <c r="D289" s="84" t="s">
        <v>1647</v>
      </c>
      <c r="E289" s="84" t="b">
        <v>0</v>
      </c>
      <c r="F289" s="84" t="b">
        <v>0</v>
      </c>
      <c r="G289" s="84" t="b">
        <v>0</v>
      </c>
    </row>
    <row r="290" spans="1:7" ht="15">
      <c r="A290" s="84" t="s">
        <v>309</v>
      </c>
      <c r="B290" s="84">
        <v>3</v>
      </c>
      <c r="C290" s="123">
        <v>0.01271957728157667</v>
      </c>
      <c r="D290" s="84" t="s">
        <v>1647</v>
      </c>
      <c r="E290" s="84" t="b">
        <v>0</v>
      </c>
      <c r="F290" s="84" t="b">
        <v>0</v>
      </c>
      <c r="G290" s="84" t="b">
        <v>0</v>
      </c>
    </row>
    <row r="291" spans="1:7" ht="15">
      <c r="A291" s="84" t="s">
        <v>308</v>
      </c>
      <c r="B291" s="84">
        <v>3</v>
      </c>
      <c r="C291" s="123">
        <v>0.01271957728157667</v>
      </c>
      <c r="D291" s="84" t="s">
        <v>1647</v>
      </c>
      <c r="E291" s="84" t="b">
        <v>0</v>
      </c>
      <c r="F291" s="84" t="b">
        <v>0</v>
      </c>
      <c r="G291" s="84" t="b">
        <v>0</v>
      </c>
    </row>
    <row r="292" spans="1:7" ht="15">
      <c r="A292" s="84" t="s">
        <v>307</v>
      </c>
      <c r="B292" s="84">
        <v>3</v>
      </c>
      <c r="C292" s="123">
        <v>0.01271957728157667</v>
      </c>
      <c r="D292" s="84" t="s">
        <v>1647</v>
      </c>
      <c r="E292" s="84" t="b">
        <v>0</v>
      </c>
      <c r="F292" s="84" t="b">
        <v>0</v>
      </c>
      <c r="G292" s="84" t="b">
        <v>0</v>
      </c>
    </row>
    <row r="293" spans="1:7" ht="15">
      <c r="A293" s="84" t="s">
        <v>248</v>
      </c>
      <c r="B293" s="84">
        <v>3</v>
      </c>
      <c r="C293" s="123">
        <v>0.01271957728157667</v>
      </c>
      <c r="D293" s="84" t="s">
        <v>1647</v>
      </c>
      <c r="E293" s="84" t="b">
        <v>0</v>
      </c>
      <c r="F293" s="84" t="b">
        <v>0</v>
      </c>
      <c r="G293" s="84" t="b">
        <v>0</v>
      </c>
    </row>
    <row r="294" spans="1:7" ht="15">
      <c r="A294" s="84" t="s">
        <v>306</v>
      </c>
      <c r="B294" s="84">
        <v>3</v>
      </c>
      <c r="C294" s="123">
        <v>0.01271957728157667</v>
      </c>
      <c r="D294" s="84" t="s">
        <v>1647</v>
      </c>
      <c r="E294" s="84" t="b">
        <v>0</v>
      </c>
      <c r="F294" s="84" t="b">
        <v>0</v>
      </c>
      <c r="G294" s="84" t="b">
        <v>0</v>
      </c>
    </row>
    <row r="295" spans="1:7" ht="15">
      <c r="A295" s="84" t="s">
        <v>1810</v>
      </c>
      <c r="B295" s="84">
        <v>3</v>
      </c>
      <c r="C295" s="123">
        <v>0.01271957728157667</v>
      </c>
      <c r="D295" s="84" t="s">
        <v>1647</v>
      </c>
      <c r="E295" s="84" t="b">
        <v>0</v>
      </c>
      <c r="F295" s="84" t="b">
        <v>0</v>
      </c>
      <c r="G295" s="84" t="b">
        <v>0</v>
      </c>
    </row>
    <row r="296" spans="1:7" ht="15">
      <c r="A296" s="84" t="s">
        <v>1811</v>
      </c>
      <c r="B296" s="84">
        <v>3</v>
      </c>
      <c r="C296" s="123">
        <v>0.01271957728157667</v>
      </c>
      <c r="D296" s="84" t="s">
        <v>1647</v>
      </c>
      <c r="E296" s="84" t="b">
        <v>0</v>
      </c>
      <c r="F296" s="84" t="b">
        <v>0</v>
      </c>
      <c r="G296" s="84" t="b">
        <v>0</v>
      </c>
    </row>
    <row r="297" spans="1:7" ht="15">
      <c r="A297" s="84" t="s">
        <v>1826</v>
      </c>
      <c r="B297" s="84">
        <v>3</v>
      </c>
      <c r="C297" s="123">
        <v>0.01271957728157667</v>
      </c>
      <c r="D297" s="84" t="s">
        <v>1647</v>
      </c>
      <c r="E297" s="84" t="b">
        <v>0</v>
      </c>
      <c r="F297" s="84" t="b">
        <v>0</v>
      </c>
      <c r="G297" s="84" t="b">
        <v>0</v>
      </c>
    </row>
    <row r="298" spans="1:7" ht="15">
      <c r="A298" s="84" t="s">
        <v>1757</v>
      </c>
      <c r="B298" s="84">
        <v>3</v>
      </c>
      <c r="C298" s="123">
        <v>0.01271957728157667</v>
      </c>
      <c r="D298" s="84" t="s">
        <v>1647</v>
      </c>
      <c r="E298" s="84" t="b">
        <v>0</v>
      </c>
      <c r="F298" s="84" t="b">
        <v>0</v>
      </c>
      <c r="G298" s="84" t="b">
        <v>0</v>
      </c>
    </row>
    <row r="299" spans="1:7" ht="15">
      <c r="A299" s="84" t="s">
        <v>1726</v>
      </c>
      <c r="B299" s="84">
        <v>3</v>
      </c>
      <c r="C299" s="123">
        <v>0.01271957728157667</v>
      </c>
      <c r="D299" s="84" t="s">
        <v>1647</v>
      </c>
      <c r="E299" s="84" t="b">
        <v>0</v>
      </c>
      <c r="F299" s="84" t="b">
        <v>0</v>
      </c>
      <c r="G299" s="84" t="b">
        <v>0</v>
      </c>
    </row>
    <row r="300" spans="1:7" ht="15">
      <c r="A300" s="84" t="s">
        <v>2230</v>
      </c>
      <c r="B300" s="84">
        <v>3</v>
      </c>
      <c r="C300" s="123">
        <v>0.01271957728157667</v>
      </c>
      <c r="D300" s="84" t="s">
        <v>1647</v>
      </c>
      <c r="E300" s="84" t="b">
        <v>1</v>
      </c>
      <c r="F300" s="84" t="b">
        <v>0</v>
      </c>
      <c r="G300" s="84" t="b">
        <v>0</v>
      </c>
    </row>
    <row r="301" spans="1:7" ht="15">
      <c r="A301" s="84" t="s">
        <v>2247</v>
      </c>
      <c r="B301" s="84">
        <v>3</v>
      </c>
      <c r="C301" s="123">
        <v>0.01271957728157667</v>
      </c>
      <c r="D301" s="84" t="s">
        <v>1647</v>
      </c>
      <c r="E301" s="84" t="b">
        <v>0</v>
      </c>
      <c r="F301" s="84" t="b">
        <v>0</v>
      </c>
      <c r="G301" s="84" t="b">
        <v>0</v>
      </c>
    </row>
    <row r="302" spans="1:7" ht="15">
      <c r="A302" s="84" t="s">
        <v>1789</v>
      </c>
      <c r="B302" s="84">
        <v>3</v>
      </c>
      <c r="C302" s="123">
        <v>0.01271957728157667</v>
      </c>
      <c r="D302" s="84" t="s">
        <v>1647</v>
      </c>
      <c r="E302" s="84" t="b">
        <v>0</v>
      </c>
      <c r="F302" s="84" t="b">
        <v>0</v>
      </c>
      <c r="G302" s="84" t="b">
        <v>0</v>
      </c>
    </row>
    <row r="303" spans="1:7" ht="15">
      <c r="A303" s="84" t="s">
        <v>2210</v>
      </c>
      <c r="B303" s="84">
        <v>3</v>
      </c>
      <c r="C303" s="123">
        <v>0.01271957728157667</v>
      </c>
      <c r="D303" s="84" t="s">
        <v>1647</v>
      </c>
      <c r="E303" s="84" t="b">
        <v>0</v>
      </c>
      <c r="F303" s="84" t="b">
        <v>0</v>
      </c>
      <c r="G303" s="84" t="b">
        <v>0</v>
      </c>
    </row>
    <row r="304" spans="1:7" ht="15">
      <c r="A304" s="84" t="s">
        <v>443</v>
      </c>
      <c r="B304" s="84">
        <v>7</v>
      </c>
      <c r="C304" s="123">
        <v>0</v>
      </c>
      <c r="D304" s="84" t="s">
        <v>1648</v>
      </c>
      <c r="E304" s="84" t="b">
        <v>0</v>
      </c>
      <c r="F304" s="84" t="b">
        <v>0</v>
      </c>
      <c r="G304" s="84" t="b">
        <v>0</v>
      </c>
    </row>
    <row r="305" spans="1:7" ht="15">
      <c r="A305" s="84" t="s">
        <v>1813</v>
      </c>
      <c r="B305" s="84">
        <v>5</v>
      </c>
      <c r="C305" s="123">
        <v>0.016605458599799772</v>
      </c>
      <c r="D305" s="84" t="s">
        <v>1648</v>
      </c>
      <c r="E305" s="84" t="b">
        <v>0</v>
      </c>
      <c r="F305" s="84" t="b">
        <v>0</v>
      </c>
      <c r="G305" s="84" t="b">
        <v>0</v>
      </c>
    </row>
    <row r="306" spans="1:7" ht="15">
      <c r="A306" s="84" t="s">
        <v>1814</v>
      </c>
      <c r="B306" s="84">
        <v>3</v>
      </c>
      <c r="C306" s="123">
        <v>0.025089326270085983</v>
      </c>
      <c r="D306" s="84" t="s">
        <v>1648</v>
      </c>
      <c r="E306" s="84" t="b">
        <v>0</v>
      </c>
      <c r="F306" s="84" t="b">
        <v>0</v>
      </c>
      <c r="G306" s="84" t="b">
        <v>0</v>
      </c>
    </row>
    <row r="307" spans="1:7" ht="15">
      <c r="A307" s="84" t="s">
        <v>1815</v>
      </c>
      <c r="B307" s="84">
        <v>3</v>
      </c>
      <c r="C307" s="123">
        <v>0.025089326270085983</v>
      </c>
      <c r="D307" s="84" t="s">
        <v>1648</v>
      </c>
      <c r="E307" s="84" t="b">
        <v>0</v>
      </c>
      <c r="F307" s="84" t="b">
        <v>0</v>
      </c>
      <c r="G307" s="84" t="b">
        <v>0</v>
      </c>
    </row>
    <row r="308" spans="1:7" ht="15">
      <c r="A308" s="84" t="s">
        <v>1816</v>
      </c>
      <c r="B308" s="84">
        <v>3</v>
      </c>
      <c r="C308" s="123">
        <v>0.025089326270085983</v>
      </c>
      <c r="D308" s="84" t="s">
        <v>1648</v>
      </c>
      <c r="E308" s="84" t="b">
        <v>1</v>
      </c>
      <c r="F308" s="84" t="b">
        <v>0</v>
      </c>
      <c r="G308" s="84" t="b">
        <v>0</v>
      </c>
    </row>
    <row r="309" spans="1:7" ht="15">
      <c r="A309" s="84" t="s">
        <v>1727</v>
      </c>
      <c r="B309" s="84">
        <v>3</v>
      </c>
      <c r="C309" s="123">
        <v>0.025089326270085983</v>
      </c>
      <c r="D309" s="84" t="s">
        <v>1648</v>
      </c>
      <c r="E309" s="84" t="b">
        <v>0</v>
      </c>
      <c r="F309" s="84" t="b">
        <v>0</v>
      </c>
      <c r="G309" s="84" t="b">
        <v>0</v>
      </c>
    </row>
    <row r="310" spans="1:7" ht="15">
      <c r="A310" s="84" t="s">
        <v>1817</v>
      </c>
      <c r="B310" s="84">
        <v>2</v>
      </c>
      <c r="C310" s="123">
        <v>0.024730365652285258</v>
      </c>
      <c r="D310" s="84" t="s">
        <v>1648</v>
      </c>
      <c r="E310" s="84" t="b">
        <v>0</v>
      </c>
      <c r="F310" s="84" t="b">
        <v>0</v>
      </c>
      <c r="G310" s="84" t="b">
        <v>0</v>
      </c>
    </row>
    <row r="311" spans="1:7" ht="15">
      <c r="A311" s="84" t="s">
        <v>1818</v>
      </c>
      <c r="B311" s="84">
        <v>2</v>
      </c>
      <c r="C311" s="123">
        <v>0.024730365652285258</v>
      </c>
      <c r="D311" s="84" t="s">
        <v>1648</v>
      </c>
      <c r="E311" s="84" t="b">
        <v>0</v>
      </c>
      <c r="F311" s="84" t="b">
        <v>0</v>
      </c>
      <c r="G311" s="84" t="b">
        <v>0</v>
      </c>
    </row>
    <row r="312" spans="1:7" ht="15">
      <c r="A312" s="84" t="s">
        <v>1819</v>
      </c>
      <c r="B312" s="84">
        <v>2</v>
      </c>
      <c r="C312" s="123">
        <v>0.024730365652285258</v>
      </c>
      <c r="D312" s="84" t="s">
        <v>1648</v>
      </c>
      <c r="E312" s="84" t="b">
        <v>0</v>
      </c>
      <c r="F312" s="84" t="b">
        <v>0</v>
      </c>
      <c r="G312" s="84" t="b">
        <v>0</v>
      </c>
    </row>
    <row r="313" spans="1:7" ht="15">
      <c r="A313" s="84" t="s">
        <v>1820</v>
      </c>
      <c r="B313" s="84">
        <v>2</v>
      </c>
      <c r="C313" s="123">
        <v>0.024730365652285258</v>
      </c>
      <c r="D313" s="84" t="s">
        <v>1648</v>
      </c>
      <c r="E313" s="84" t="b">
        <v>0</v>
      </c>
      <c r="F313" s="84" t="b">
        <v>0</v>
      </c>
      <c r="G313" s="84" t="b">
        <v>0</v>
      </c>
    </row>
    <row r="314" spans="1:7" ht="15">
      <c r="A314" s="84" t="s">
        <v>2255</v>
      </c>
      <c r="B314" s="84">
        <v>2</v>
      </c>
      <c r="C314" s="123">
        <v>0.024730365652285258</v>
      </c>
      <c r="D314" s="84" t="s">
        <v>1648</v>
      </c>
      <c r="E314" s="84" t="b">
        <v>1</v>
      </c>
      <c r="F314" s="84" t="b">
        <v>0</v>
      </c>
      <c r="G314" s="84" t="b">
        <v>0</v>
      </c>
    </row>
    <row r="315" spans="1:7" ht="15">
      <c r="A315" s="84" t="s">
        <v>2256</v>
      </c>
      <c r="B315" s="84">
        <v>2</v>
      </c>
      <c r="C315" s="123">
        <v>0.024730365652285258</v>
      </c>
      <c r="D315" s="84" t="s">
        <v>1648</v>
      </c>
      <c r="E315" s="84" t="b">
        <v>0</v>
      </c>
      <c r="F315" s="84" t="b">
        <v>0</v>
      </c>
      <c r="G315" s="84" t="b">
        <v>0</v>
      </c>
    </row>
    <row r="316" spans="1:7" ht="15">
      <c r="A316" s="84" t="s">
        <v>2257</v>
      </c>
      <c r="B316" s="84">
        <v>2</v>
      </c>
      <c r="C316" s="123">
        <v>0.024730365652285258</v>
      </c>
      <c r="D316" s="84" t="s">
        <v>1648</v>
      </c>
      <c r="E316" s="84" t="b">
        <v>0</v>
      </c>
      <c r="F316" s="84" t="b">
        <v>0</v>
      </c>
      <c r="G316" s="84" t="b">
        <v>0</v>
      </c>
    </row>
    <row r="317" spans="1:7" ht="15">
      <c r="A317" s="84" t="s">
        <v>2258</v>
      </c>
      <c r="B317" s="84">
        <v>2</v>
      </c>
      <c r="C317" s="123">
        <v>0.024730365652285258</v>
      </c>
      <c r="D317" s="84" t="s">
        <v>1648</v>
      </c>
      <c r="E317" s="84" t="b">
        <v>1</v>
      </c>
      <c r="F317" s="84" t="b">
        <v>0</v>
      </c>
      <c r="G317" s="84" t="b">
        <v>0</v>
      </c>
    </row>
    <row r="318" spans="1:7" ht="15">
      <c r="A318" s="84" t="s">
        <v>277</v>
      </c>
      <c r="B318" s="84">
        <v>2</v>
      </c>
      <c r="C318" s="123">
        <v>0.024730365652285258</v>
      </c>
      <c r="D318" s="84" t="s">
        <v>1648</v>
      </c>
      <c r="E318" s="84" t="b">
        <v>0</v>
      </c>
      <c r="F318" s="84" t="b">
        <v>0</v>
      </c>
      <c r="G318" s="84" t="b">
        <v>0</v>
      </c>
    </row>
    <row r="319" spans="1:7" ht="15">
      <c r="A319" s="84" t="s">
        <v>1784</v>
      </c>
      <c r="B319" s="84">
        <v>6</v>
      </c>
      <c r="C319" s="123">
        <v>0</v>
      </c>
      <c r="D319" s="84" t="s">
        <v>1649</v>
      </c>
      <c r="E319" s="84" t="b">
        <v>0</v>
      </c>
      <c r="F319" s="84" t="b">
        <v>0</v>
      </c>
      <c r="G319" s="84" t="b">
        <v>0</v>
      </c>
    </row>
    <row r="320" spans="1:7" ht="15">
      <c r="A320" s="84" t="s">
        <v>1822</v>
      </c>
      <c r="B320" s="84">
        <v>5</v>
      </c>
      <c r="C320" s="123">
        <v>0</v>
      </c>
      <c r="D320" s="84" t="s">
        <v>1649</v>
      </c>
      <c r="E320" s="84" t="b">
        <v>0</v>
      </c>
      <c r="F320" s="84" t="b">
        <v>0</v>
      </c>
      <c r="G320" s="84" t="b">
        <v>0</v>
      </c>
    </row>
    <row r="321" spans="1:7" ht="15">
      <c r="A321" s="84" t="s">
        <v>1823</v>
      </c>
      <c r="B321" s="84">
        <v>5</v>
      </c>
      <c r="C321" s="123">
        <v>0</v>
      </c>
      <c r="D321" s="84" t="s">
        <v>1649</v>
      </c>
      <c r="E321" s="84" t="b">
        <v>0</v>
      </c>
      <c r="F321" s="84" t="b">
        <v>0</v>
      </c>
      <c r="G321" s="84" t="b">
        <v>0</v>
      </c>
    </row>
    <row r="322" spans="1:7" ht="15">
      <c r="A322" s="84" t="s">
        <v>1824</v>
      </c>
      <c r="B322" s="84">
        <v>5</v>
      </c>
      <c r="C322" s="123">
        <v>0</v>
      </c>
      <c r="D322" s="84" t="s">
        <v>1649</v>
      </c>
      <c r="E322" s="84" t="b">
        <v>0</v>
      </c>
      <c r="F322" s="84" t="b">
        <v>0</v>
      </c>
      <c r="G322" s="84" t="b">
        <v>0</v>
      </c>
    </row>
    <row r="323" spans="1:7" ht="15">
      <c r="A323" s="84" t="s">
        <v>1798</v>
      </c>
      <c r="B323" s="84">
        <v>5</v>
      </c>
      <c r="C323" s="123">
        <v>0</v>
      </c>
      <c r="D323" s="84" t="s">
        <v>1649</v>
      </c>
      <c r="E323" s="84" t="b">
        <v>0</v>
      </c>
      <c r="F323" s="84" t="b">
        <v>0</v>
      </c>
      <c r="G323" s="84" t="b">
        <v>0</v>
      </c>
    </row>
    <row r="324" spans="1:7" ht="15">
      <c r="A324" s="84" t="s">
        <v>1825</v>
      </c>
      <c r="B324" s="84">
        <v>5</v>
      </c>
      <c r="C324" s="123">
        <v>0</v>
      </c>
      <c r="D324" s="84" t="s">
        <v>1649</v>
      </c>
      <c r="E324" s="84" t="b">
        <v>1</v>
      </c>
      <c r="F324" s="84" t="b">
        <v>0</v>
      </c>
      <c r="G324" s="84" t="b">
        <v>0</v>
      </c>
    </row>
    <row r="325" spans="1:7" ht="15">
      <c r="A325" s="84" t="s">
        <v>1826</v>
      </c>
      <c r="B325" s="84">
        <v>5</v>
      </c>
      <c r="C325" s="123">
        <v>0</v>
      </c>
      <c r="D325" s="84" t="s">
        <v>1649</v>
      </c>
      <c r="E325" s="84" t="b">
        <v>0</v>
      </c>
      <c r="F325" s="84" t="b">
        <v>0</v>
      </c>
      <c r="G325" s="84" t="b">
        <v>0</v>
      </c>
    </row>
    <row r="326" spans="1:7" ht="15">
      <c r="A326" s="84" t="s">
        <v>1827</v>
      </c>
      <c r="B326" s="84">
        <v>5</v>
      </c>
      <c r="C326" s="123">
        <v>0</v>
      </c>
      <c r="D326" s="84" t="s">
        <v>1649</v>
      </c>
      <c r="E326" s="84" t="b">
        <v>0</v>
      </c>
      <c r="F326" s="84" t="b">
        <v>0</v>
      </c>
      <c r="G326" s="84" t="b">
        <v>0</v>
      </c>
    </row>
    <row r="327" spans="1:7" ht="15">
      <c r="A327" s="84" t="s">
        <v>1828</v>
      </c>
      <c r="B327" s="84">
        <v>5</v>
      </c>
      <c r="C327" s="123">
        <v>0</v>
      </c>
      <c r="D327" s="84" t="s">
        <v>1649</v>
      </c>
      <c r="E327" s="84" t="b">
        <v>0</v>
      </c>
      <c r="F327" s="84" t="b">
        <v>0</v>
      </c>
      <c r="G327" s="84" t="b">
        <v>0</v>
      </c>
    </row>
    <row r="328" spans="1:7" ht="15">
      <c r="A328" s="84" t="s">
        <v>1788</v>
      </c>
      <c r="B328" s="84">
        <v>5</v>
      </c>
      <c r="C328" s="123">
        <v>0</v>
      </c>
      <c r="D328" s="84" t="s">
        <v>1649</v>
      </c>
      <c r="E328" s="84" t="b">
        <v>0</v>
      </c>
      <c r="F328" s="84" t="b">
        <v>0</v>
      </c>
      <c r="G328" s="84" t="b">
        <v>0</v>
      </c>
    </row>
    <row r="329" spans="1:7" ht="15">
      <c r="A329" s="84" t="s">
        <v>216</v>
      </c>
      <c r="B329" s="84">
        <v>4</v>
      </c>
      <c r="C329" s="123">
        <v>0.005310137699071584</v>
      </c>
      <c r="D329" s="84" t="s">
        <v>1649</v>
      </c>
      <c r="E329" s="84" t="b">
        <v>0</v>
      </c>
      <c r="F329" s="84" t="b">
        <v>0</v>
      </c>
      <c r="G329" s="84" t="b">
        <v>0</v>
      </c>
    </row>
    <row r="330" spans="1:7" ht="15">
      <c r="A330" s="84" t="s">
        <v>2233</v>
      </c>
      <c r="B330" s="84">
        <v>4</v>
      </c>
      <c r="C330" s="123">
        <v>0.005310137699071584</v>
      </c>
      <c r="D330" s="84" t="s">
        <v>1649</v>
      </c>
      <c r="E330" s="84" t="b">
        <v>0</v>
      </c>
      <c r="F330" s="84" t="b">
        <v>0</v>
      </c>
      <c r="G330" s="84" t="b">
        <v>0</v>
      </c>
    </row>
    <row r="331" spans="1:7" ht="15">
      <c r="A331" s="84" t="s">
        <v>1761</v>
      </c>
      <c r="B331" s="84">
        <v>4</v>
      </c>
      <c r="C331" s="123">
        <v>0</v>
      </c>
      <c r="D331" s="84" t="s">
        <v>1650</v>
      </c>
      <c r="E331" s="84" t="b">
        <v>0</v>
      </c>
      <c r="F331" s="84" t="b">
        <v>0</v>
      </c>
      <c r="G331" s="84" t="b">
        <v>0</v>
      </c>
    </row>
    <row r="332" spans="1:7" ht="15">
      <c r="A332" s="84" t="s">
        <v>1728</v>
      </c>
      <c r="B332" s="84">
        <v>4</v>
      </c>
      <c r="C332" s="123">
        <v>0</v>
      </c>
      <c r="D332" s="84" t="s">
        <v>1650</v>
      </c>
      <c r="E332" s="84" t="b">
        <v>0</v>
      </c>
      <c r="F332" s="84" t="b">
        <v>0</v>
      </c>
      <c r="G332" s="84" t="b">
        <v>0</v>
      </c>
    </row>
    <row r="333" spans="1:7" ht="15">
      <c r="A333" s="84" t="s">
        <v>1729</v>
      </c>
      <c r="B333" s="84">
        <v>4</v>
      </c>
      <c r="C333" s="123">
        <v>0</v>
      </c>
      <c r="D333" s="84" t="s">
        <v>1650</v>
      </c>
      <c r="E333" s="84" t="b">
        <v>0</v>
      </c>
      <c r="F333" s="84" t="b">
        <v>0</v>
      </c>
      <c r="G333" s="84" t="b">
        <v>0</v>
      </c>
    </row>
    <row r="334" spans="1:7" ht="15">
      <c r="A334" s="84" t="s">
        <v>1730</v>
      </c>
      <c r="B334" s="84">
        <v>4</v>
      </c>
      <c r="C334" s="123">
        <v>0</v>
      </c>
      <c r="D334" s="84" t="s">
        <v>1650</v>
      </c>
      <c r="E334" s="84" t="b">
        <v>0</v>
      </c>
      <c r="F334" s="84" t="b">
        <v>0</v>
      </c>
      <c r="G334" s="84" t="b">
        <v>0</v>
      </c>
    </row>
    <row r="335" spans="1:7" ht="15">
      <c r="A335" s="84" t="s">
        <v>1744</v>
      </c>
      <c r="B335" s="84">
        <v>4</v>
      </c>
      <c r="C335" s="123">
        <v>0</v>
      </c>
      <c r="D335" s="84" t="s">
        <v>1650</v>
      </c>
      <c r="E335" s="84" t="b">
        <v>0</v>
      </c>
      <c r="F335" s="84" t="b">
        <v>0</v>
      </c>
      <c r="G335" s="84" t="b">
        <v>0</v>
      </c>
    </row>
    <row r="336" spans="1:7" ht="15">
      <c r="A336" s="84" t="s">
        <v>443</v>
      </c>
      <c r="B336" s="84">
        <v>4</v>
      </c>
      <c r="C336" s="123">
        <v>0</v>
      </c>
      <c r="D336" s="84" t="s">
        <v>1650</v>
      </c>
      <c r="E336" s="84" t="b">
        <v>0</v>
      </c>
      <c r="F336" s="84" t="b">
        <v>0</v>
      </c>
      <c r="G336" s="84" t="b">
        <v>0</v>
      </c>
    </row>
    <row r="337" spans="1:7" ht="15">
      <c r="A337" s="84" t="s">
        <v>1726</v>
      </c>
      <c r="B337" s="84">
        <v>4</v>
      </c>
      <c r="C337" s="123">
        <v>0</v>
      </c>
      <c r="D337" s="84" t="s">
        <v>1650</v>
      </c>
      <c r="E337" s="84" t="b">
        <v>0</v>
      </c>
      <c r="F337" s="84" t="b">
        <v>0</v>
      </c>
      <c r="G337" s="84" t="b">
        <v>0</v>
      </c>
    </row>
    <row r="338" spans="1:7" ht="15">
      <c r="A338" s="84" t="s">
        <v>292</v>
      </c>
      <c r="B338" s="84">
        <v>3</v>
      </c>
      <c r="C338" s="123">
        <v>0.010411561384024994</v>
      </c>
      <c r="D338" s="84" t="s">
        <v>1650</v>
      </c>
      <c r="E338" s="84" t="b">
        <v>0</v>
      </c>
      <c r="F338" s="84" t="b">
        <v>0</v>
      </c>
      <c r="G338" s="84" t="b">
        <v>0</v>
      </c>
    </row>
    <row r="339" spans="1:7" ht="15">
      <c r="A339" s="84" t="s">
        <v>1830</v>
      </c>
      <c r="B339" s="84">
        <v>3</v>
      </c>
      <c r="C339" s="123">
        <v>0.010411561384024994</v>
      </c>
      <c r="D339" s="84" t="s">
        <v>1650</v>
      </c>
      <c r="E339" s="84" t="b">
        <v>0</v>
      </c>
      <c r="F339" s="84" t="b">
        <v>0</v>
      </c>
      <c r="G339" s="84" t="b">
        <v>0</v>
      </c>
    </row>
    <row r="340" spans="1:7" ht="15">
      <c r="A340" s="84" t="s">
        <v>443</v>
      </c>
      <c r="B340" s="84">
        <v>5</v>
      </c>
      <c r="C340" s="123">
        <v>0</v>
      </c>
      <c r="D340" s="84" t="s">
        <v>1651</v>
      </c>
      <c r="E340" s="84" t="b">
        <v>0</v>
      </c>
      <c r="F340" s="84" t="b">
        <v>0</v>
      </c>
      <c r="G340" s="84" t="b">
        <v>0</v>
      </c>
    </row>
    <row r="341" spans="1:7" ht="15">
      <c r="A341" s="84" t="s">
        <v>1832</v>
      </c>
      <c r="B341" s="84">
        <v>4</v>
      </c>
      <c r="C341" s="123">
        <v>0.0497425010840047</v>
      </c>
      <c r="D341" s="84" t="s">
        <v>1651</v>
      </c>
      <c r="E341" s="84" t="b">
        <v>0</v>
      </c>
      <c r="F341" s="84" t="b">
        <v>1</v>
      </c>
      <c r="G341" s="84" t="b">
        <v>1</v>
      </c>
    </row>
    <row r="342" spans="1:7" ht="15">
      <c r="A342" s="84" t="s">
        <v>1833</v>
      </c>
      <c r="B342" s="84">
        <v>3</v>
      </c>
      <c r="C342" s="123">
        <v>0.020798320276533413</v>
      </c>
      <c r="D342" s="84" t="s">
        <v>1651</v>
      </c>
      <c r="E342" s="84" t="b">
        <v>0</v>
      </c>
      <c r="F342" s="84" t="b">
        <v>0</v>
      </c>
      <c r="G342" s="84" t="b">
        <v>0</v>
      </c>
    </row>
    <row r="343" spans="1:7" ht="15">
      <c r="A343" s="84" t="s">
        <v>318</v>
      </c>
      <c r="B343" s="84">
        <v>3</v>
      </c>
      <c r="C343" s="123">
        <v>0.020798320276533413</v>
      </c>
      <c r="D343" s="84" t="s">
        <v>1651</v>
      </c>
      <c r="E343" s="84" t="b">
        <v>0</v>
      </c>
      <c r="F343" s="84" t="b">
        <v>0</v>
      </c>
      <c r="G343" s="84" t="b">
        <v>0</v>
      </c>
    </row>
    <row r="344" spans="1:7" ht="15">
      <c r="A344" s="84" t="s">
        <v>288</v>
      </c>
      <c r="B344" s="84">
        <v>2</v>
      </c>
      <c r="C344" s="123">
        <v>0.02487125054200235</v>
      </c>
      <c r="D344" s="84" t="s">
        <v>1651</v>
      </c>
      <c r="E344" s="84" t="b">
        <v>0</v>
      </c>
      <c r="F344" s="84" t="b">
        <v>0</v>
      </c>
      <c r="G344" s="84" t="b">
        <v>0</v>
      </c>
    </row>
    <row r="345" spans="1:7" ht="15">
      <c r="A345" s="84" t="s">
        <v>1793</v>
      </c>
      <c r="B345" s="84">
        <v>2</v>
      </c>
      <c r="C345" s="123">
        <v>0.02487125054200235</v>
      </c>
      <c r="D345" s="84" t="s">
        <v>1651</v>
      </c>
      <c r="E345" s="84" t="b">
        <v>0</v>
      </c>
      <c r="F345" s="84" t="b">
        <v>0</v>
      </c>
      <c r="G345" s="84" t="b">
        <v>0</v>
      </c>
    </row>
    <row r="346" spans="1:7" ht="15">
      <c r="A346" s="84" t="s">
        <v>1794</v>
      </c>
      <c r="B346" s="84">
        <v>2</v>
      </c>
      <c r="C346" s="123">
        <v>0.02487125054200235</v>
      </c>
      <c r="D346" s="84" t="s">
        <v>1651</v>
      </c>
      <c r="E346" s="84" t="b">
        <v>0</v>
      </c>
      <c r="F346" s="84" t="b">
        <v>0</v>
      </c>
      <c r="G346" s="84" t="b">
        <v>0</v>
      </c>
    </row>
    <row r="347" spans="1:7" ht="15">
      <c r="A347" s="84" t="s">
        <v>1834</v>
      </c>
      <c r="B347" s="84">
        <v>2</v>
      </c>
      <c r="C347" s="123">
        <v>0.02487125054200235</v>
      </c>
      <c r="D347" s="84" t="s">
        <v>1651</v>
      </c>
      <c r="E347" s="84" t="b">
        <v>0</v>
      </c>
      <c r="F347" s="84" t="b">
        <v>0</v>
      </c>
      <c r="G347" s="84" t="b">
        <v>0</v>
      </c>
    </row>
    <row r="348" spans="1:7" ht="15">
      <c r="A348" s="84" t="s">
        <v>1835</v>
      </c>
      <c r="B348" s="84">
        <v>2</v>
      </c>
      <c r="C348" s="123">
        <v>0.02487125054200235</v>
      </c>
      <c r="D348" s="84" t="s">
        <v>1651</v>
      </c>
      <c r="E348" s="84" t="b">
        <v>0</v>
      </c>
      <c r="F348" s="84" t="b">
        <v>0</v>
      </c>
      <c r="G348" s="84" t="b">
        <v>0</v>
      </c>
    </row>
    <row r="349" spans="1:7" ht="15">
      <c r="A349" s="84" t="s">
        <v>1836</v>
      </c>
      <c r="B349" s="84">
        <v>2</v>
      </c>
      <c r="C349" s="123">
        <v>0.02487125054200235</v>
      </c>
      <c r="D349" s="84" t="s">
        <v>1651</v>
      </c>
      <c r="E349" s="84" t="b">
        <v>0</v>
      </c>
      <c r="F349" s="84" t="b">
        <v>0</v>
      </c>
      <c r="G349" s="84" t="b">
        <v>0</v>
      </c>
    </row>
    <row r="350" spans="1:7" ht="15">
      <c r="A350" s="84" t="s">
        <v>2223</v>
      </c>
      <c r="B350" s="84">
        <v>2</v>
      </c>
      <c r="C350" s="123">
        <v>0.02487125054200235</v>
      </c>
      <c r="D350" s="84" t="s">
        <v>1651</v>
      </c>
      <c r="E350" s="84" t="b">
        <v>1</v>
      </c>
      <c r="F350" s="84" t="b">
        <v>0</v>
      </c>
      <c r="G350" s="84" t="b">
        <v>0</v>
      </c>
    </row>
    <row r="351" spans="1:7" ht="15">
      <c r="A351" s="84" t="s">
        <v>1726</v>
      </c>
      <c r="B351" s="84">
        <v>2</v>
      </c>
      <c r="C351" s="123">
        <v>0.02487125054200235</v>
      </c>
      <c r="D351" s="84" t="s">
        <v>1651</v>
      </c>
      <c r="E351" s="84" t="b">
        <v>0</v>
      </c>
      <c r="F351" s="84" t="b">
        <v>0</v>
      </c>
      <c r="G351" s="84" t="b">
        <v>0</v>
      </c>
    </row>
    <row r="352" spans="1:7" ht="15">
      <c r="A352" s="84" t="s">
        <v>1838</v>
      </c>
      <c r="B352" s="84">
        <v>6</v>
      </c>
      <c r="C352" s="123">
        <v>0</v>
      </c>
      <c r="D352" s="84" t="s">
        <v>1652</v>
      </c>
      <c r="E352" s="84" t="b">
        <v>0</v>
      </c>
      <c r="F352" s="84" t="b">
        <v>0</v>
      </c>
      <c r="G352" s="84" t="b">
        <v>0</v>
      </c>
    </row>
    <row r="353" spans="1:7" ht="15">
      <c r="A353" s="84" t="s">
        <v>443</v>
      </c>
      <c r="B353" s="84">
        <v>4</v>
      </c>
      <c r="C353" s="123">
        <v>0</v>
      </c>
      <c r="D353" s="84" t="s">
        <v>1652</v>
      </c>
      <c r="E353" s="84" t="b">
        <v>0</v>
      </c>
      <c r="F353" s="84" t="b">
        <v>0</v>
      </c>
      <c r="G353" s="84" t="b">
        <v>0</v>
      </c>
    </row>
    <row r="354" spans="1:7" ht="15">
      <c r="A354" s="84" t="s">
        <v>1798</v>
      </c>
      <c r="B354" s="84">
        <v>4</v>
      </c>
      <c r="C354" s="123">
        <v>0</v>
      </c>
      <c r="D354" s="84" t="s">
        <v>1652</v>
      </c>
      <c r="E354" s="84" t="b">
        <v>0</v>
      </c>
      <c r="F354" s="84" t="b">
        <v>0</v>
      </c>
      <c r="G354" s="84" t="b">
        <v>0</v>
      </c>
    </row>
    <row r="355" spans="1:7" ht="15">
      <c r="A355" s="84" t="s">
        <v>1839</v>
      </c>
      <c r="B355" s="84">
        <v>4</v>
      </c>
      <c r="C355" s="123">
        <v>0</v>
      </c>
      <c r="D355" s="84" t="s">
        <v>1652</v>
      </c>
      <c r="E355" s="84" t="b">
        <v>0</v>
      </c>
      <c r="F355" s="84" t="b">
        <v>0</v>
      </c>
      <c r="G355" s="84" t="b">
        <v>0</v>
      </c>
    </row>
    <row r="356" spans="1:7" ht="15">
      <c r="A356" s="84" t="s">
        <v>1840</v>
      </c>
      <c r="B356" s="84">
        <v>4</v>
      </c>
      <c r="C356" s="123">
        <v>0</v>
      </c>
      <c r="D356" s="84" t="s">
        <v>1652</v>
      </c>
      <c r="E356" s="84" t="b">
        <v>0</v>
      </c>
      <c r="F356" s="84" t="b">
        <v>0</v>
      </c>
      <c r="G356" s="84" t="b">
        <v>0</v>
      </c>
    </row>
    <row r="357" spans="1:7" ht="15">
      <c r="A357" s="84" t="s">
        <v>1841</v>
      </c>
      <c r="B357" s="84">
        <v>4</v>
      </c>
      <c r="C357" s="123">
        <v>0</v>
      </c>
      <c r="D357" s="84" t="s">
        <v>1652</v>
      </c>
      <c r="E357" s="84" t="b">
        <v>0</v>
      </c>
      <c r="F357" s="84" t="b">
        <v>0</v>
      </c>
      <c r="G357" s="84" t="b">
        <v>0</v>
      </c>
    </row>
    <row r="358" spans="1:7" ht="15">
      <c r="A358" s="84" t="s">
        <v>1732</v>
      </c>
      <c r="B358" s="84">
        <v>4</v>
      </c>
      <c r="C358" s="123">
        <v>0.005679033482195452</v>
      </c>
      <c r="D358" s="84" t="s">
        <v>1652</v>
      </c>
      <c r="E358" s="84" t="b">
        <v>0</v>
      </c>
      <c r="F358" s="84" t="b">
        <v>0</v>
      </c>
      <c r="G358" s="84" t="b">
        <v>0</v>
      </c>
    </row>
    <row r="359" spans="1:7" ht="15">
      <c r="A359" s="84" t="s">
        <v>1767</v>
      </c>
      <c r="B359" s="84">
        <v>3</v>
      </c>
      <c r="C359" s="123">
        <v>0.01026238621581754</v>
      </c>
      <c r="D359" s="84" t="s">
        <v>1652</v>
      </c>
      <c r="E359" s="84" t="b">
        <v>0</v>
      </c>
      <c r="F359" s="84" t="b">
        <v>0</v>
      </c>
      <c r="G359" s="84" t="b">
        <v>0</v>
      </c>
    </row>
    <row r="360" spans="1:7" ht="15">
      <c r="A360" s="84" t="s">
        <v>1842</v>
      </c>
      <c r="B360" s="84">
        <v>2</v>
      </c>
      <c r="C360" s="123">
        <v>0.006841590810545028</v>
      </c>
      <c r="D360" s="84" t="s">
        <v>1652</v>
      </c>
      <c r="E360" s="84" t="b">
        <v>0</v>
      </c>
      <c r="F360" s="84" t="b">
        <v>0</v>
      </c>
      <c r="G360" s="84" t="b">
        <v>0</v>
      </c>
    </row>
    <row r="361" spans="1:7" ht="15">
      <c r="A361" s="84" t="s">
        <v>1843</v>
      </c>
      <c r="B361" s="84">
        <v>2</v>
      </c>
      <c r="C361" s="123">
        <v>0.006841590810545028</v>
      </c>
      <c r="D361" s="84" t="s">
        <v>1652</v>
      </c>
      <c r="E361" s="84" t="b">
        <v>0</v>
      </c>
      <c r="F361" s="84" t="b">
        <v>0</v>
      </c>
      <c r="G361" s="84" t="b">
        <v>0</v>
      </c>
    </row>
    <row r="362" spans="1:7" ht="15">
      <c r="A362" s="84" t="s">
        <v>2218</v>
      </c>
      <c r="B362" s="84">
        <v>2</v>
      </c>
      <c r="C362" s="123">
        <v>0.006841590810545028</v>
      </c>
      <c r="D362" s="84" t="s">
        <v>1652</v>
      </c>
      <c r="E362" s="84" t="b">
        <v>0</v>
      </c>
      <c r="F362" s="84" t="b">
        <v>0</v>
      </c>
      <c r="G362" s="84" t="b">
        <v>0</v>
      </c>
    </row>
    <row r="363" spans="1:7" ht="15">
      <c r="A363" s="84" t="s">
        <v>2289</v>
      </c>
      <c r="B363" s="84">
        <v>2</v>
      </c>
      <c r="C363" s="123">
        <v>0.006841590810545028</v>
      </c>
      <c r="D363" s="84" t="s">
        <v>1652</v>
      </c>
      <c r="E363" s="84" t="b">
        <v>0</v>
      </c>
      <c r="F363" s="84" t="b">
        <v>0</v>
      </c>
      <c r="G363" s="84" t="b">
        <v>0</v>
      </c>
    </row>
    <row r="364" spans="1:7" ht="15">
      <c r="A364" s="84" t="s">
        <v>2290</v>
      </c>
      <c r="B364" s="84">
        <v>2</v>
      </c>
      <c r="C364" s="123">
        <v>0.006841590810545028</v>
      </c>
      <c r="D364" s="84" t="s">
        <v>1652</v>
      </c>
      <c r="E364" s="84" t="b">
        <v>0</v>
      </c>
      <c r="F364" s="84" t="b">
        <v>0</v>
      </c>
      <c r="G364" s="84" t="b">
        <v>0</v>
      </c>
    </row>
    <row r="365" spans="1:7" ht="15">
      <c r="A365" s="84" t="s">
        <v>2291</v>
      </c>
      <c r="B365" s="84">
        <v>2</v>
      </c>
      <c r="C365" s="123">
        <v>0.006841590810545028</v>
      </c>
      <c r="D365" s="84" t="s">
        <v>1652</v>
      </c>
      <c r="E365" s="84" t="b">
        <v>1</v>
      </c>
      <c r="F365" s="84" t="b">
        <v>0</v>
      </c>
      <c r="G365" s="84" t="b">
        <v>0</v>
      </c>
    </row>
    <row r="366" spans="1:7" ht="15">
      <c r="A366" s="84" t="s">
        <v>2292</v>
      </c>
      <c r="B366" s="84">
        <v>2</v>
      </c>
      <c r="C366" s="123">
        <v>0.006841590810545028</v>
      </c>
      <c r="D366" s="84" t="s">
        <v>1652</v>
      </c>
      <c r="E366" s="84" t="b">
        <v>0</v>
      </c>
      <c r="F366" s="84" t="b">
        <v>0</v>
      </c>
      <c r="G366" s="84" t="b">
        <v>0</v>
      </c>
    </row>
    <row r="367" spans="1:7" ht="15">
      <c r="A367" s="84" t="s">
        <v>2293</v>
      </c>
      <c r="B367" s="84">
        <v>2</v>
      </c>
      <c r="C367" s="123">
        <v>0.006841590810545028</v>
      </c>
      <c r="D367" s="84" t="s">
        <v>1652</v>
      </c>
      <c r="E367" s="84" t="b">
        <v>0</v>
      </c>
      <c r="F367" s="84" t="b">
        <v>0</v>
      </c>
      <c r="G367" s="84" t="b">
        <v>0</v>
      </c>
    </row>
    <row r="368" spans="1:7" ht="15">
      <c r="A368" s="84" t="s">
        <v>2294</v>
      </c>
      <c r="B368" s="84">
        <v>2</v>
      </c>
      <c r="C368" s="123">
        <v>0.006841590810545028</v>
      </c>
      <c r="D368" s="84" t="s">
        <v>1652</v>
      </c>
      <c r="E368" s="84" t="b">
        <v>0</v>
      </c>
      <c r="F368" s="84" t="b">
        <v>0</v>
      </c>
      <c r="G368" s="84" t="b">
        <v>0</v>
      </c>
    </row>
    <row r="369" spans="1:7" ht="15">
      <c r="A369" s="84" t="s">
        <v>2295</v>
      </c>
      <c r="B369" s="84">
        <v>2</v>
      </c>
      <c r="C369" s="123">
        <v>0.006841590810545028</v>
      </c>
      <c r="D369" s="84" t="s">
        <v>1652</v>
      </c>
      <c r="E369" s="84" t="b">
        <v>0</v>
      </c>
      <c r="F369" s="84" t="b">
        <v>0</v>
      </c>
      <c r="G369" s="84" t="b">
        <v>0</v>
      </c>
    </row>
    <row r="370" spans="1:7" ht="15">
      <c r="A370" s="84" t="s">
        <v>2296</v>
      </c>
      <c r="B370" s="84">
        <v>2</v>
      </c>
      <c r="C370" s="123">
        <v>0.006841590810545028</v>
      </c>
      <c r="D370" s="84" t="s">
        <v>1652</v>
      </c>
      <c r="E370" s="84" t="b">
        <v>0</v>
      </c>
      <c r="F370" s="84" t="b">
        <v>0</v>
      </c>
      <c r="G370" s="84" t="b">
        <v>0</v>
      </c>
    </row>
    <row r="371" spans="1:7" ht="15">
      <c r="A371" s="84" t="s">
        <v>2297</v>
      </c>
      <c r="B371" s="84">
        <v>2</v>
      </c>
      <c r="C371" s="123">
        <v>0.006841590810545028</v>
      </c>
      <c r="D371" s="84" t="s">
        <v>1652</v>
      </c>
      <c r="E371" s="84" t="b">
        <v>0</v>
      </c>
      <c r="F371" s="84" t="b">
        <v>0</v>
      </c>
      <c r="G371" s="84" t="b">
        <v>0</v>
      </c>
    </row>
    <row r="372" spans="1:7" ht="15">
      <c r="A372" s="84" t="s">
        <v>2298</v>
      </c>
      <c r="B372" s="84">
        <v>2</v>
      </c>
      <c r="C372" s="123">
        <v>0.006841590810545028</v>
      </c>
      <c r="D372" s="84" t="s">
        <v>1652</v>
      </c>
      <c r="E372" s="84" t="b">
        <v>0</v>
      </c>
      <c r="F372" s="84" t="b">
        <v>0</v>
      </c>
      <c r="G372" s="84" t="b">
        <v>0</v>
      </c>
    </row>
    <row r="373" spans="1:7" ht="15">
      <c r="A373" s="84" t="s">
        <v>2299</v>
      </c>
      <c r="B373" s="84">
        <v>2</v>
      </c>
      <c r="C373" s="123">
        <v>0.006841590810545028</v>
      </c>
      <c r="D373" s="84" t="s">
        <v>1652</v>
      </c>
      <c r="E373" s="84" t="b">
        <v>0</v>
      </c>
      <c r="F373" s="84" t="b">
        <v>0</v>
      </c>
      <c r="G373" s="84" t="b">
        <v>0</v>
      </c>
    </row>
    <row r="374" spans="1:7" ht="15">
      <c r="A374" s="84" t="s">
        <v>2300</v>
      </c>
      <c r="B374" s="84">
        <v>2</v>
      </c>
      <c r="C374" s="123">
        <v>0.006841590810545028</v>
      </c>
      <c r="D374" s="84" t="s">
        <v>1652</v>
      </c>
      <c r="E374" s="84" t="b">
        <v>0</v>
      </c>
      <c r="F374" s="84" t="b">
        <v>0</v>
      </c>
      <c r="G374" s="84" t="b">
        <v>0</v>
      </c>
    </row>
    <row r="375" spans="1:7" ht="15">
      <c r="A375" s="84" t="s">
        <v>2305</v>
      </c>
      <c r="B375" s="84">
        <v>2</v>
      </c>
      <c r="C375" s="123">
        <v>0.006841590810545028</v>
      </c>
      <c r="D375" s="84" t="s">
        <v>1652</v>
      </c>
      <c r="E375" s="84" t="b">
        <v>0</v>
      </c>
      <c r="F375" s="84" t="b">
        <v>0</v>
      </c>
      <c r="G375" s="84" t="b">
        <v>0</v>
      </c>
    </row>
    <row r="376" spans="1:7" ht="15">
      <c r="A376" s="84" t="s">
        <v>299</v>
      </c>
      <c r="B376" s="84">
        <v>2</v>
      </c>
      <c r="C376" s="123">
        <v>0.006841590810545028</v>
      </c>
      <c r="D376" s="84" t="s">
        <v>1652</v>
      </c>
      <c r="E376" s="84" t="b">
        <v>0</v>
      </c>
      <c r="F376" s="84" t="b">
        <v>0</v>
      </c>
      <c r="G376" s="84" t="b">
        <v>0</v>
      </c>
    </row>
    <row r="377" spans="1:7" ht="15">
      <c r="A377" s="84" t="s">
        <v>2306</v>
      </c>
      <c r="B377" s="84">
        <v>2</v>
      </c>
      <c r="C377" s="123">
        <v>0.006841590810545028</v>
      </c>
      <c r="D377" s="84" t="s">
        <v>1652</v>
      </c>
      <c r="E377" s="84" t="b">
        <v>0</v>
      </c>
      <c r="F377" s="84" t="b">
        <v>0</v>
      </c>
      <c r="G377" s="84" t="b">
        <v>0</v>
      </c>
    </row>
    <row r="378" spans="1:7" ht="15">
      <c r="A378" s="84" t="s">
        <v>2307</v>
      </c>
      <c r="B378" s="84">
        <v>2</v>
      </c>
      <c r="C378" s="123">
        <v>0.006841590810545028</v>
      </c>
      <c r="D378" s="84" t="s">
        <v>1652</v>
      </c>
      <c r="E378" s="84" t="b">
        <v>0</v>
      </c>
      <c r="F378" s="84" t="b">
        <v>0</v>
      </c>
      <c r="G378" s="84" t="b">
        <v>0</v>
      </c>
    </row>
    <row r="379" spans="1:7" ht="15">
      <c r="A379" s="84" t="s">
        <v>2308</v>
      </c>
      <c r="B379" s="84">
        <v>2</v>
      </c>
      <c r="C379" s="123">
        <v>0.006841590810545028</v>
      </c>
      <c r="D379" s="84" t="s">
        <v>1652</v>
      </c>
      <c r="E379" s="84" t="b">
        <v>0</v>
      </c>
      <c r="F379" s="84" t="b">
        <v>0</v>
      </c>
      <c r="G379" s="84" t="b">
        <v>0</v>
      </c>
    </row>
    <row r="380" spans="1:7" ht="15">
      <c r="A380" s="84" t="s">
        <v>2309</v>
      </c>
      <c r="B380" s="84">
        <v>2</v>
      </c>
      <c r="C380" s="123">
        <v>0.006841590810545028</v>
      </c>
      <c r="D380" s="84" t="s">
        <v>1652</v>
      </c>
      <c r="E380" s="84" t="b">
        <v>0</v>
      </c>
      <c r="F380" s="84" t="b">
        <v>0</v>
      </c>
      <c r="G380" s="84" t="b">
        <v>0</v>
      </c>
    </row>
    <row r="381" spans="1:7" ht="15">
      <c r="A381" s="84" t="s">
        <v>2310</v>
      </c>
      <c r="B381" s="84">
        <v>2</v>
      </c>
      <c r="C381" s="123">
        <v>0.006841590810545028</v>
      </c>
      <c r="D381" s="84" t="s">
        <v>1652</v>
      </c>
      <c r="E381" s="84" t="b">
        <v>0</v>
      </c>
      <c r="F381" s="84" t="b">
        <v>0</v>
      </c>
      <c r="G381" s="84" t="b">
        <v>0</v>
      </c>
    </row>
    <row r="382" spans="1:7" ht="15">
      <c r="A382" s="84" t="s">
        <v>2311</v>
      </c>
      <c r="B382" s="84">
        <v>2</v>
      </c>
      <c r="C382" s="123">
        <v>0.006841590810545028</v>
      </c>
      <c r="D382" s="84" t="s">
        <v>1652</v>
      </c>
      <c r="E382" s="84" t="b">
        <v>0</v>
      </c>
      <c r="F382" s="84" t="b">
        <v>0</v>
      </c>
      <c r="G382" s="84" t="b">
        <v>0</v>
      </c>
    </row>
    <row r="383" spans="1:7" ht="15">
      <c r="A383" s="84" t="s">
        <v>443</v>
      </c>
      <c r="B383" s="84">
        <v>6</v>
      </c>
      <c r="C383" s="123">
        <v>0</v>
      </c>
      <c r="D383" s="84" t="s">
        <v>1653</v>
      </c>
      <c r="E383" s="84" t="b">
        <v>0</v>
      </c>
      <c r="F383" s="84" t="b">
        <v>0</v>
      </c>
      <c r="G383" s="84" t="b">
        <v>0</v>
      </c>
    </row>
    <row r="384" spans="1:7" ht="15">
      <c r="A384" s="84" t="s">
        <v>283</v>
      </c>
      <c r="B384" s="84">
        <v>6</v>
      </c>
      <c r="C384" s="123">
        <v>0</v>
      </c>
      <c r="D384" s="84" t="s">
        <v>1653</v>
      </c>
      <c r="E384" s="84" t="b">
        <v>0</v>
      </c>
      <c r="F384" s="84" t="b">
        <v>0</v>
      </c>
      <c r="G384" s="84" t="b">
        <v>0</v>
      </c>
    </row>
    <row r="385" spans="1:7" ht="15">
      <c r="A385" s="84" t="s">
        <v>282</v>
      </c>
      <c r="B385" s="84">
        <v>4</v>
      </c>
      <c r="C385" s="123">
        <v>0.04402281476392031</v>
      </c>
      <c r="D385" s="84" t="s">
        <v>1653</v>
      </c>
      <c r="E385" s="84" t="b">
        <v>0</v>
      </c>
      <c r="F385" s="84" t="b">
        <v>0</v>
      </c>
      <c r="G385" s="84" t="b">
        <v>0</v>
      </c>
    </row>
    <row r="386" spans="1:7" ht="15">
      <c r="A386" s="84" t="s">
        <v>2224</v>
      </c>
      <c r="B386" s="84">
        <v>2</v>
      </c>
      <c r="C386" s="123">
        <v>0</v>
      </c>
      <c r="D386" s="84" t="s">
        <v>1654</v>
      </c>
      <c r="E386" s="84" t="b">
        <v>0</v>
      </c>
      <c r="F386" s="84" t="b">
        <v>0</v>
      </c>
      <c r="G386" s="84" t="b">
        <v>0</v>
      </c>
    </row>
    <row r="387" spans="1:7" ht="15">
      <c r="A387" s="84" t="s">
        <v>2214</v>
      </c>
      <c r="B387" s="84">
        <v>2</v>
      </c>
      <c r="C387" s="123">
        <v>0</v>
      </c>
      <c r="D387" s="84" t="s">
        <v>1654</v>
      </c>
      <c r="E387" s="84" t="b">
        <v>0</v>
      </c>
      <c r="F387" s="84" t="b">
        <v>0</v>
      </c>
      <c r="G387" s="84" t="b">
        <v>0</v>
      </c>
    </row>
    <row r="388" spans="1:7" ht="15">
      <c r="A388" s="84" t="s">
        <v>1789</v>
      </c>
      <c r="B388" s="84">
        <v>2</v>
      </c>
      <c r="C388" s="123">
        <v>0</v>
      </c>
      <c r="D388" s="84" t="s">
        <v>1654</v>
      </c>
      <c r="E388" s="84" t="b">
        <v>0</v>
      </c>
      <c r="F388" s="84" t="b">
        <v>0</v>
      </c>
      <c r="G388" s="84" t="b">
        <v>0</v>
      </c>
    </row>
    <row r="389" spans="1:7" ht="15">
      <c r="A389" s="84" t="s">
        <v>2210</v>
      </c>
      <c r="B389" s="84">
        <v>2</v>
      </c>
      <c r="C389" s="123">
        <v>0</v>
      </c>
      <c r="D389" s="84" t="s">
        <v>1654</v>
      </c>
      <c r="E389" s="84" t="b">
        <v>0</v>
      </c>
      <c r="F389" s="84" t="b">
        <v>0</v>
      </c>
      <c r="G389" s="84" t="b">
        <v>0</v>
      </c>
    </row>
    <row r="390" spans="1:7" ht="15">
      <c r="A390" s="84" t="s">
        <v>443</v>
      </c>
      <c r="B390" s="84">
        <v>2</v>
      </c>
      <c r="C390" s="123">
        <v>0</v>
      </c>
      <c r="D390" s="84" t="s">
        <v>1654</v>
      </c>
      <c r="E390" s="84" t="b">
        <v>0</v>
      </c>
      <c r="F390" s="84" t="b">
        <v>0</v>
      </c>
      <c r="G390" s="84" t="b">
        <v>0</v>
      </c>
    </row>
    <row r="391" spans="1:7" ht="15">
      <c r="A391" s="84" t="s">
        <v>2259</v>
      </c>
      <c r="B391" s="84">
        <v>2</v>
      </c>
      <c r="C391" s="123">
        <v>0</v>
      </c>
      <c r="D391" s="84" t="s">
        <v>1654</v>
      </c>
      <c r="E391" s="84" t="b">
        <v>1</v>
      </c>
      <c r="F391" s="84" t="b">
        <v>0</v>
      </c>
      <c r="G391" s="84" t="b">
        <v>0</v>
      </c>
    </row>
    <row r="392" spans="1:7" ht="15">
      <c r="A392" s="84" t="s">
        <v>2260</v>
      </c>
      <c r="B392" s="84">
        <v>2</v>
      </c>
      <c r="C392" s="123">
        <v>0</v>
      </c>
      <c r="D392" s="84" t="s">
        <v>1654</v>
      </c>
      <c r="E392" s="84" t="b">
        <v>0</v>
      </c>
      <c r="F392" s="84" t="b">
        <v>0</v>
      </c>
      <c r="G392" s="84" t="b">
        <v>0</v>
      </c>
    </row>
    <row r="393" spans="1:7" ht="15">
      <c r="A393" s="84" t="s">
        <v>2261</v>
      </c>
      <c r="B393" s="84">
        <v>2</v>
      </c>
      <c r="C393" s="123">
        <v>0</v>
      </c>
      <c r="D393" s="84" t="s">
        <v>1654</v>
      </c>
      <c r="E393" s="84" t="b">
        <v>0</v>
      </c>
      <c r="F393" s="84" t="b">
        <v>0</v>
      </c>
      <c r="G393" s="84" t="b">
        <v>0</v>
      </c>
    </row>
    <row r="394" spans="1:7" ht="15">
      <c r="A394" s="84" t="s">
        <v>2262</v>
      </c>
      <c r="B394" s="84">
        <v>2</v>
      </c>
      <c r="C394" s="123">
        <v>0</v>
      </c>
      <c r="D394" s="84" t="s">
        <v>1654</v>
      </c>
      <c r="E394" s="84" t="b">
        <v>0</v>
      </c>
      <c r="F394" s="84" t="b">
        <v>0</v>
      </c>
      <c r="G394" s="84" t="b">
        <v>0</v>
      </c>
    </row>
    <row r="395" spans="1:7" ht="15">
      <c r="A395" s="84" t="s">
        <v>2211</v>
      </c>
      <c r="B395" s="84">
        <v>2</v>
      </c>
      <c r="C395" s="123">
        <v>0</v>
      </c>
      <c r="D395" s="84" t="s">
        <v>1654</v>
      </c>
      <c r="E395" s="84" t="b">
        <v>0</v>
      </c>
      <c r="F395" s="84" t="b">
        <v>0</v>
      </c>
      <c r="G395" s="84" t="b">
        <v>0</v>
      </c>
    </row>
    <row r="396" spans="1:7" ht="15">
      <c r="A396" s="84" t="s">
        <v>2235</v>
      </c>
      <c r="B396" s="84">
        <v>2</v>
      </c>
      <c r="C396" s="123">
        <v>0</v>
      </c>
      <c r="D396" s="84" t="s">
        <v>1654</v>
      </c>
      <c r="E396" s="84" t="b">
        <v>0</v>
      </c>
      <c r="F396" s="84" t="b">
        <v>0</v>
      </c>
      <c r="G396" s="84" t="b">
        <v>0</v>
      </c>
    </row>
    <row r="397" spans="1:7" ht="15">
      <c r="A397" s="84" t="s">
        <v>317</v>
      </c>
      <c r="B397" s="84">
        <v>2</v>
      </c>
      <c r="C397" s="123">
        <v>0</v>
      </c>
      <c r="D397" s="84" t="s">
        <v>1654</v>
      </c>
      <c r="E397" s="84" t="b">
        <v>0</v>
      </c>
      <c r="F397" s="84" t="b">
        <v>0</v>
      </c>
      <c r="G397" s="84" t="b">
        <v>0</v>
      </c>
    </row>
    <row r="398" spans="1:7" ht="15">
      <c r="A398" s="84" t="s">
        <v>312</v>
      </c>
      <c r="B398" s="84">
        <v>2</v>
      </c>
      <c r="C398" s="123">
        <v>0</v>
      </c>
      <c r="D398" s="84" t="s">
        <v>1656</v>
      </c>
      <c r="E398" s="84" t="b">
        <v>0</v>
      </c>
      <c r="F398" s="84" t="b">
        <v>0</v>
      </c>
      <c r="G398" s="84" t="b">
        <v>0</v>
      </c>
    </row>
    <row r="399" spans="1:7" ht="15">
      <c r="A399" s="84" t="s">
        <v>2226</v>
      </c>
      <c r="B399" s="84">
        <v>3</v>
      </c>
      <c r="C399" s="123">
        <v>0</v>
      </c>
      <c r="D399" s="84" t="s">
        <v>1657</v>
      </c>
      <c r="E399" s="84" t="b">
        <v>0</v>
      </c>
      <c r="F399" s="84" t="b">
        <v>0</v>
      </c>
      <c r="G399" s="84" t="b">
        <v>0</v>
      </c>
    </row>
    <row r="400" spans="1:7" ht="15">
      <c r="A400" s="84" t="s">
        <v>2239</v>
      </c>
      <c r="B400" s="84">
        <v>3</v>
      </c>
      <c r="C400" s="123">
        <v>0</v>
      </c>
      <c r="D400" s="84" t="s">
        <v>1657</v>
      </c>
      <c r="E400" s="84" t="b">
        <v>0</v>
      </c>
      <c r="F400" s="84" t="b">
        <v>0</v>
      </c>
      <c r="G400" s="84" t="b">
        <v>0</v>
      </c>
    </row>
    <row r="401" spans="1:7" ht="15">
      <c r="A401" s="84" t="s">
        <v>2240</v>
      </c>
      <c r="B401" s="84">
        <v>3</v>
      </c>
      <c r="C401" s="123">
        <v>0</v>
      </c>
      <c r="D401" s="84" t="s">
        <v>1657</v>
      </c>
      <c r="E401" s="84" t="b">
        <v>1</v>
      </c>
      <c r="F401" s="84" t="b">
        <v>0</v>
      </c>
      <c r="G401" s="84" t="b">
        <v>0</v>
      </c>
    </row>
    <row r="402" spans="1:7" ht="15">
      <c r="A402" s="84" t="s">
        <v>2241</v>
      </c>
      <c r="B402" s="84">
        <v>3</v>
      </c>
      <c r="C402" s="123">
        <v>0</v>
      </c>
      <c r="D402" s="84" t="s">
        <v>1657</v>
      </c>
      <c r="E402" s="84" t="b">
        <v>0</v>
      </c>
      <c r="F402" s="84" t="b">
        <v>0</v>
      </c>
      <c r="G402" s="84" t="b">
        <v>0</v>
      </c>
    </row>
    <row r="403" spans="1:7" ht="15">
      <c r="A403" s="84" t="s">
        <v>2242</v>
      </c>
      <c r="B403" s="84">
        <v>3</v>
      </c>
      <c r="C403" s="123">
        <v>0</v>
      </c>
      <c r="D403" s="84" t="s">
        <v>1657</v>
      </c>
      <c r="E403" s="84" t="b">
        <v>0</v>
      </c>
      <c r="F403" s="84" t="b">
        <v>0</v>
      </c>
      <c r="G403" s="84" t="b">
        <v>0</v>
      </c>
    </row>
    <row r="404" spans="1:7" ht="15">
      <c r="A404" s="84" t="s">
        <v>2227</v>
      </c>
      <c r="B404" s="84">
        <v>3</v>
      </c>
      <c r="C404" s="123">
        <v>0</v>
      </c>
      <c r="D404" s="84" t="s">
        <v>1657</v>
      </c>
      <c r="E404" s="84" t="b">
        <v>0</v>
      </c>
      <c r="F404" s="84" t="b">
        <v>0</v>
      </c>
      <c r="G404" s="84" t="b">
        <v>0</v>
      </c>
    </row>
    <row r="405" spans="1:7" ht="15">
      <c r="A405" s="84" t="s">
        <v>2243</v>
      </c>
      <c r="B405" s="84">
        <v>3</v>
      </c>
      <c r="C405" s="123">
        <v>0</v>
      </c>
      <c r="D405" s="84" t="s">
        <v>1657</v>
      </c>
      <c r="E405" s="84" t="b">
        <v>0</v>
      </c>
      <c r="F405" s="84" t="b">
        <v>0</v>
      </c>
      <c r="G405" s="84" t="b">
        <v>0</v>
      </c>
    </row>
    <row r="406" spans="1:7" ht="15">
      <c r="A406" s="84" t="s">
        <v>2244</v>
      </c>
      <c r="B406" s="84">
        <v>3</v>
      </c>
      <c r="C406" s="123">
        <v>0</v>
      </c>
      <c r="D406" s="84" t="s">
        <v>1657</v>
      </c>
      <c r="E406" s="84" t="b">
        <v>0</v>
      </c>
      <c r="F406" s="84" t="b">
        <v>0</v>
      </c>
      <c r="G406" s="84" t="b">
        <v>0</v>
      </c>
    </row>
    <row r="407" spans="1:7" ht="15">
      <c r="A407" s="84" t="s">
        <v>2228</v>
      </c>
      <c r="B407" s="84">
        <v>3</v>
      </c>
      <c r="C407" s="123">
        <v>0</v>
      </c>
      <c r="D407" s="84" t="s">
        <v>1657</v>
      </c>
      <c r="E407" s="84" t="b">
        <v>0</v>
      </c>
      <c r="F407" s="84" t="b">
        <v>0</v>
      </c>
      <c r="G407" s="84" t="b">
        <v>0</v>
      </c>
    </row>
    <row r="408" spans="1:7" ht="15">
      <c r="A408" s="84" t="s">
        <v>2225</v>
      </c>
      <c r="B408" s="84">
        <v>3</v>
      </c>
      <c r="C408" s="123">
        <v>0</v>
      </c>
      <c r="D408" s="84" t="s">
        <v>1657</v>
      </c>
      <c r="E408" s="84" t="b">
        <v>0</v>
      </c>
      <c r="F408" s="84" t="b">
        <v>0</v>
      </c>
      <c r="G408" s="84" t="b">
        <v>0</v>
      </c>
    </row>
    <row r="409" spans="1:7" ht="15">
      <c r="A409" s="84" t="s">
        <v>2245</v>
      </c>
      <c r="B409" s="84">
        <v>3</v>
      </c>
      <c r="C409" s="123">
        <v>0</v>
      </c>
      <c r="D409" s="84" t="s">
        <v>1657</v>
      </c>
      <c r="E409" s="84" t="b">
        <v>0</v>
      </c>
      <c r="F409" s="84" t="b">
        <v>0</v>
      </c>
      <c r="G409" s="84" t="b">
        <v>0</v>
      </c>
    </row>
    <row r="410" spans="1:7" ht="15">
      <c r="A410" s="84" t="s">
        <v>2214</v>
      </c>
      <c r="B410" s="84">
        <v>3</v>
      </c>
      <c r="C410" s="123">
        <v>0</v>
      </c>
      <c r="D410" s="84" t="s">
        <v>1657</v>
      </c>
      <c r="E410" s="84" t="b">
        <v>0</v>
      </c>
      <c r="F410" s="84" t="b">
        <v>0</v>
      </c>
      <c r="G410" s="84" t="b">
        <v>0</v>
      </c>
    </row>
    <row r="411" spans="1:7" ht="15">
      <c r="A411" s="84" t="s">
        <v>2212</v>
      </c>
      <c r="B411" s="84">
        <v>3</v>
      </c>
      <c r="C411" s="123">
        <v>0</v>
      </c>
      <c r="D411" s="84" t="s">
        <v>1657</v>
      </c>
      <c r="E411" s="84" t="b">
        <v>0</v>
      </c>
      <c r="F411" s="84" t="b">
        <v>0</v>
      </c>
      <c r="G411" s="84" t="b">
        <v>0</v>
      </c>
    </row>
    <row r="412" spans="1:7" ht="15">
      <c r="A412" s="84" t="s">
        <v>256</v>
      </c>
      <c r="B412" s="84">
        <v>2</v>
      </c>
      <c r="C412" s="123">
        <v>0.007656141698073097</v>
      </c>
      <c r="D412" s="84" t="s">
        <v>1657</v>
      </c>
      <c r="E412" s="84" t="b">
        <v>0</v>
      </c>
      <c r="F412" s="84" t="b">
        <v>0</v>
      </c>
      <c r="G412" s="84" t="b">
        <v>0</v>
      </c>
    </row>
    <row r="413" spans="1:7" ht="15">
      <c r="A413" s="84" t="s">
        <v>1726</v>
      </c>
      <c r="B413" s="84">
        <v>3</v>
      </c>
      <c r="C413" s="123">
        <v>0</v>
      </c>
      <c r="D413" s="84" t="s">
        <v>1658</v>
      </c>
      <c r="E413" s="84" t="b">
        <v>0</v>
      </c>
      <c r="F413" s="84" t="b">
        <v>0</v>
      </c>
      <c r="G413" s="84" t="b">
        <v>0</v>
      </c>
    </row>
    <row r="414" spans="1:7" ht="15">
      <c r="A414" s="84" t="s">
        <v>443</v>
      </c>
      <c r="B414" s="84">
        <v>3</v>
      </c>
      <c r="C414" s="123">
        <v>0</v>
      </c>
      <c r="D414" s="84" t="s">
        <v>1658</v>
      </c>
      <c r="E414" s="84" t="b">
        <v>0</v>
      </c>
      <c r="F414" s="84" t="b">
        <v>0</v>
      </c>
      <c r="G414" s="84" t="b">
        <v>0</v>
      </c>
    </row>
    <row r="415" spans="1:7" ht="15">
      <c r="A415" s="84" t="s">
        <v>2253</v>
      </c>
      <c r="B415" s="84">
        <v>2</v>
      </c>
      <c r="C415" s="123">
        <v>0.032016592555578406</v>
      </c>
      <c r="D415" s="84" t="s">
        <v>1658</v>
      </c>
      <c r="E415" s="84" t="b">
        <v>0</v>
      </c>
      <c r="F415" s="84" t="b">
        <v>0</v>
      </c>
      <c r="G415" s="84" t="b">
        <v>0</v>
      </c>
    </row>
    <row r="416" spans="1:7" ht="15">
      <c r="A416" s="84" t="s">
        <v>2254</v>
      </c>
      <c r="B416" s="84">
        <v>2</v>
      </c>
      <c r="C416" s="123">
        <v>0.032016592555578406</v>
      </c>
      <c r="D416" s="84" t="s">
        <v>1658</v>
      </c>
      <c r="E416" s="84" t="b">
        <v>0</v>
      </c>
      <c r="F416" s="84" t="b">
        <v>0</v>
      </c>
      <c r="G416" s="84" t="b">
        <v>0</v>
      </c>
    </row>
    <row r="417" spans="1:7" ht="15">
      <c r="A417" s="84" t="s">
        <v>316</v>
      </c>
      <c r="B417" s="84">
        <v>2</v>
      </c>
      <c r="C417" s="123">
        <v>0</v>
      </c>
      <c r="D417" s="84" t="s">
        <v>1659</v>
      </c>
      <c r="E417" s="84" t="b">
        <v>0</v>
      </c>
      <c r="F417" s="84" t="b">
        <v>0</v>
      </c>
      <c r="G417" s="84" t="b">
        <v>0</v>
      </c>
    </row>
    <row r="418" spans="1:7" ht="15">
      <c r="A418" s="84" t="s">
        <v>2264</v>
      </c>
      <c r="B418" s="84">
        <v>2</v>
      </c>
      <c r="C418" s="123">
        <v>0</v>
      </c>
      <c r="D418" s="84" t="s">
        <v>1661</v>
      </c>
      <c r="E418" s="84" t="b">
        <v>0</v>
      </c>
      <c r="F418" s="84" t="b">
        <v>0</v>
      </c>
      <c r="G418" s="84" t="b">
        <v>0</v>
      </c>
    </row>
    <row r="419" spans="1:7" ht="15">
      <c r="A419" s="84" t="s">
        <v>1796</v>
      </c>
      <c r="B419" s="84">
        <v>2</v>
      </c>
      <c r="C419" s="123">
        <v>0</v>
      </c>
      <c r="D419" s="84" t="s">
        <v>1661</v>
      </c>
      <c r="E419" s="84" t="b">
        <v>0</v>
      </c>
      <c r="F419" s="84" t="b">
        <v>0</v>
      </c>
      <c r="G419" s="84" t="b">
        <v>0</v>
      </c>
    </row>
    <row r="420" spans="1:7" ht="15">
      <c r="A420" s="84" t="s">
        <v>2265</v>
      </c>
      <c r="B420" s="84">
        <v>2</v>
      </c>
      <c r="C420" s="123">
        <v>0</v>
      </c>
      <c r="D420" s="84" t="s">
        <v>1661</v>
      </c>
      <c r="E420" s="84" t="b">
        <v>0</v>
      </c>
      <c r="F420" s="84" t="b">
        <v>0</v>
      </c>
      <c r="G420" s="84" t="b">
        <v>0</v>
      </c>
    </row>
    <row r="421" spans="1:7" ht="15">
      <c r="A421" s="84" t="s">
        <v>2266</v>
      </c>
      <c r="B421" s="84">
        <v>2</v>
      </c>
      <c r="C421" s="123">
        <v>0</v>
      </c>
      <c r="D421" s="84" t="s">
        <v>1661</v>
      </c>
      <c r="E421" s="84" t="b">
        <v>0</v>
      </c>
      <c r="F421" s="84" t="b">
        <v>0</v>
      </c>
      <c r="G421" s="84" t="b">
        <v>0</v>
      </c>
    </row>
    <row r="422" spans="1:7" ht="15">
      <c r="A422" s="84" t="s">
        <v>2267</v>
      </c>
      <c r="B422" s="84">
        <v>2</v>
      </c>
      <c r="C422" s="123">
        <v>0</v>
      </c>
      <c r="D422" s="84" t="s">
        <v>1661</v>
      </c>
      <c r="E422" s="84" t="b">
        <v>0</v>
      </c>
      <c r="F422" s="84" t="b">
        <v>0</v>
      </c>
      <c r="G422" s="84" t="b">
        <v>0</v>
      </c>
    </row>
    <row r="423" spans="1:7" ht="15">
      <c r="A423" s="84" t="s">
        <v>2268</v>
      </c>
      <c r="B423" s="84">
        <v>2</v>
      </c>
      <c r="C423" s="123">
        <v>0</v>
      </c>
      <c r="D423" s="84" t="s">
        <v>1661</v>
      </c>
      <c r="E423" s="84" t="b">
        <v>0</v>
      </c>
      <c r="F423" s="84" t="b">
        <v>0</v>
      </c>
      <c r="G423" s="84" t="b">
        <v>0</v>
      </c>
    </row>
    <row r="424" spans="1:7" ht="15">
      <c r="A424" s="84" t="s">
        <v>2269</v>
      </c>
      <c r="B424" s="84">
        <v>2</v>
      </c>
      <c r="C424" s="123">
        <v>0</v>
      </c>
      <c r="D424" s="84" t="s">
        <v>1661</v>
      </c>
      <c r="E424" s="84" t="b">
        <v>0</v>
      </c>
      <c r="F424" s="84" t="b">
        <v>0</v>
      </c>
      <c r="G424" s="84" t="b">
        <v>0</v>
      </c>
    </row>
    <row r="425" spans="1:7" ht="15">
      <c r="A425" s="84" t="s">
        <v>2270</v>
      </c>
      <c r="B425" s="84">
        <v>2</v>
      </c>
      <c r="C425" s="123">
        <v>0</v>
      </c>
      <c r="D425" s="84" t="s">
        <v>1661</v>
      </c>
      <c r="E425" s="84" t="b">
        <v>0</v>
      </c>
      <c r="F425" s="84" t="b">
        <v>0</v>
      </c>
      <c r="G425" s="84" t="b">
        <v>0</v>
      </c>
    </row>
    <row r="426" spans="1:7" ht="15">
      <c r="A426" s="84" t="s">
        <v>300</v>
      </c>
      <c r="B426" s="84">
        <v>2</v>
      </c>
      <c r="C426" s="123">
        <v>0</v>
      </c>
      <c r="D426" s="84" t="s">
        <v>1661</v>
      </c>
      <c r="E426" s="84" t="b">
        <v>0</v>
      </c>
      <c r="F426" s="84" t="b">
        <v>0</v>
      </c>
      <c r="G426" s="84" t="b">
        <v>0</v>
      </c>
    </row>
    <row r="427" spans="1:7" ht="15">
      <c r="A427" s="84" t="s">
        <v>2271</v>
      </c>
      <c r="B427" s="84">
        <v>2</v>
      </c>
      <c r="C427" s="123">
        <v>0</v>
      </c>
      <c r="D427" s="84" t="s">
        <v>1661</v>
      </c>
      <c r="E427" s="84" t="b">
        <v>0</v>
      </c>
      <c r="F427" s="84" t="b">
        <v>0</v>
      </c>
      <c r="G427" s="84" t="b">
        <v>0</v>
      </c>
    </row>
    <row r="428" spans="1:7" ht="15">
      <c r="A428" s="84" t="s">
        <v>2234</v>
      </c>
      <c r="B428" s="84">
        <v>2</v>
      </c>
      <c r="C428" s="123">
        <v>0</v>
      </c>
      <c r="D428" s="84" t="s">
        <v>1661</v>
      </c>
      <c r="E428" s="84" t="b">
        <v>0</v>
      </c>
      <c r="F428" s="84" t="b">
        <v>0</v>
      </c>
      <c r="G428" s="84" t="b">
        <v>0</v>
      </c>
    </row>
    <row r="429" spans="1:7" ht="15">
      <c r="A429" s="84" t="s">
        <v>2237</v>
      </c>
      <c r="B429" s="84">
        <v>2</v>
      </c>
      <c r="C429" s="123">
        <v>0</v>
      </c>
      <c r="D429" s="84" t="s">
        <v>1661</v>
      </c>
      <c r="E429" s="84" t="b">
        <v>0</v>
      </c>
      <c r="F429" s="84" t="b">
        <v>0</v>
      </c>
      <c r="G429" s="84" t="b">
        <v>0</v>
      </c>
    </row>
    <row r="430" spans="1:7" ht="15">
      <c r="A430" s="84" t="s">
        <v>1784</v>
      </c>
      <c r="B430" s="84">
        <v>3</v>
      </c>
      <c r="C430" s="123">
        <v>0</v>
      </c>
      <c r="D430" s="84" t="s">
        <v>1662</v>
      </c>
      <c r="E430" s="84" t="b">
        <v>0</v>
      </c>
      <c r="F430" s="84" t="b">
        <v>0</v>
      </c>
      <c r="G430" s="84" t="b">
        <v>0</v>
      </c>
    </row>
    <row r="431" spans="1:7" ht="15">
      <c r="A431" s="84" t="s">
        <v>443</v>
      </c>
      <c r="B431" s="84">
        <v>3</v>
      </c>
      <c r="C431" s="123">
        <v>0</v>
      </c>
      <c r="D431" s="84" t="s">
        <v>1662</v>
      </c>
      <c r="E431" s="84" t="b">
        <v>0</v>
      </c>
      <c r="F431" s="84" t="b">
        <v>0</v>
      </c>
      <c r="G431" s="84" t="b">
        <v>0</v>
      </c>
    </row>
    <row r="432" spans="1:7" ht="15">
      <c r="A432" s="84" t="s">
        <v>1727</v>
      </c>
      <c r="B432" s="84">
        <v>3</v>
      </c>
      <c r="C432" s="123">
        <v>0</v>
      </c>
      <c r="D432" s="84" t="s">
        <v>1662</v>
      </c>
      <c r="E432" s="84" t="b">
        <v>0</v>
      </c>
      <c r="F432" s="84" t="b">
        <v>0</v>
      </c>
      <c r="G432" s="84" t="b">
        <v>0</v>
      </c>
    </row>
    <row r="433" spans="1:7" ht="15">
      <c r="A433" s="84" t="s">
        <v>1731</v>
      </c>
      <c r="B433" s="84">
        <v>3</v>
      </c>
      <c r="C433" s="123">
        <v>0</v>
      </c>
      <c r="D433" s="84" t="s">
        <v>1662</v>
      </c>
      <c r="E433" s="84" t="b">
        <v>0</v>
      </c>
      <c r="F433" s="84" t="b">
        <v>0</v>
      </c>
      <c r="G433" s="84" t="b">
        <v>0</v>
      </c>
    </row>
    <row r="434" spans="1:7" ht="15">
      <c r="A434" s="84" t="s">
        <v>1828</v>
      </c>
      <c r="B434" s="84">
        <v>2</v>
      </c>
      <c r="C434" s="123">
        <v>0.011360726390689111</v>
      </c>
      <c r="D434" s="84" t="s">
        <v>1662</v>
      </c>
      <c r="E434" s="84" t="b">
        <v>0</v>
      </c>
      <c r="F434" s="84" t="b">
        <v>0</v>
      </c>
      <c r="G434" s="84" t="b">
        <v>0</v>
      </c>
    </row>
    <row r="435" spans="1:7" ht="15">
      <c r="A435" s="84" t="s">
        <v>2272</v>
      </c>
      <c r="B435" s="84">
        <v>2</v>
      </c>
      <c r="C435" s="123">
        <v>0.011360726390689111</v>
      </c>
      <c r="D435" s="84" t="s">
        <v>1662</v>
      </c>
      <c r="E435" s="84" t="b">
        <v>0</v>
      </c>
      <c r="F435" s="84" t="b">
        <v>0</v>
      </c>
      <c r="G435" s="84" t="b">
        <v>0</v>
      </c>
    </row>
    <row r="436" spans="1:7" ht="15">
      <c r="A436" s="84" t="s">
        <v>1789</v>
      </c>
      <c r="B436" s="84">
        <v>2</v>
      </c>
      <c r="C436" s="123">
        <v>0.011360726390689111</v>
      </c>
      <c r="D436" s="84" t="s">
        <v>1662</v>
      </c>
      <c r="E436" s="84" t="b">
        <v>0</v>
      </c>
      <c r="F436" s="84" t="b">
        <v>0</v>
      </c>
      <c r="G436" s="84" t="b">
        <v>0</v>
      </c>
    </row>
    <row r="437" spans="1:7" ht="15">
      <c r="A437" s="84" t="s">
        <v>2210</v>
      </c>
      <c r="B437" s="84">
        <v>2</v>
      </c>
      <c r="C437" s="123">
        <v>0.011360726390689111</v>
      </c>
      <c r="D437" s="84" t="s">
        <v>1662</v>
      </c>
      <c r="E437" s="84" t="b">
        <v>0</v>
      </c>
      <c r="F437" s="84" t="b">
        <v>0</v>
      </c>
      <c r="G437" s="84" t="b">
        <v>0</v>
      </c>
    </row>
    <row r="438" spans="1:7" ht="15">
      <c r="A438" s="84" t="s">
        <v>2275</v>
      </c>
      <c r="B438" s="84">
        <v>2</v>
      </c>
      <c r="C438" s="123">
        <v>0</v>
      </c>
      <c r="D438" s="84" t="s">
        <v>1663</v>
      </c>
      <c r="E438" s="84" t="b">
        <v>0</v>
      </c>
      <c r="F438" s="84" t="b">
        <v>0</v>
      </c>
      <c r="G438" s="84" t="b">
        <v>0</v>
      </c>
    </row>
    <row r="439" spans="1:7" ht="15">
      <c r="A439" s="84" t="s">
        <v>2276</v>
      </c>
      <c r="B439" s="84">
        <v>2</v>
      </c>
      <c r="C439" s="123">
        <v>0</v>
      </c>
      <c r="D439" s="84" t="s">
        <v>1663</v>
      </c>
      <c r="E439" s="84" t="b">
        <v>0</v>
      </c>
      <c r="F439" s="84" t="b">
        <v>0</v>
      </c>
      <c r="G439" s="84" t="b">
        <v>0</v>
      </c>
    </row>
    <row r="440" spans="1:7" ht="15">
      <c r="A440" s="84" t="s">
        <v>2238</v>
      </c>
      <c r="B440" s="84">
        <v>2</v>
      </c>
      <c r="C440" s="123">
        <v>0</v>
      </c>
      <c r="D440" s="84" t="s">
        <v>1663</v>
      </c>
      <c r="E440" s="84" t="b">
        <v>0</v>
      </c>
      <c r="F440" s="84" t="b">
        <v>0</v>
      </c>
      <c r="G440" s="84" t="b">
        <v>0</v>
      </c>
    </row>
    <row r="441" spans="1:7" ht="15">
      <c r="A441" s="84" t="s">
        <v>2277</v>
      </c>
      <c r="B441" s="84">
        <v>2</v>
      </c>
      <c r="C441" s="123">
        <v>0</v>
      </c>
      <c r="D441" s="84" t="s">
        <v>1663</v>
      </c>
      <c r="E441" s="84" t="b">
        <v>0</v>
      </c>
      <c r="F441" s="84" t="b">
        <v>0</v>
      </c>
      <c r="G441" s="84" t="b">
        <v>0</v>
      </c>
    </row>
    <row r="442" spans="1:7" ht="15">
      <c r="A442" s="84" t="s">
        <v>2278</v>
      </c>
      <c r="B442" s="84">
        <v>2</v>
      </c>
      <c r="C442" s="123">
        <v>0</v>
      </c>
      <c r="D442" s="84" t="s">
        <v>1663</v>
      </c>
      <c r="E442" s="84" t="b">
        <v>0</v>
      </c>
      <c r="F442" s="84" t="b">
        <v>0</v>
      </c>
      <c r="G442" s="84" t="b">
        <v>0</v>
      </c>
    </row>
    <row r="443" spans="1:7" ht="15">
      <c r="A443" s="84" t="s">
        <v>2279</v>
      </c>
      <c r="B443" s="84">
        <v>2</v>
      </c>
      <c r="C443" s="123">
        <v>0</v>
      </c>
      <c r="D443" s="84" t="s">
        <v>1663</v>
      </c>
      <c r="E443" s="84" t="b">
        <v>0</v>
      </c>
      <c r="F443" s="84" t="b">
        <v>0</v>
      </c>
      <c r="G443" s="84" t="b">
        <v>0</v>
      </c>
    </row>
    <row r="444" spans="1:7" ht="15">
      <c r="A444" s="84" t="s">
        <v>2246</v>
      </c>
      <c r="B444" s="84">
        <v>2</v>
      </c>
      <c r="C444" s="123">
        <v>0</v>
      </c>
      <c r="D444" s="84" t="s">
        <v>1663</v>
      </c>
      <c r="E444" s="84" t="b">
        <v>0</v>
      </c>
      <c r="F444" s="84" t="b">
        <v>0</v>
      </c>
      <c r="G444" s="84" t="b">
        <v>0</v>
      </c>
    </row>
    <row r="445" spans="1:7" ht="15">
      <c r="A445" s="84" t="s">
        <v>2280</v>
      </c>
      <c r="B445" s="84">
        <v>2</v>
      </c>
      <c r="C445" s="123">
        <v>0</v>
      </c>
      <c r="D445" s="84" t="s">
        <v>1663</v>
      </c>
      <c r="E445" s="84" t="b">
        <v>0</v>
      </c>
      <c r="F445" s="84" t="b">
        <v>0</v>
      </c>
      <c r="G445" s="84" t="b">
        <v>0</v>
      </c>
    </row>
    <row r="446" spans="1:7" ht="15">
      <c r="A446" s="84" t="s">
        <v>2281</v>
      </c>
      <c r="B446" s="84">
        <v>2</v>
      </c>
      <c r="C446" s="123">
        <v>0</v>
      </c>
      <c r="D446" s="84" t="s">
        <v>1663</v>
      </c>
      <c r="E446" s="84" t="b">
        <v>0</v>
      </c>
      <c r="F446" s="84" t="b">
        <v>0</v>
      </c>
      <c r="G446" s="84" t="b">
        <v>0</v>
      </c>
    </row>
    <row r="447" spans="1:7" ht="15">
      <c r="A447" s="84" t="s">
        <v>443</v>
      </c>
      <c r="B447" s="84">
        <v>2</v>
      </c>
      <c r="C447" s="123">
        <v>0</v>
      </c>
      <c r="D447" s="84" t="s">
        <v>1663</v>
      </c>
      <c r="E447" s="84" t="b">
        <v>0</v>
      </c>
      <c r="F447" s="84" t="b">
        <v>0</v>
      </c>
      <c r="G447" s="84" t="b">
        <v>0</v>
      </c>
    </row>
    <row r="448" spans="1:7" ht="15">
      <c r="A448" s="84" t="s">
        <v>2282</v>
      </c>
      <c r="B448" s="84">
        <v>2</v>
      </c>
      <c r="C448" s="123">
        <v>0</v>
      </c>
      <c r="D448" s="84" t="s">
        <v>1663</v>
      </c>
      <c r="E448" s="84" t="b">
        <v>0</v>
      </c>
      <c r="F448" s="84" t="b">
        <v>1</v>
      </c>
      <c r="G448" s="84" t="b">
        <v>0</v>
      </c>
    </row>
    <row r="449" spans="1:7" ht="15">
      <c r="A449" s="84" t="s">
        <v>2283</v>
      </c>
      <c r="B449" s="84">
        <v>2</v>
      </c>
      <c r="C449" s="123">
        <v>0</v>
      </c>
      <c r="D449" s="84" t="s">
        <v>1664</v>
      </c>
      <c r="E449" s="84" t="b">
        <v>0</v>
      </c>
      <c r="F449" s="84" t="b">
        <v>0</v>
      </c>
      <c r="G449" s="84" t="b">
        <v>0</v>
      </c>
    </row>
    <row r="450" spans="1:7" ht="15">
      <c r="A450" s="84" t="s">
        <v>2248</v>
      </c>
      <c r="B450" s="84">
        <v>2</v>
      </c>
      <c r="C450" s="123">
        <v>0</v>
      </c>
      <c r="D450" s="84" t="s">
        <v>1664</v>
      </c>
      <c r="E450" s="84" t="b">
        <v>0</v>
      </c>
      <c r="F450" s="84" t="b">
        <v>0</v>
      </c>
      <c r="G450" s="84" t="b">
        <v>0</v>
      </c>
    </row>
    <row r="451" spans="1:7" ht="15">
      <c r="A451" s="84" t="s">
        <v>1732</v>
      </c>
      <c r="B451" s="84">
        <v>2</v>
      </c>
      <c r="C451" s="123">
        <v>0</v>
      </c>
      <c r="D451" s="84" t="s">
        <v>1664</v>
      </c>
      <c r="E451" s="84" t="b">
        <v>0</v>
      </c>
      <c r="F451" s="84" t="b">
        <v>0</v>
      </c>
      <c r="G451" s="84" t="b">
        <v>0</v>
      </c>
    </row>
    <row r="452" spans="1:7" ht="15">
      <c r="A452" s="84" t="s">
        <v>2284</v>
      </c>
      <c r="B452" s="84">
        <v>2</v>
      </c>
      <c r="C452" s="123">
        <v>0</v>
      </c>
      <c r="D452" s="84" t="s">
        <v>1664</v>
      </c>
      <c r="E452" s="84" t="b">
        <v>0</v>
      </c>
      <c r="F452" s="84" t="b">
        <v>0</v>
      </c>
      <c r="G452" s="84" t="b">
        <v>0</v>
      </c>
    </row>
    <row r="453" spans="1:7" ht="15">
      <c r="A453" s="84" t="s">
        <v>2229</v>
      </c>
      <c r="B453" s="84">
        <v>2</v>
      </c>
      <c r="C453" s="123">
        <v>0</v>
      </c>
      <c r="D453" s="84" t="s">
        <v>1664</v>
      </c>
      <c r="E453" s="84" t="b">
        <v>0</v>
      </c>
      <c r="F453" s="84" t="b">
        <v>0</v>
      </c>
      <c r="G453" s="84" t="b">
        <v>0</v>
      </c>
    </row>
    <row r="454" spans="1:7" ht="15">
      <c r="A454" s="84" t="s">
        <v>443</v>
      </c>
      <c r="B454" s="84">
        <v>2</v>
      </c>
      <c r="C454" s="123">
        <v>0</v>
      </c>
      <c r="D454" s="84" t="s">
        <v>1664</v>
      </c>
      <c r="E454" s="84" t="b">
        <v>0</v>
      </c>
      <c r="F454" s="84" t="b">
        <v>0</v>
      </c>
      <c r="G454" s="84" t="b">
        <v>0</v>
      </c>
    </row>
    <row r="455" spans="1:7" ht="15">
      <c r="A455" s="84" t="s">
        <v>1798</v>
      </c>
      <c r="B455" s="84">
        <v>2</v>
      </c>
      <c r="C455" s="123">
        <v>0</v>
      </c>
      <c r="D455" s="84" t="s">
        <v>1664</v>
      </c>
      <c r="E455" s="84" t="b">
        <v>0</v>
      </c>
      <c r="F455" s="84" t="b">
        <v>0</v>
      </c>
      <c r="G455" s="84" t="b">
        <v>0</v>
      </c>
    </row>
    <row r="456" spans="1:7" ht="15">
      <c r="A456" s="84" t="s">
        <v>2285</v>
      </c>
      <c r="B456" s="84">
        <v>2</v>
      </c>
      <c r="C456" s="123">
        <v>0</v>
      </c>
      <c r="D456" s="84" t="s">
        <v>1664</v>
      </c>
      <c r="E456" s="84" t="b">
        <v>0</v>
      </c>
      <c r="F456" s="84" t="b">
        <v>0</v>
      </c>
      <c r="G456" s="84" t="b">
        <v>0</v>
      </c>
    </row>
    <row r="457" spans="1:7" ht="15">
      <c r="A457" s="84" t="s">
        <v>2286</v>
      </c>
      <c r="B457" s="84">
        <v>2</v>
      </c>
      <c r="C457" s="123">
        <v>0</v>
      </c>
      <c r="D457" s="84" t="s">
        <v>1664</v>
      </c>
      <c r="E457" s="84" t="b">
        <v>0</v>
      </c>
      <c r="F457" s="84" t="b">
        <v>0</v>
      </c>
      <c r="G457" s="84" t="b">
        <v>0</v>
      </c>
    </row>
    <row r="458" spans="1:7" ht="15">
      <c r="A458" s="84" t="s">
        <v>2287</v>
      </c>
      <c r="B458" s="84">
        <v>2</v>
      </c>
      <c r="C458" s="123">
        <v>0</v>
      </c>
      <c r="D458" s="84" t="s">
        <v>1664</v>
      </c>
      <c r="E458" s="84" t="b">
        <v>0</v>
      </c>
      <c r="F458" s="84" t="b">
        <v>0</v>
      </c>
      <c r="G458" s="84" t="b">
        <v>0</v>
      </c>
    </row>
    <row r="459" spans="1:7" ht="15">
      <c r="A459" s="84" t="s">
        <v>2288</v>
      </c>
      <c r="B459" s="84">
        <v>2</v>
      </c>
      <c r="C459" s="123">
        <v>0</v>
      </c>
      <c r="D459" s="84" t="s">
        <v>1664</v>
      </c>
      <c r="E459" s="84" t="b">
        <v>0</v>
      </c>
      <c r="F459" s="84" t="b">
        <v>0</v>
      </c>
      <c r="G459" s="84" t="b">
        <v>0</v>
      </c>
    </row>
    <row r="460" spans="1:7" ht="15">
      <c r="A460" s="84" t="s">
        <v>1784</v>
      </c>
      <c r="B460" s="84">
        <v>4</v>
      </c>
      <c r="C460" s="123">
        <v>0</v>
      </c>
      <c r="D460" s="84" t="s">
        <v>1665</v>
      </c>
      <c r="E460" s="84" t="b">
        <v>0</v>
      </c>
      <c r="F460" s="84" t="b">
        <v>0</v>
      </c>
      <c r="G460" s="84" t="b">
        <v>0</v>
      </c>
    </row>
    <row r="461" spans="1:7" ht="15">
      <c r="A461" s="84" t="s">
        <v>1788</v>
      </c>
      <c r="B461" s="84">
        <v>2</v>
      </c>
      <c r="C461" s="123">
        <v>0</v>
      </c>
      <c r="D461" s="84" t="s">
        <v>1665</v>
      </c>
      <c r="E461" s="84" t="b">
        <v>0</v>
      </c>
      <c r="F461" s="84" t="b">
        <v>0</v>
      </c>
      <c r="G461" s="84" t="b">
        <v>0</v>
      </c>
    </row>
    <row r="462" spans="1:7" ht="15">
      <c r="A462" s="84" t="s">
        <v>1789</v>
      </c>
      <c r="B462" s="84">
        <v>2</v>
      </c>
      <c r="C462" s="123">
        <v>0</v>
      </c>
      <c r="D462" s="84" t="s">
        <v>1665</v>
      </c>
      <c r="E462" s="84" t="b">
        <v>0</v>
      </c>
      <c r="F462" s="84" t="b">
        <v>0</v>
      </c>
      <c r="G462" s="84" t="b">
        <v>0</v>
      </c>
    </row>
    <row r="463" spans="1:7" ht="15">
      <c r="A463" s="84" t="s">
        <v>2210</v>
      </c>
      <c r="B463" s="84">
        <v>2</v>
      </c>
      <c r="C463" s="123">
        <v>0</v>
      </c>
      <c r="D463" s="84" t="s">
        <v>1665</v>
      </c>
      <c r="E463" s="84" t="b">
        <v>0</v>
      </c>
      <c r="F463" s="84" t="b">
        <v>0</v>
      </c>
      <c r="G463" s="84" t="b">
        <v>0</v>
      </c>
    </row>
    <row r="464" spans="1:7" ht="15">
      <c r="A464" s="84" t="s">
        <v>1828</v>
      </c>
      <c r="B464" s="84">
        <v>2</v>
      </c>
      <c r="C464" s="123">
        <v>0</v>
      </c>
      <c r="D464" s="84" t="s">
        <v>1665</v>
      </c>
      <c r="E464" s="84" t="b">
        <v>0</v>
      </c>
      <c r="F464" s="84" t="b">
        <v>0</v>
      </c>
      <c r="G464" s="84" t="b">
        <v>0</v>
      </c>
    </row>
    <row r="465" spans="1:7" ht="15">
      <c r="A465" s="84" t="s">
        <v>1813</v>
      </c>
      <c r="B465" s="84">
        <v>2</v>
      </c>
      <c r="C465" s="123">
        <v>0</v>
      </c>
      <c r="D465" s="84" t="s">
        <v>1665</v>
      </c>
      <c r="E465" s="84" t="b">
        <v>0</v>
      </c>
      <c r="F465" s="84" t="b">
        <v>0</v>
      </c>
      <c r="G465" s="84" t="b">
        <v>0</v>
      </c>
    </row>
    <row r="466" spans="1:7" ht="15">
      <c r="A466" s="84" t="s">
        <v>1806</v>
      </c>
      <c r="B466" s="84">
        <v>2</v>
      </c>
      <c r="C466" s="123">
        <v>0</v>
      </c>
      <c r="D466" s="84" t="s">
        <v>1665</v>
      </c>
      <c r="E466" s="84" t="b">
        <v>0</v>
      </c>
      <c r="F466" s="84" t="b">
        <v>0</v>
      </c>
      <c r="G466" s="84" t="b">
        <v>0</v>
      </c>
    </row>
    <row r="467" spans="1:7" ht="15">
      <c r="A467" s="84" t="s">
        <v>1731</v>
      </c>
      <c r="B467" s="84">
        <v>2</v>
      </c>
      <c r="C467" s="123">
        <v>0</v>
      </c>
      <c r="D467" s="84" t="s">
        <v>1665</v>
      </c>
      <c r="E467" s="84" t="b">
        <v>0</v>
      </c>
      <c r="F467" s="84" t="b">
        <v>0</v>
      </c>
      <c r="G467" s="84" t="b">
        <v>0</v>
      </c>
    </row>
    <row r="468" spans="1:7" ht="15">
      <c r="A468" s="84" t="s">
        <v>1727</v>
      </c>
      <c r="B468" s="84">
        <v>2</v>
      </c>
      <c r="C468" s="123">
        <v>0</v>
      </c>
      <c r="D468" s="84" t="s">
        <v>1665</v>
      </c>
      <c r="E468" s="84" t="b">
        <v>0</v>
      </c>
      <c r="F468" s="84" t="b">
        <v>0</v>
      </c>
      <c r="G468" s="84" t="b">
        <v>0</v>
      </c>
    </row>
    <row r="469" spans="1:7" ht="15">
      <c r="A469" s="84" t="s">
        <v>443</v>
      </c>
      <c r="B469" s="84">
        <v>2</v>
      </c>
      <c r="C469" s="123">
        <v>0</v>
      </c>
      <c r="D469" s="84" t="s">
        <v>1665</v>
      </c>
      <c r="E469" s="84" t="b">
        <v>0</v>
      </c>
      <c r="F469" s="84" t="b">
        <v>0</v>
      </c>
      <c r="G46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2318</v>
      </c>
      <c r="B1" s="13" t="s">
        <v>2319</v>
      </c>
      <c r="C1" s="13" t="s">
        <v>2312</v>
      </c>
      <c r="D1" s="13" t="s">
        <v>2313</v>
      </c>
      <c r="E1" s="13" t="s">
        <v>2320</v>
      </c>
      <c r="F1" s="13" t="s">
        <v>144</v>
      </c>
      <c r="G1" s="13" t="s">
        <v>2321</v>
      </c>
      <c r="H1" s="13" t="s">
        <v>2322</v>
      </c>
      <c r="I1" s="13" t="s">
        <v>2323</v>
      </c>
      <c r="J1" s="13" t="s">
        <v>2324</v>
      </c>
      <c r="K1" s="13" t="s">
        <v>2325</v>
      </c>
      <c r="L1" s="13" t="s">
        <v>2326</v>
      </c>
    </row>
    <row r="2" spans="1:12" ht="15">
      <c r="A2" s="84" t="s">
        <v>1788</v>
      </c>
      <c r="B2" s="84" t="s">
        <v>1784</v>
      </c>
      <c r="C2" s="84">
        <v>20</v>
      </c>
      <c r="D2" s="123">
        <v>0.012492209124654026</v>
      </c>
      <c r="E2" s="123">
        <v>1.5055375682446976</v>
      </c>
      <c r="F2" s="84" t="s">
        <v>2314</v>
      </c>
      <c r="G2" s="84" t="b">
        <v>0</v>
      </c>
      <c r="H2" s="84" t="b">
        <v>0</v>
      </c>
      <c r="I2" s="84" t="b">
        <v>0</v>
      </c>
      <c r="J2" s="84" t="b">
        <v>0</v>
      </c>
      <c r="K2" s="84" t="b">
        <v>0</v>
      </c>
      <c r="L2" s="84" t="b">
        <v>0</v>
      </c>
    </row>
    <row r="3" spans="1:12" ht="15">
      <c r="A3" s="84" t="s">
        <v>1789</v>
      </c>
      <c r="B3" s="84" t="s">
        <v>2210</v>
      </c>
      <c r="C3" s="84">
        <v>16</v>
      </c>
      <c r="D3" s="123">
        <v>0.011244219080472335</v>
      </c>
      <c r="E3" s="123">
        <v>1.7273863178610538</v>
      </c>
      <c r="F3" s="84" t="s">
        <v>2314</v>
      </c>
      <c r="G3" s="84" t="b">
        <v>0</v>
      </c>
      <c r="H3" s="84" t="b">
        <v>0</v>
      </c>
      <c r="I3" s="84" t="b">
        <v>0</v>
      </c>
      <c r="J3" s="84" t="b">
        <v>0</v>
      </c>
      <c r="K3" s="84" t="b">
        <v>0</v>
      </c>
      <c r="L3" s="84" t="b">
        <v>0</v>
      </c>
    </row>
    <row r="4" spans="1:12" ht="15">
      <c r="A4" s="84" t="s">
        <v>443</v>
      </c>
      <c r="B4" s="84" t="s">
        <v>1726</v>
      </c>
      <c r="C4" s="84">
        <v>10</v>
      </c>
      <c r="D4" s="123">
        <v>0.0086737658176817</v>
      </c>
      <c r="E4" s="123">
        <v>0.7007168895235353</v>
      </c>
      <c r="F4" s="84" t="s">
        <v>2314</v>
      </c>
      <c r="G4" s="84" t="b">
        <v>0</v>
      </c>
      <c r="H4" s="84" t="b">
        <v>0</v>
      </c>
      <c r="I4" s="84" t="b">
        <v>0</v>
      </c>
      <c r="J4" s="84" t="b">
        <v>0</v>
      </c>
      <c r="K4" s="84" t="b">
        <v>0</v>
      </c>
      <c r="L4" s="84" t="b">
        <v>0</v>
      </c>
    </row>
    <row r="5" spans="1:12" ht="15">
      <c r="A5" s="84" t="s">
        <v>1726</v>
      </c>
      <c r="B5" s="84" t="s">
        <v>443</v>
      </c>
      <c r="C5" s="84">
        <v>8</v>
      </c>
      <c r="D5" s="123">
        <v>0.007564238544519918</v>
      </c>
      <c r="E5" s="123">
        <v>0.561054896094529</v>
      </c>
      <c r="F5" s="84" t="s">
        <v>2314</v>
      </c>
      <c r="G5" s="84" t="b">
        <v>0</v>
      </c>
      <c r="H5" s="84" t="b">
        <v>0</v>
      </c>
      <c r="I5" s="84" t="b">
        <v>0</v>
      </c>
      <c r="J5" s="84" t="b">
        <v>0</v>
      </c>
      <c r="K5" s="84" t="b">
        <v>0</v>
      </c>
      <c r="L5" s="84" t="b">
        <v>0</v>
      </c>
    </row>
    <row r="6" spans="1:12" ht="15">
      <c r="A6" s="84" t="s">
        <v>300</v>
      </c>
      <c r="B6" s="84" t="s">
        <v>1733</v>
      </c>
      <c r="C6" s="84">
        <v>8</v>
      </c>
      <c r="D6" s="123">
        <v>0.007564238544519918</v>
      </c>
      <c r="E6" s="123">
        <v>1.6024475812527539</v>
      </c>
      <c r="F6" s="84" t="s">
        <v>2314</v>
      </c>
      <c r="G6" s="84" t="b">
        <v>0</v>
      </c>
      <c r="H6" s="84" t="b">
        <v>0</v>
      </c>
      <c r="I6" s="84" t="b">
        <v>0</v>
      </c>
      <c r="J6" s="84" t="b">
        <v>0</v>
      </c>
      <c r="K6" s="84" t="b">
        <v>0</v>
      </c>
      <c r="L6" s="84" t="b">
        <v>0</v>
      </c>
    </row>
    <row r="7" spans="1:12" ht="15">
      <c r="A7" s="84" t="s">
        <v>1733</v>
      </c>
      <c r="B7" s="84" t="s">
        <v>1728</v>
      </c>
      <c r="C7" s="84">
        <v>8</v>
      </c>
      <c r="D7" s="123">
        <v>0.007564238544519918</v>
      </c>
      <c r="E7" s="123">
        <v>1.9356622602881364</v>
      </c>
      <c r="F7" s="84" t="s">
        <v>2314</v>
      </c>
      <c r="G7" s="84" t="b">
        <v>0</v>
      </c>
      <c r="H7" s="84" t="b">
        <v>0</v>
      </c>
      <c r="I7" s="84" t="b">
        <v>0</v>
      </c>
      <c r="J7" s="84" t="b">
        <v>0</v>
      </c>
      <c r="K7" s="84" t="b">
        <v>0</v>
      </c>
      <c r="L7" s="84" t="b">
        <v>0</v>
      </c>
    </row>
    <row r="8" spans="1:12" ht="15">
      <c r="A8" s="84" t="s">
        <v>1728</v>
      </c>
      <c r="B8" s="84" t="s">
        <v>1735</v>
      </c>
      <c r="C8" s="84">
        <v>8</v>
      </c>
      <c r="D8" s="123">
        <v>0.007564238544519918</v>
      </c>
      <c r="E8" s="123">
        <v>1.9356622602881364</v>
      </c>
      <c r="F8" s="84" t="s">
        <v>2314</v>
      </c>
      <c r="G8" s="84" t="b">
        <v>0</v>
      </c>
      <c r="H8" s="84" t="b">
        <v>0</v>
      </c>
      <c r="I8" s="84" t="b">
        <v>0</v>
      </c>
      <c r="J8" s="84" t="b">
        <v>0</v>
      </c>
      <c r="K8" s="84" t="b">
        <v>0</v>
      </c>
      <c r="L8" s="84" t="b">
        <v>0</v>
      </c>
    </row>
    <row r="9" spans="1:12" ht="15">
      <c r="A9" s="84" t="s">
        <v>1735</v>
      </c>
      <c r="B9" s="84" t="s">
        <v>1726</v>
      </c>
      <c r="C9" s="84">
        <v>8</v>
      </c>
      <c r="D9" s="123">
        <v>0.007564238544519918</v>
      </c>
      <c r="E9" s="123">
        <v>1.587207614696017</v>
      </c>
      <c r="F9" s="84" t="s">
        <v>2314</v>
      </c>
      <c r="G9" s="84" t="b">
        <v>0</v>
      </c>
      <c r="H9" s="84" t="b">
        <v>0</v>
      </c>
      <c r="I9" s="84" t="b">
        <v>0</v>
      </c>
      <c r="J9" s="84" t="b">
        <v>0</v>
      </c>
      <c r="K9" s="84" t="b">
        <v>0</v>
      </c>
      <c r="L9" s="84" t="b">
        <v>0</v>
      </c>
    </row>
    <row r="10" spans="1:12" ht="15">
      <c r="A10" s="84" t="s">
        <v>1726</v>
      </c>
      <c r="B10" s="84" t="s">
        <v>1730</v>
      </c>
      <c r="C10" s="84">
        <v>8</v>
      </c>
      <c r="D10" s="123">
        <v>0.007564238544519918</v>
      </c>
      <c r="E10" s="123">
        <v>1.4263563221970728</v>
      </c>
      <c r="F10" s="84" t="s">
        <v>2314</v>
      </c>
      <c r="G10" s="84" t="b">
        <v>0</v>
      </c>
      <c r="H10" s="84" t="b">
        <v>0</v>
      </c>
      <c r="I10" s="84" t="b">
        <v>0</v>
      </c>
      <c r="J10" s="84" t="b">
        <v>0</v>
      </c>
      <c r="K10" s="84" t="b">
        <v>0</v>
      </c>
      <c r="L10" s="84" t="b">
        <v>0</v>
      </c>
    </row>
    <row r="11" spans="1:12" ht="15">
      <c r="A11" s="84" t="s">
        <v>1730</v>
      </c>
      <c r="B11" s="84" t="s">
        <v>1729</v>
      </c>
      <c r="C11" s="84">
        <v>8</v>
      </c>
      <c r="D11" s="123">
        <v>0.007564238544519918</v>
      </c>
      <c r="E11" s="123">
        <v>1.794333107491667</v>
      </c>
      <c r="F11" s="84" t="s">
        <v>2314</v>
      </c>
      <c r="G11" s="84" t="b">
        <v>0</v>
      </c>
      <c r="H11" s="84" t="b">
        <v>0</v>
      </c>
      <c r="I11" s="84" t="b">
        <v>0</v>
      </c>
      <c r="J11" s="84" t="b">
        <v>0</v>
      </c>
      <c r="K11" s="84" t="b">
        <v>0</v>
      </c>
      <c r="L11" s="84" t="b">
        <v>0</v>
      </c>
    </row>
    <row r="12" spans="1:12" ht="15">
      <c r="A12" s="84" t="s">
        <v>1729</v>
      </c>
      <c r="B12" s="84" t="s">
        <v>1736</v>
      </c>
      <c r="C12" s="84">
        <v>8</v>
      </c>
      <c r="D12" s="123">
        <v>0.007564238544519918</v>
      </c>
      <c r="E12" s="123">
        <v>1.9704243665473484</v>
      </c>
      <c r="F12" s="84" t="s">
        <v>2314</v>
      </c>
      <c r="G12" s="84" t="b">
        <v>0</v>
      </c>
      <c r="H12" s="84" t="b">
        <v>0</v>
      </c>
      <c r="I12" s="84" t="b">
        <v>0</v>
      </c>
      <c r="J12" s="84" t="b">
        <v>0</v>
      </c>
      <c r="K12" s="84" t="b">
        <v>0</v>
      </c>
      <c r="L12" s="84" t="b">
        <v>0</v>
      </c>
    </row>
    <row r="13" spans="1:12" ht="15">
      <c r="A13" s="84" t="s">
        <v>1736</v>
      </c>
      <c r="B13" s="84" t="s">
        <v>443</v>
      </c>
      <c r="C13" s="84">
        <v>8</v>
      </c>
      <c r="D13" s="123">
        <v>0.007564238544519918</v>
      </c>
      <c r="E13" s="123">
        <v>1.1051229404448044</v>
      </c>
      <c r="F13" s="84" t="s">
        <v>2314</v>
      </c>
      <c r="G13" s="84" t="b">
        <v>0</v>
      </c>
      <c r="H13" s="84" t="b">
        <v>0</v>
      </c>
      <c r="I13" s="84" t="b">
        <v>0</v>
      </c>
      <c r="J13" s="84" t="b">
        <v>0</v>
      </c>
      <c r="K13" s="84" t="b">
        <v>0</v>
      </c>
      <c r="L13" s="84" t="b">
        <v>0</v>
      </c>
    </row>
    <row r="14" spans="1:12" ht="15">
      <c r="A14" s="84" t="s">
        <v>443</v>
      </c>
      <c r="B14" s="84" t="s">
        <v>2213</v>
      </c>
      <c r="C14" s="84">
        <v>8</v>
      </c>
      <c r="D14" s="123">
        <v>0.007564238544519918</v>
      </c>
      <c r="E14" s="123">
        <v>1.1631148874224913</v>
      </c>
      <c r="F14" s="84" t="s">
        <v>2314</v>
      </c>
      <c r="G14" s="84" t="b">
        <v>0</v>
      </c>
      <c r="H14" s="84" t="b">
        <v>0</v>
      </c>
      <c r="I14" s="84" t="b">
        <v>0</v>
      </c>
      <c r="J14" s="84" t="b">
        <v>0</v>
      </c>
      <c r="K14" s="84" t="b">
        <v>0</v>
      </c>
      <c r="L14" s="84" t="b">
        <v>0</v>
      </c>
    </row>
    <row r="15" spans="1:12" ht="15">
      <c r="A15" s="84" t="s">
        <v>870</v>
      </c>
      <c r="B15" s="84" t="s">
        <v>1805</v>
      </c>
      <c r="C15" s="84">
        <v>8</v>
      </c>
      <c r="D15" s="123">
        <v>0.007564238544519918</v>
      </c>
      <c r="E15" s="123">
        <v>2.0953631031556483</v>
      </c>
      <c r="F15" s="84" t="s">
        <v>2314</v>
      </c>
      <c r="G15" s="84" t="b">
        <v>0</v>
      </c>
      <c r="H15" s="84" t="b">
        <v>0</v>
      </c>
      <c r="I15" s="84" t="b">
        <v>0</v>
      </c>
      <c r="J15" s="84" t="b">
        <v>0</v>
      </c>
      <c r="K15" s="84" t="b">
        <v>0</v>
      </c>
      <c r="L15" s="84" t="b">
        <v>0</v>
      </c>
    </row>
    <row r="16" spans="1:12" ht="15">
      <c r="A16" s="84" t="s">
        <v>2211</v>
      </c>
      <c r="B16" s="84" t="s">
        <v>2212</v>
      </c>
      <c r="C16" s="84">
        <v>8</v>
      </c>
      <c r="D16" s="123">
        <v>0.007564238544519918</v>
      </c>
      <c r="E16" s="123">
        <v>1.5724843578753107</v>
      </c>
      <c r="F16" s="84" t="s">
        <v>2314</v>
      </c>
      <c r="G16" s="84" t="b">
        <v>0</v>
      </c>
      <c r="H16" s="84" t="b">
        <v>0</v>
      </c>
      <c r="I16" s="84" t="b">
        <v>0</v>
      </c>
      <c r="J16" s="84" t="b">
        <v>0</v>
      </c>
      <c r="K16" s="84" t="b">
        <v>0</v>
      </c>
      <c r="L16" s="84" t="b">
        <v>0</v>
      </c>
    </row>
    <row r="17" spans="1:12" ht="15">
      <c r="A17" s="84" t="s">
        <v>2212</v>
      </c>
      <c r="B17" s="84" t="s">
        <v>1784</v>
      </c>
      <c r="C17" s="84">
        <v>8</v>
      </c>
      <c r="D17" s="123">
        <v>0.007564238544519918</v>
      </c>
      <c r="E17" s="123">
        <v>1.2946842029298045</v>
      </c>
      <c r="F17" s="84" t="s">
        <v>2314</v>
      </c>
      <c r="G17" s="84" t="b">
        <v>0</v>
      </c>
      <c r="H17" s="84" t="b">
        <v>0</v>
      </c>
      <c r="I17" s="84" t="b">
        <v>0</v>
      </c>
      <c r="J17" s="84" t="b">
        <v>0</v>
      </c>
      <c r="K17" s="84" t="b">
        <v>0</v>
      </c>
      <c r="L17" s="84" t="b">
        <v>0</v>
      </c>
    </row>
    <row r="18" spans="1:12" ht="15">
      <c r="A18" s="84" t="s">
        <v>1790</v>
      </c>
      <c r="B18" s="84" t="s">
        <v>1791</v>
      </c>
      <c r="C18" s="84">
        <v>8</v>
      </c>
      <c r="D18" s="123">
        <v>0.007564238544519918</v>
      </c>
      <c r="E18" s="123">
        <v>2.1465156256030298</v>
      </c>
      <c r="F18" s="84" t="s">
        <v>2314</v>
      </c>
      <c r="G18" s="84" t="b">
        <v>0</v>
      </c>
      <c r="H18" s="84" t="b">
        <v>0</v>
      </c>
      <c r="I18" s="84" t="b">
        <v>0</v>
      </c>
      <c r="J18" s="84" t="b">
        <v>0</v>
      </c>
      <c r="K18" s="84" t="b">
        <v>0</v>
      </c>
      <c r="L18" s="84" t="b">
        <v>0</v>
      </c>
    </row>
    <row r="19" spans="1:12" ht="15">
      <c r="A19" s="84" t="s">
        <v>2213</v>
      </c>
      <c r="B19" s="84" t="s">
        <v>1727</v>
      </c>
      <c r="C19" s="84">
        <v>7</v>
      </c>
      <c r="D19" s="123">
        <v>0.006946082620683804</v>
      </c>
      <c r="E19" s="123">
        <v>1.618241848435986</v>
      </c>
      <c r="F19" s="84" t="s">
        <v>2314</v>
      </c>
      <c r="G19" s="84" t="b">
        <v>0</v>
      </c>
      <c r="H19" s="84" t="b">
        <v>0</v>
      </c>
      <c r="I19" s="84" t="b">
        <v>0</v>
      </c>
      <c r="J19" s="84" t="b">
        <v>0</v>
      </c>
      <c r="K19" s="84" t="b">
        <v>0</v>
      </c>
      <c r="L19" s="84" t="b">
        <v>0</v>
      </c>
    </row>
    <row r="20" spans="1:12" ht="15">
      <c r="A20" s="84" t="s">
        <v>443</v>
      </c>
      <c r="B20" s="84" t="s">
        <v>1727</v>
      </c>
      <c r="C20" s="84">
        <v>7</v>
      </c>
      <c r="D20" s="123">
        <v>0.006946082620683804</v>
      </c>
      <c r="E20" s="123">
        <v>0.5768491632777608</v>
      </c>
      <c r="F20" s="84" t="s">
        <v>2314</v>
      </c>
      <c r="G20" s="84" t="b">
        <v>0</v>
      </c>
      <c r="H20" s="84" t="b">
        <v>0</v>
      </c>
      <c r="I20" s="84" t="b">
        <v>0</v>
      </c>
      <c r="J20" s="84" t="b">
        <v>0</v>
      </c>
      <c r="K20" s="84" t="b">
        <v>0</v>
      </c>
      <c r="L20" s="84" t="b">
        <v>0</v>
      </c>
    </row>
    <row r="21" spans="1:12" ht="15">
      <c r="A21" s="84" t="s">
        <v>300</v>
      </c>
      <c r="B21" s="84" t="s">
        <v>1726</v>
      </c>
      <c r="C21" s="84">
        <v>7</v>
      </c>
      <c r="D21" s="123">
        <v>0.006946082620683804</v>
      </c>
      <c r="E21" s="123">
        <v>0.9851476233680547</v>
      </c>
      <c r="F21" s="84" t="s">
        <v>2314</v>
      </c>
      <c r="G21" s="84" t="b">
        <v>0</v>
      </c>
      <c r="H21" s="84" t="b">
        <v>0</v>
      </c>
      <c r="I21" s="84" t="b">
        <v>0</v>
      </c>
      <c r="J21" s="84" t="b">
        <v>0</v>
      </c>
      <c r="K21" s="84" t="b">
        <v>0</v>
      </c>
      <c r="L21" s="84" t="b">
        <v>0</v>
      </c>
    </row>
    <row r="22" spans="1:12" ht="15">
      <c r="A22" s="84" t="s">
        <v>1801</v>
      </c>
      <c r="B22" s="84" t="s">
        <v>1802</v>
      </c>
      <c r="C22" s="84">
        <v>7</v>
      </c>
      <c r="D22" s="123">
        <v>0.006946082620683804</v>
      </c>
      <c r="E22" s="123">
        <v>2.204507572580716</v>
      </c>
      <c r="F22" s="84" t="s">
        <v>2314</v>
      </c>
      <c r="G22" s="84" t="b">
        <v>0</v>
      </c>
      <c r="H22" s="84" t="b">
        <v>0</v>
      </c>
      <c r="I22" s="84" t="b">
        <v>0</v>
      </c>
      <c r="J22" s="84" t="b">
        <v>0</v>
      </c>
      <c r="K22" s="84" t="b">
        <v>0</v>
      </c>
      <c r="L22" s="84" t="b">
        <v>0</v>
      </c>
    </row>
    <row r="23" spans="1:12" ht="15">
      <c r="A23" s="84" t="s">
        <v>1802</v>
      </c>
      <c r="B23" s="84" t="s">
        <v>1803</v>
      </c>
      <c r="C23" s="84">
        <v>7</v>
      </c>
      <c r="D23" s="123">
        <v>0.006946082620683804</v>
      </c>
      <c r="E23" s="123">
        <v>2.204507572580716</v>
      </c>
      <c r="F23" s="84" t="s">
        <v>2314</v>
      </c>
      <c r="G23" s="84" t="b">
        <v>0</v>
      </c>
      <c r="H23" s="84" t="b">
        <v>0</v>
      </c>
      <c r="I23" s="84" t="b">
        <v>0</v>
      </c>
      <c r="J23" s="84" t="b">
        <v>0</v>
      </c>
      <c r="K23" s="84" t="b">
        <v>0</v>
      </c>
      <c r="L23" s="84" t="b">
        <v>0</v>
      </c>
    </row>
    <row r="24" spans="1:12" ht="15">
      <c r="A24" s="84" t="s">
        <v>1803</v>
      </c>
      <c r="B24" s="84" t="s">
        <v>1804</v>
      </c>
      <c r="C24" s="84">
        <v>7</v>
      </c>
      <c r="D24" s="123">
        <v>0.006946082620683804</v>
      </c>
      <c r="E24" s="123">
        <v>2.204507572580716</v>
      </c>
      <c r="F24" s="84" t="s">
        <v>2314</v>
      </c>
      <c r="G24" s="84" t="b">
        <v>0</v>
      </c>
      <c r="H24" s="84" t="b">
        <v>0</v>
      </c>
      <c r="I24" s="84" t="b">
        <v>0</v>
      </c>
      <c r="J24" s="84" t="b">
        <v>0</v>
      </c>
      <c r="K24" s="84" t="b">
        <v>0</v>
      </c>
      <c r="L24" s="84" t="b">
        <v>0</v>
      </c>
    </row>
    <row r="25" spans="1:12" ht="15">
      <c r="A25" s="84" t="s">
        <v>1804</v>
      </c>
      <c r="B25" s="84" t="s">
        <v>1732</v>
      </c>
      <c r="C25" s="84">
        <v>7</v>
      </c>
      <c r="D25" s="123">
        <v>0.006946082620683804</v>
      </c>
      <c r="E25" s="123">
        <v>1.618241848435986</v>
      </c>
      <c r="F25" s="84" t="s">
        <v>2314</v>
      </c>
      <c r="G25" s="84" t="b">
        <v>0</v>
      </c>
      <c r="H25" s="84" t="b">
        <v>0</v>
      </c>
      <c r="I25" s="84" t="b">
        <v>0</v>
      </c>
      <c r="J25" s="84" t="b">
        <v>0</v>
      </c>
      <c r="K25" s="84" t="b">
        <v>0</v>
      </c>
      <c r="L25" s="84" t="b">
        <v>0</v>
      </c>
    </row>
    <row r="26" spans="1:12" ht="15">
      <c r="A26" s="84" t="s">
        <v>1732</v>
      </c>
      <c r="B26" s="84" t="s">
        <v>870</v>
      </c>
      <c r="C26" s="84">
        <v>7</v>
      </c>
      <c r="D26" s="123">
        <v>0.006946082620683804</v>
      </c>
      <c r="E26" s="123">
        <v>1.525487795199087</v>
      </c>
      <c r="F26" s="84" t="s">
        <v>2314</v>
      </c>
      <c r="G26" s="84" t="b">
        <v>0</v>
      </c>
      <c r="H26" s="84" t="b">
        <v>0</v>
      </c>
      <c r="I26" s="84" t="b">
        <v>0</v>
      </c>
      <c r="J26" s="84" t="b">
        <v>0</v>
      </c>
      <c r="K26" s="84" t="b">
        <v>0</v>
      </c>
      <c r="L26" s="84" t="b">
        <v>0</v>
      </c>
    </row>
    <row r="27" spans="1:12" ht="15">
      <c r="A27" s="84" t="s">
        <v>1805</v>
      </c>
      <c r="B27" s="84" t="s">
        <v>1806</v>
      </c>
      <c r="C27" s="84">
        <v>7</v>
      </c>
      <c r="D27" s="123">
        <v>0.006946082620683804</v>
      </c>
      <c r="E27" s="123">
        <v>1.9502209804590613</v>
      </c>
      <c r="F27" s="84" t="s">
        <v>2314</v>
      </c>
      <c r="G27" s="84" t="b">
        <v>0</v>
      </c>
      <c r="H27" s="84" t="b">
        <v>0</v>
      </c>
      <c r="I27" s="84" t="b">
        <v>0</v>
      </c>
      <c r="J27" s="84" t="b">
        <v>0</v>
      </c>
      <c r="K27" s="84" t="b">
        <v>0</v>
      </c>
      <c r="L27" s="84" t="b">
        <v>0</v>
      </c>
    </row>
    <row r="28" spans="1:12" ht="15">
      <c r="A28" s="84" t="s">
        <v>1806</v>
      </c>
      <c r="B28" s="84" t="s">
        <v>1807</v>
      </c>
      <c r="C28" s="84">
        <v>7</v>
      </c>
      <c r="D28" s="123">
        <v>0.006946082620683804</v>
      </c>
      <c r="E28" s="123">
        <v>2.008212927436748</v>
      </c>
      <c r="F28" s="84" t="s">
        <v>2314</v>
      </c>
      <c r="G28" s="84" t="b">
        <v>0</v>
      </c>
      <c r="H28" s="84" t="b">
        <v>0</v>
      </c>
      <c r="I28" s="84" t="b">
        <v>0</v>
      </c>
      <c r="J28" s="84" t="b">
        <v>0</v>
      </c>
      <c r="K28" s="84" t="b">
        <v>0</v>
      </c>
      <c r="L28" s="84" t="b">
        <v>0</v>
      </c>
    </row>
    <row r="29" spans="1:12" ht="15">
      <c r="A29" s="84" t="s">
        <v>1807</v>
      </c>
      <c r="B29" s="84" t="s">
        <v>1808</v>
      </c>
      <c r="C29" s="84">
        <v>7</v>
      </c>
      <c r="D29" s="123">
        <v>0.006946082620683804</v>
      </c>
      <c r="E29" s="123">
        <v>2.204507572580716</v>
      </c>
      <c r="F29" s="84" t="s">
        <v>2314</v>
      </c>
      <c r="G29" s="84" t="b">
        <v>0</v>
      </c>
      <c r="H29" s="84" t="b">
        <v>0</v>
      </c>
      <c r="I29" s="84" t="b">
        <v>0</v>
      </c>
      <c r="J29" s="84" t="b">
        <v>0</v>
      </c>
      <c r="K29" s="84" t="b">
        <v>0</v>
      </c>
      <c r="L29" s="84" t="b">
        <v>0</v>
      </c>
    </row>
    <row r="30" spans="1:12" ht="15">
      <c r="A30" s="84" t="s">
        <v>1808</v>
      </c>
      <c r="B30" s="84" t="s">
        <v>2211</v>
      </c>
      <c r="C30" s="84">
        <v>7</v>
      </c>
      <c r="D30" s="123">
        <v>0.006946082620683804</v>
      </c>
      <c r="E30" s="123">
        <v>1.8454856299390483</v>
      </c>
      <c r="F30" s="84" t="s">
        <v>2314</v>
      </c>
      <c r="G30" s="84" t="b">
        <v>0</v>
      </c>
      <c r="H30" s="84" t="b">
        <v>0</v>
      </c>
      <c r="I30" s="84" t="b">
        <v>0</v>
      </c>
      <c r="J30" s="84" t="b">
        <v>0</v>
      </c>
      <c r="K30" s="84" t="b">
        <v>0</v>
      </c>
      <c r="L30" s="84" t="b">
        <v>0</v>
      </c>
    </row>
    <row r="31" spans="1:12" ht="15">
      <c r="A31" s="84" t="s">
        <v>443</v>
      </c>
      <c r="B31" s="84" t="s">
        <v>1798</v>
      </c>
      <c r="C31" s="84">
        <v>7</v>
      </c>
      <c r="D31" s="123">
        <v>0.006946082620683804</v>
      </c>
      <c r="E31" s="123">
        <v>0.8321216683810668</v>
      </c>
      <c r="F31" s="84" t="s">
        <v>2314</v>
      </c>
      <c r="G31" s="84" t="b">
        <v>0</v>
      </c>
      <c r="H31" s="84" t="b">
        <v>0</v>
      </c>
      <c r="I31" s="84" t="b">
        <v>0</v>
      </c>
      <c r="J31" s="84" t="b">
        <v>0</v>
      </c>
      <c r="K31" s="84" t="b">
        <v>0</v>
      </c>
      <c r="L31" s="84" t="b">
        <v>0</v>
      </c>
    </row>
    <row r="32" spans="1:12" ht="15">
      <c r="A32" s="84" t="s">
        <v>443</v>
      </c>
      <c r="B32" s="84" t="s">
        <v>283</v>
      </c>
      <c r="C32" s="84">
        <v>6</v>
      </c>
      <c r="D32" s="123">
        <v>0.0062777211823010675</v>
      </c>
      <c r="E32" s="123">
        <v>1.1631148874224913</v>
      </c>
      <c r="F32" s="84" t="s">
        <v>2314</v>
      </c>
      <c r="G32" s="84" t="b">
        <v>0</v>
      </c>
      <c r="H32" s="84" t="b">
        <v>0</v>
      </c>
      <c r="I32" s="84" t="b">
        <v>0</v>
      </c>
      <c r="J32" s="84" t="b">
        <v>0</v>
      </c>
      <c r="K32" s="84" t="b">
        <v>0</v>
      </c>
      <c r="L32" s="84" t="b">
        <v>0</v>
      </c>
    </row>
    <row r="33" spans="1:12" ht="15">
      <c r="A33" s="84" t="s">
        <v>1727</v>
      </c>
      <c r="B33" s="84" t="s">
        <v>2216</v>
      </c>
      <c r="C33" s="84">
        <v>6</v>
      </c>
      <c r="D33" s="123">
        <v>0.0062777211823010675</v>
      </c>
      <c r="E33" s="123">
        <v>1.7485756169309918</v>
      </c>
      <c r="F33" s="84" t="s">
        <v>2314</v>
      </c>
      <c r="G33" s="84" t="b">
        <v>0</v>
      </c>
      <c r="H33" s="84" t="b">
        <v>0</v>
      </c>
      <c r="I33" s="84" t="b">
        <v>0</v>
      </c>
      <c r="J33" s="84" t="b">
        <v>0</v>
      </c>
      <c r="K33" s="84" t="b">
        <v>0</v>
      </c>
      <c r="L33" s="84" t="b">
        <v>0</v>
      </c>
    </row>
    <row r="34" spans="1:12" ht="15">
      <c r="A34" s="84" t="s">
        <v>2216</v>
      </c>
      <c r="B34" s="84" t="s">
        <v>2217</v>
      </c>
      <c r="C34" s="84">
        <v>6</v>
      </c>
      <c r="D34" s="123">
        <v>0.0062777211823010675</v>
      </c>
      <c r="E34" s="123">
        <v>2.2714543622113297</v>
      </c>
      <c r="F34" s="84" t="s">
        <v>2314</v>
      </c>
      <c r="G34" s="84" t="b">
        <v>0</v>
      </c>
      <c r="H34" s="84" t="b">
        <v>0</v>
      </c>
      <c r="I34" s="84" t="b">
        <v>0</v>
      </c>
      <c r="J34" s="84" t="b">
        <v>0</v>
      </c>
      <c r="K34" s="84" t="b">
        <v>0</v>
      </c>
      <c r="L34" s="84" t="b">
        <v>0</v>
      </c>
    </row>
    <row r="35" spans="1:12" ht="15">
      <c r="A35" s="84" t="s">
        <v>253</v>
      </c>
      <c r="B35" s="84" t="s">
        <v>1801</v>
      </c>
      <c r="C35" s="84">
        <v>6</v>
      </c>
      <c r="D35" s="123">
        <v>0.0062777211823010675</v>
      </c>
      <c r="E35" s="123">
        <v>2.2714543622113297</v>
      </c>
      <c r="F35" s="84" t="s">
        <v>2314</v>
      </c>
      <c r="G35" s="84" t="b">
        <v>0</v>
      </c>
      <c r="H35" s="84" t="b">
        <v>0</v>
      </c>
      <c r="I35" s="84" t="b">
        <v>0</v>
      </c>
      <c r="J35" s="84" t="b">
        <v>0</v>
      </c>
      <c r="K35" s="84" t="b">
        <v>0</v>
      </c>
      <c r="L35" s="84" t="b">
        <v>0</v>
      </c>
    </row>
    <row r="36" spans="1:12" ht="15">
      <c r="A36" s="84" t="s">
        <v>1784</v>
      </c>
      <c r="B36" s="84" t="s">
        <v>1790</v>
      </c>
      <c r="C36" s="84">
        <v>6</v>
      </c>
      <c r="D36" s="123">
        <v>0.0062777211823010675</v>
      </c>
      <c r="E36" s="123">
        <v>1.462268878087717</v>
      </c>
      <c r="F36" s="84" t="s">
        <v>2314</v>
      </c>
      <c r="G36" s="84" t="b">
        <v>0</v>
      </c>
      <c r="H36" s="84" t="b">
        <v>0</v>
      </c>
      <c r="I36" s="84" t="b">
        <v>0</v>
      </c>
      <c r="J36" s="84" t="b">
        <v>0</v>
      </c>
      <c r="K36" s="84" t="b">
        <v>0</v>
      </c>
      <c r="L36" s="84" t="b">
        <v>0</v>
      </c>
    </row>
    <row r="37" spans="1:12" ht="15">
      <c r="A37" s="84" t="s">
        <v>1727</v>
      </c>
      <c r="B37" s="84" t="s">
        <v>1738</v>
      </c>
      <c r="C37" s="84">
        <v>6</v>
      </c>
      <c r="D37" s="123">
        <v>0.0062777211823010675</v>
      </c>
      <c r="E37" s="123">
        <v>1.7485756169309918</v>
      </c>
      <c r="F37" s="84" t="s">
        <v>2314</v>
      </c>
      <c r="G37" s="84" t="b">
        <v>0</v>
      </c>
      <c r="H37" s="84" t="b">
        <v>0</v>
      </c>
      <c r="I37" s="84" t="b">
        <v>0</v>
      </c>
      <c r="J37" s="84" t="b">
        <v>0</v>
      </c>
      <c r="K37" s="84" t="b">
        <v>0</v>
      </c>
      <c r="L37" s="84" t="b">
        <v>0</v>
      </c>
    </row>
    <row r="38" spans="1:12" ht="15">
      <c r="A38" s="84" t="s">
        <v>1738</v>
      </c>
      <c r="B38" s="84" t="s">
        <v>443</v>
      </c>
      <c r="C38" s="84">
        <v>6</v>
      </c>
      <c r="D38" s="123">
        <v>0.0062777211823010675</v>
      </c>
      <c r="E38" s="123">
        <v>1.1051229404448044</v>
      </c>
      <c r="F38" s="84" t="s">
        <v>2314</v>
      </c>
      <c r="G38" s="84" t="b">
        <v>0</v>
      </c>
      <c r="H38" s="84" t="b">
        <v>0</v>
      </c>
      <c r="I38" s="84" t="b">
        <v>0</v>
      </c>
      <c r="J38" s="84" t="b">
        <v>0</v>
      </c>
      <c r="K38" s="84" t="b">
        <v>0</v>
      </c>
      <c r="L38" s="84" t="b">
        <v>0</v>
      </c>
    </row>
    <row r="39" spans="1:12" ht="15">
      <c r="A39" s="84" t="s">
        <v>443</v>
      </c>
      <c r="B39" s="84" t="s">
        <v>1732</v>
      </c>
      <c r="C39" s="84">
        <v>6</v>
      </c>
      <c r="D39" s="123">
        <v>0.0062777211823010675</v>
      </c>
      <c r="E39" s="123">
        <v>0.5099023736471476</v>
      </c>
      <c r="F39" s="84" t="s">
        <v>2314</v>
      </c>
      <c r="G39" s="84" t="b">
        <v>0</v>
      </c>
      <c r="H39" s="84" t="b">
        <v>0</v>
      </c>
      <c r="I39" s="84" t="b">
        <v>0</v>
      </c>
      <c r="J39" s="84" t="b">
        <v>0</v>
      </c>
      <c r="K39" s="84" t="b">
        <v>0</v>
      </c>
      <c r="L39" s="84" t="b">
        <v>0</v>
      </c>
    </row>
    <row r="40" spans="1:12" ht="15">
      <c r="A40" s="84" t="s">
        <v>1732</v>
      </c>
      <c r="B40" s="84" t="s">
        <v>1739</v>
      </c>
      <c r="C40" s="84">
        <v>6</v>
      </c>
      <c r="D40" s="123">
        <v>0.0062777211823010675</v>
      </c>
      <c r="E40" s="123">
        <v>1.6346322646241551</v>
      </c>
      <c r="F40" s="84" t="s">
        <v>2314</v>
      </c>
      <c r="G40" s="84" t="b">
        <v>0</v>
      </c>
      <c r="H40" s="84" t="b">
        <v>0</v>
      </c>
      <c r="I40" s="84" t="b">
        <v>0</v>
      </c>
      <c r="J40" s="84" t="b">
        <v>0</v>
      </c>
      <c r="K40" s="84" t="b">
        <v>0</v>
      </c>
      <c r="L40" s="84" t="b">
        <v>0</v>
      </c>
    </row>
    <row r="41" spans="1:12" ht="15">
      <c r="A41" s="84" t="s">
        <v>1744</v>
      </c>
      <c r="B41" s="84" t="s">
        <v>443</v>
      </c>
      <c r="C41" s="84">
        <v>5</v>
      </c>
      <c r="D41" s="123">
        <v>0.005550713536518193</v>
      </c>
      <c r="E41" s="123">
        <v>1.1051229404448044</v>
      </c>
      <c r="F41" s="84" t="s">
        <v>2314</v>
      </c>
      <c r="G41" s="84" t="b">
        <v>0</v>
      </c>
      <c r="H41" s="84" t="b">
        <v>0</v>
      </c>
      <c r="I41" s="84" t="b">
        <v>0</v>
      </c>
      <c r="J41" s="84" t="b">
        <v>0</v>
      </c>
      <c r="K41" s="84" t="b">
        <v>0</v>
      </c>
      <c r="L41" s="84" t="b">
        <v>0</v>
      </c>
    </row>
    <row r="42" spans="1:12" ht="15">
      <c r="A42" s="84" t="s">
        <v>1784</v>
      </c>
      <c r="B42" s="84" t="s">
        <v>1789</v>
      </c>
      <c r="C42" s="84">
        <v>5</v>
      </c>
      <c r="D42" s="123">
        <v>0.005550713536518193</v>
      </c>
      <c r="E42" s="123">
        <v>0.9851476233680547</v>
      </c>
      <c r="F42" s="84" t="s">
        <v>2314</v>
      </c>
      <c r="G42" s="84" t="b">
        <v>0</v>
      </c>
      <c r="H42" s="84" t="b">
        <v>0</v>
      </c>
      <c r="I42" s="84" t="b">
        <v>0</v>
      </c>
      <c r="J42" s="84" t="b">
        <v>0</v>
      </c>
      <c r="K42" s="84" t="b">
        <v>0</v>
      </c>
      <c r="L42" s="84" t="b">
        <v>0</v>
      </c>
    </row>
    <row r="43" spans="1:12" ht="15">
      <c r="A43" s="84" t="s">
        <v>1784</v>
      </c>
      <c r="B43" s="84" t="s">
        <v>1787</v>
      </c>
      <c r="C43" s="84">
        <v>5</v>
      </c>
      <c r="D43" s="123">
        <v>0.005550713536518193</v>
      </c>
      <c r="E43" s="123">
        <v>1.2861776190320358</v>
      </c>
      <c r="F43" s="84" t="s">
        <v>2314</v>
      </c>
      <c r="G43" s="84" t="b">
        <v>0</v>
      </c>
      <c r="H43" s="84" t="b">
        <v>0</v>
      </c>
      <c r="I43" s="84" t="b">
        <v>0</v>
      </c>
      <c r="J43" s="84" t="b">
        <v>0</v>
      </c>
      <c r="K43" s="84" t="b">
        <v>0</v>
      </c>
      <c r="L43" s="84" t="b">
        <v>0</v>
      </c>
    </row>
    <row r="44" spans="1:12" ht="15">
      <c r="A44" s="84" t="s">
        <v>1787</v>
      </c>
      <c r="B44" s="84" t="s">
        <v>1789</v>
      </c>
      <c r="C44" s="84">
        <v>5</v>
      </c>
      <c r="D44" s="123">
        <v>0.005550713536518193</v>
      </c>
      <c r="E44" s="123">
        <v>1.368364375219386</v>
      </c>
      <c r="F44" s="84" t="s">
        <v>2314</v>
      </c>
      <c r="G44" s="84" t="b">
        <v>0</v>
      </c>
      <c r="H44" s="84" t="b">
        <v>0</v>
      </c>
      <c r="I44" s="84" t="b">
        <v>0</v>
      </c>
      <c r="J44" s="84" t="b">
        <v>0</v>
      </c>
      <c r="K44" s="84" t="b">
        <v>0</v>
      </c>
      <c r="L44" s="84" t="b">
        <v>0</v>
      </c>
    </row>
    <row r="45" spans="1:12" ht="15">
      <c r="A45" s="84" t="s">
        <v>1789</v>
      </c>
      <c r="B45" s="84" t="s">
        <v>2219</v>
      </c>
      <c r="C45" s="84">
        <v>5</v>
      </c>
      <c r="D45" s="123">
        <v>0.005550713536518193</v>
      </c>
      <c r="E45" s="123">
        <v>1.7273863178610538</v>
      </c>
      <c r="F45" s="84" t="s">
        <v>2314</v>
      </c>
      <c r="G45" s="84" t="b">
        <v>0</v>
      </c>
      <c r="H45" s="84" t="b">
        <v>0</v>
      </c>
      <c r="I45" s="84" t="b">
        <v>0</v>
      </c>
      <c r="J45" s="84" t="b">
        <v>0</v>
      </c>
      <c r="K45" s="84" t="b">
        <v>0</v>
      </c>
      <c r="L45" s="84" t="b">
        <v>0</v>
      </c>
    </row>
    <row r="46" spans="1:12" ht="15">
      <c r="A46" s="84" t="s">
        <v>2219</v>
      </c>
      <c r="B46" s="84" t="s">
        <v>1732</v>
      </c>
      <c r="C46" s="84">
        <v>5</v>
      </c>
      <c r="D46" s="123">
        <v>0.005550713536518193</v>
      </c>
      <c r="E46" s="123">
        <v>1.618241848435986</v>
      </c>
      <c r="F46" s="84" t="s">
        <v>2314</v>
      </c>
      <c r="G46" s="84" t="b">
        <v>0</v>
      </c>
      <c r="H46" s="84" t="b">
        <v>0</v>
      </c>
      <c r="I46" s="84" t="b">
        <v>0</v>
      </c>
      <c r="J46" s="84" t="b">
        <v>0</v>
      </c>
      <c r="K46" s="84" t="b">
        <v>0</v>
      </c>
      <c r="L46" s="84" t="b">
        <v>0</v>
      </c>
    </row>
    <row r="47" spans="1:12" ht="15">
      <c r="A47" s="84" t="s">
        <v>1732</v>
      </c>
      <c r="B47" s="84" t="s">
        <v>2220</v>
      </c>
      <c r="C47" s="84">
        <v>5</v>
      </c>
      <c r="D47" s="123">
        <v>0.005550713536518193</v>
      </c>
      <c r="E47" s="123">
        <v>1.6346322646241553</v>
      </c>
      <c r="F47" s="84" t="s">
        <v>2314</v>
      </c>
      <c r="G47" s="84" t="b">
        <v>0</v>
      </c>
      <c r="H47" s="84" t="b">
        <v>0</v>
      </c>
      <c r="I47" s="84" t="b">
        <v>0</v>
      </c>
      <c r="J47" s="84" t="b">
        <v>0</v>
      </c>
      <c r="K47" s="84" t="b">
        <v>0</v>
      </c>
      <c r="L47" s="84" t="b">
        <v>0</v>
      </c>
    </row>
    <row r="48" spans="1:12" ht="15">
      <c r="A48" s="84" t="s">
        <v>2221</v>
      </c>
      <c r="B48" s="84" t="s">
        <v>300</v>
      </c>
      <c r="C48" s="84">
        <v>5</v>
      </c>
      <c r="D48" s="123">
        <v>0.005550713536518193</v>
      </c>
      <c r="E48" s="123">
        <v>1.7273863178610538</v>
      </c>
      <c r="F48" s="84" t="s">
        <v>2314</v>
      </c>
      <c r="G48" s="84" t="b">
        <v>0</v>
      </c>
      <c r="H48" s="84" t="b">
        <v>0</v>
      </c>
      <c r="I48" s="84" t="b">
        <v>0</v>
      </c>
      <c r="J48" s="84" t="b">
        <v>0</v>
      </c>
      <c r="K48" s="84" t="b">
        <v>0</v>
      </c>
      <c r="L48" s="84" t="b">
        <v>0</v>
      </c>
    </row>
    <row r="49" spans="1:12" ht="15">
      <c r="A49" s="84" t="s">
        <v>1822</v>
      </c>
      <c r="B49" s="84" t="s">
        <v>1823</v>
      </c>
      <c r="C49" s="84">
        <v>5</v>
      </c>
      <c r="D49" s="123">
        <v>0.005550713536518193</v>
      </c>
      <c r="E49" s="123">
        <v>2.3506356082589543</v>
      </c>
      <c r="F49" s="84" t="s">
        <v>2314</v>
      </c>
      <c r="G49" s="84" t="b">
        <v>0</v>
      </c>
      <c r="H49" s="84" t="b">
        <v>0</v>
      </c>
      <c r="I49" s="84" t="b">
        <v>0</v>
      </c>
      <c r="J49" s="84" t="b">
        <v>0</v>
      </c>
      <c r="K49" s="84" t="b">
        <v>0</v>
      </c>
      <c r="L49" s="84" t="b">
        <v>0</v>
      </c>
    </row>
    <row r="50" spans="1:12" ht="15">
      <c r="A50" s="84" t="s">
        <v>1823</v>
      </c>
      <c r="B50" s="84" t="s">
        <v>1824</v>
      </c>
      <c r="C50" s="84">
        <v>5</v>
      </c>
      <c r="D50" s="123">
        <v>0.005550713536518193</v>
      </c>
      <c r="E50" s="123">
        <v>2.3506356082589543</v>
      </c>
      <c r="F50" s="84" t="s">
        <v>2314</v>
      </c>
      <c r="G50" s="84" t="b">
        <v>0</v>
      </c>
      <c r="H50" s="84" t="b">
        <v>0</v>
      </c>
      <c r="I50" s="84" t="b">
        <v>0</v>
      </c>
      <c r="J50" s="84" t="b">
        <v>0</v>
      </c>
      <c r="K50" s="84" t="b">
        <v>0</v>
      </c>
      <c r="L50" s="84" t="b">
        <v>0</v>
      </c>
    </row>
    <row r="51" spans="1:12" ht="15">
      <c r="A51" s="84" t="s">
        <v>1824</v>
      </c>
      <c r="B51" s="84" t="s">
        <v>1798</v>
      </c>
      <c r="C51" s="84">
        <v>5</v>
      </c>
      <c r="D51" s="123">
        <v>0.005550713536518193</v>
      </c>
      <c r="E51" s="123">
        <v>1.873514353539292</v>
      </c>
      <c r="F51" s="84" t="s">
        <v>2314</v>
      </c>
      <c r="G51" s="84" t="b">
        <v>0</v>
      </c>
      <c r="H51" s="84" t="b">
        <v>0</v>
      </c>
      <c r="I51" s="84" t="b">
        <v>0</v>
      </c>
      <c r="J51" s="84" t="b">
        <v>0</v>
      </c>
      <c r="K51" s="84" t="b">
        <v>0</v>
      </c>
      <c r="L51" s="84" t="b">
        <v>0</v>
      </c>
    </row>
    <row r="52" spans="1:12" ht="15">
      <c r="A52" s="84" t="s">
        <v>1798</v>
      </c>
      <c r="B52" s="84" t="s">
        <v>1825</v>
      </c>
      <c r="C52" s="84">
        <v>5</v>
      </c>
      <c r="D52" s="123">
        <v>0.005550713536518193</v>
      </c>
      <c r="E52" s="123">
        <v>1.873514353539292</v>
      </c>
      <c r="F52" s="84" t="s">
        <v>2314</v>
      </c>
      <c r="G52" s="84" t="b">
        <v>0</v>
      </c>
      <c r="H52" s="84" t="b">
        <v>0</v>
      </c>
      <c r="I52" s="84" t="b">
        <v>0</v>
      </c>
      <c r="J52" s="84" t="b">
        <v>1</v>
      </c>
      <c r="K52" s="84" t="b">
        <v>0</v>
      </c>
      <c r="L52" s="84" t="b">
        <v>0</v>
      </c>
    </row>
    <row r="53" spans="1:12" ht="15">
      <c r="A53" s="84" t="s">
        <v>1825</v>
      </c>
      <c r="B53" s="84" t="s">
        <v>1826</v>
      </c>
      <c r="C53" s="84">
        <v>5</v>
      </c>
      <c r="D53" s="123">
        <v>0.005550713536518193</v>
      </c>
      <c r="E53" s="123">
        <v>2.1465156256030298</v>
      </c>
      <c r="F53" s="84" t="s">
        <v>2314</v>
      </c>
      <c r="G53" s="84" t="b">
        <v>1</v>
      </c>
      <c r="H53" s="84" t="b">
        <v>0</v>
      </c>
      <c r="I53" s="84" t="b">
        <v>0</v>
      </c>
      <c r="J53" s="84" t="b">
        <v>0</v>
      </c>
      <c r="K53" s="84" t="b">
        <v>0</v>
      </c>
      <c r="L53" s="84" t="b">
        <v>0</v>
      </c>
    </row>
    <row r="54" spans="1:12" ht="15">
      <c r="A54" s="84" t="s">
        <v>1826</v>
      </c>
      <c r="B54" s="84" t="s">
        <v>1827</v>
      </c>
      <c r="C54" s="84">
        <v>5</v>
      </c>
      <c r="D54" s="123">
        <v>0.005550713536518193</v>
      </c>
      <c r="E54" s="123">
        <v>2.1465156256030298</v>
      </c>
      <c r="F54" s="84" t="s">
        <v>2314</v>
      </c>
      <c r="G54" s="84" t="b">
        <v>0</v>
      </c>
      <c r="H54" s="84" t="b">
        <v>0</v>
      </c>
      <c r="I54" s="84" t="b">
        <v>0</v>
      </c>
      <c r="J54" s="84" t="b">
        <v>0</v>
      </c>
      <c r="K54" s="84" t="b">
        <v>0</v>
      </c>
      <c r="L54" s="84" t="b">
        <v>0</v>
      </c>
    </row>
    <row r="55" spans="1:12" ht="15">
      <c r="A55" s="84" t="s">
        <v>1827</v>
      </c>
      <c r="B55" s="84" t="s">
        <v>1828</v>
      </c>
      <c r="C55" s="84">
        <v>5</v>
      </c>
      <c r="D55" s="123">
        <v>0.005550713536518193</v>
      </c>
      <c r="E55" s="123">
        <v>2.049605612594973</v>
      </c>
      <c r="F55" s="84" t="s">
        <v>2314</v>
      </c>
      <c r="G55" s="84" t="b">
        <v>0</v>
      </c>
      <c r="H55" s="84" t="b">
        <v>0</v>
      </c>
      <c r="I55" s="84" t="b">
        <v>0</v>
      </c>
      <c r="J55" s="84" t="b">
        <v>0</v>
      </c>
      <c r="K55" s="84" t="b">
        <v>0</v>
      </c>
      <c r="L55" s="84" t="b">
        <v>0</v>
      </c>
    </row>
    <row r="56" spans="1:12" ht="15">
      <c r="A56" s="84" t="s">
        <v>1828</v>
      </c>
      <c r="B56" s="84" t="s">
        <v>1788</v>
      </c>
      <c r="C56" s="84">
        <v>5</v>
      </c>
      <c r="D56" s="123">
        <v>0.005550713536518193</v>
      </c>
      <c r="E56" s="123">
        <v>1.476734010394493</v>
      </c>
      <c r="F56" s="84" t="s">
        <v>2314</v>
      </c>
      <c r="G56" s="84" t="b">
        <v>0</v>
      </c>
      <c r="H56" s="84" t="b">
        <v>0</v>
      </c>
      <c r="I56" s="84" t="b">
        <v>0</v>
      </c>
      <c r="J56" s="84" t="b">
        <v>0</v>
      </c>
      <c r="K56" s="84" t="b">
        <v>0</v>
      </c>
      <c r="L56" s="84" t="b">
        <v>0</v>
      </c>
    </row>
    <row r="57" spans="1:12" ht="15">
      <c r="A57" s="84" t="s">
        <v>443</v>
      </c>
      <c r="B57" s="84" t="s">
        <v>2222</v>
      </c>
      <c r="C57" s="84">
        <v>4</v>
      </c>
      <c r="D57" s="123">
        <v>0.004753183774401833</v>
      </c>
      <c r="E57" s="123">
        <v>1.1631148874224913</v>
      </c>
      <c r="F57" s="84" t="s">
        <v>2314</v>
      </c>
      <c r="G57" s="84" t="b">
        <v>0</v>
      </c>
      <c r="H57" s="84" t="b">
        <v>0</v>
      </c>
      <c r="I57" s="84" t="b">
        <v>0</v>
      </c>
      <c r="J57" s="84" t="b">
        <v>0</v>
      </c>
      <c r="K57" s="84" t="b">
        <v>0</v>
      </c>
      <c r="L57" s="84" t="b">
        <v>0</v>
      </c>
    </row>
    <row r="58" spans="1:12" ht="15">
      <c r="A58" s="84" t="s">
        <v>1761</v>
      </c>
      <c r="B58" s="84" t="s">
        <v>1728</v>
      </c>
      <c r="C58" s="84">
        <v>4</v>
      </c>
      <c r="D58" s="123">
        <v>0.004753183774401833</v>
      </c>
      <c r="E58" s="123">
        <v>1.9356622602881364</v>
      </c>
      <c r="F58" s="84" t="s">
        <v>2314</v>
      </c>
      <c r="G58" s="84" t="b">
        <v>0</v>
      </c>
      <c r="H58" s="84" t="b">
        <v>0</v>
      </c>
      <c r="I58" s="84" t="b">
        <v>0</v>
      </c>
      <c r="J58" s="84" t="b">
        <v>0</v>
      </c>
      <c r="K58" s="84" t="b">
        <v>0</v>
      </c>
      <c r="L58" s="84" t="b">
        <v>0</v>
      </c>
    </row>
    <row r="59" spans="1:12" ht="15">
      <c r="A59" s="84" t="s">
        <v>1728</v>
      </c>
      <c r="B59" s="84" t="s">
        <v>1729</v>
      </c>
      <c r="C59" s="84">
        <v>4</v>
      </c>
      <c r="D59" s="123">
        <v>0.004753183774401833</v>
      </c>
      <c r="E59" s="123">
        <v>1.458541005568474</v>
      </c>
      <c r="F59" s="84" t="s">
        <v>2314</v>
      </c>
      <c r="G59" s="84" t="b">
        <v>0</v>
      </c>
      <c r="H59" s="84" t="b">
        <v>0</v>
      </c>
      <c r="I59" s="84" t="b">
        <v>0</v>
      </c>
      <c r="J59" s="84" t="b">
        <v>0</v>
      </c>
      <c r="K59" s="84" t="b">
        <v>0</v>
      </c>
      <c r="L59" s="84" t="b">
        <v>0</v>
      </c>
    </row>
    <row r="60" spans="1:12" ht="15">
      <c r="A60" s="84" t="s">
        <v>1729</v>
      </c>
      <c r="B60" s="84" t="s">
        <v>1730</v>
      </c>
      <c r="C60" s="84">
        <v>4</v>
      </c>
      <c r="D60" s="123">
        <v>0.004753183774401833</v>
      </c>
      <c r="E60" s="123">
        <v>1.493303111827686</v>
      </c>
      <c r="F60" s="84" t="s">
        <v>2314</v>
      </c>
      <c r="G60" s="84" t="b">
        <v>0</v>
      </c>
      <c r="H60" s="84" t="b">
        <v>0</v>
      </c>
      <c r="I60" s="84" t="b">
        <v>0</v>
      </c>
      <c r="J60" s="84" t="b">
        <v>0</v>
      </c>
      <c r="K60" s="84" t="b">
        <v>0</v>
      </c>
      <c r="L60" s="84" t="b">
        <v>0</v>
      </c>
    </row>
    <row r="61" spans="1:12" ht="15">
      <c r="A61" s="84" t="s">
        <v>1730</v>
      </c>
      <c r="B61" s="84" t="s">
        <v>1744</v>
      </c>
      <c r="C61" s="84">
        <v>4</v>
      </c>
      <c r="D61" s="123">
        <v>0.004753183774401833</v>
      </c>
      <c r="E61" s="123">
        <v>1.873514353539292</v>
      </c>
      <c r="F61" s="84" t="s">
        <v>2314</v>
      </c>
      <c r="G61" s="84" t="b">
        <v>0</v>
      </c>
      <c r="H61" s="84" t="b">
        <v>0</v>
      </c>
      <c r="I61" s="84" t="b">
        <v>0</v>
      </c>
      <c r="J61" s="84" t="b">
        <v>0</v>
      </c>
      <c r="K61" s="84" t="b">
        <v>0</v>
      </c>
      <c r="L61" s="84" t="b">
        <v>0</v>
      </c>
    </row>
    <row r="62" spans="1:12" ht="15">
      <c r="A62" s="84" t="s">
        <v>300</v>
      </c>
      <c r="B62" s="84" t="s">
        <v>443</v>
      </c>
      <c r="C62" s="84">
        <v>4</v>
      </c>
      <c r="D62" s="123">
        <v>0.004753183774401833</v>
      </c>
      <c r="E62" s="123">
        <v>0.2600249004305477</v>
      </c>
      <c r="F62" s="84" t="s">
        <v>2314</v>
      </c>
      <c r="G62" s="84" t="b">
        <v>0</v>
      </c>
      <c r="H62" s="84" t="b">
        <v>0</v>
      </c>
      <c r="I62" s="84" t="b">
        <v>0</v>
      </c>
      <c r="J62" s="84" t="b">
        <v>0</v>
      </c>
      <c r="K62" s="84" t="b">
        <v>0</v>
      </c>
      <c r="L62" s="84" t="b">
        <v>0</v>
      </c>
    </row>
    <row r="63" spans="1:12" ht="15">
      <c r="A63" s="84" t="s">
        <v>1793</v>
      </c>
      <c r="B63" s="84" t="s">
        <v>1794</v>
      </c>
      <c r="C63" s="84">
        <v>4</v>
      </c>
      <c r="D63" s="123">
        <v>0.004753183774401833</v>
      </c>
      <c r="E63" s="123">
        <v>2.2714543622113297</v>
      </c>
      <c r="F63" s="84" t="s">
        <v>2314</v>
      </c>
      <c r="G63" s="84" t="b">
        <v>0</v>
      </c>
      <c r="H63" s="84" t="b">
        <v>0</v>
      </c>
      <c r="I63" s="84" t="b">
        <v>0</v>
      </c>
      <c r="J63" s="84" t="b">
        <v>0</v>
      </c>
      <c r="K63" s="84" t="b">
        <v>0</v>
      </c>
      <c r="L63" s="84" t="b">
        <v>0</v>
      </c>
    </row>
    <row r="64" spans="1:12" ht="15">
      <c r="A64" s="84" t="s">
        <v>282</v>
      </c>
      <c r="B64" s="84" t="s">
        <v>443</v>
      </c>
      <c r="C64" s="84">
        <v>4</v>
      </c>
      <c r="D64" s="123">
        <v>0.004753183774401833</v>
      </c>
      <c r="E64" s="123">
        <v>1.1051229404448044</v>
      </c>
      <c r="F64" s="84" t="s">
        <v>2314</v>
      </c>
      <c r="G64" s="84" t="b">
        <v>0</v>
      </c>
      <c r="H64" s="84" t="b">
        <v>0</v>
      </c>
      <c r="I64" s="84" t="b">
        <v>0</v>
      </c>
      <c r="J64" s="84" t="b">
        <v>0</v>
      </c>
      <c r="K64" s="84" t="b">
        <v>0</v>
      </c>
      <c r="L64" s="84" t="b">
        <v>0</v>
      </c>
    </row>
    <row r="65" spans="1:12" ht="15">
      <c r="A65" s="84" t="s">
        <v>1727</v>
      </c>
      <c r="B65" s="84" t="s">
        <v>443</v>
      </c>
      <c r="C65" s="84">
        <v>4</v>
      </c>
      <c r="D65" s="123">
        <v>0.004753183774401833</v>
      </c>
      <c r="E65" s="123">
        <v>0.4061529361087857</v>
      </c>
      <c r="F65" s="84" t="s">
        <v>2314</v>
      </c>
      <c r="G65" s="84" t="b">
        <v>0</v>
      </c>
      <c r="H65" s="84" t="b">
        <v>0</v>
      </c>
      <c r="I65" s="84" t="b">
        <v>0</v>
      </c>
      <c r="J65" s="84" t="b">
        <v>0</v>
      </c>
      <c r="K65" s="84" t="b">
        <v>0</v>
      </c>
      <c r="L65" s="84" t="b">
        <v>0</v>
      </c>
    </row>
    <row r="66" spans="1:12" ht="15">
      <c r="A66" s="84" t="s">
        <v>1731</v>
      </c>
      <c r="B66" s="84" t="s">
        <v>443</v>
      </c>
      <c r="C66" s="84">
        <v>4</v>
      </c>
      <c r="D66" s="123">
        <v>0.004753183774401833</v>
      </c>
      <c r="E66" s="123">
        <v>0.752940422333442</v>
      </c>
      <c r="F66" s="84" t="s">
        <v>2314</v>
      </c>
      <c r="G66" s="84" t="b">
        <v>0</v>
      </c>
      <c r="H66" s="84" t="b">
        <v>0</v>
      </c>
      <c r="I66" s="84" t="b">
        <v>0</v>
      </c>
      <c r="J66" s="84" t="b">
        <v>0</v>
      </c>
      <c r="K66" s="84" t="b">
        <v>0</v>
      </c>
      <c r="L66" s="84" t="b">
        <v>0</v>
      </c>
    </row>
    <row r="67" spans="1:12" ht="15">
      <c r="A67" s="84" t="s">
        <v>1726</v>
      </c>
      <c r="B67" s="84" t="s">
        <v>1731</v>
      </c>
      <c r="C67" s="84">
        <v>4</v>
      </c>
      <c r="D67" s="123">
        <v>0.004753183774401833</v>
      </c>
      <c r="E67" s="123">
        <v>1.1631148874224913</v>
      </c>
      <c r="F67" s="84" t="s">
        <v>2314</v>
      </c>
      <c r="G67" s="84" t="b">
        <v>0</v>
      </c>
      <c r="H67" s="84" t="b">
        <v>0</v>
      </c>
      <c r="I67" s="84" t="b">
        <v>0</v>
      </c>
      <c r="J67" s="84" t="b">
        <v>0</v>
      </c>
      <c r="K67" s="84" t="b">
        <v>0</v>
      </c>
      <c r="L67" s="84" t="b">
        <v>0</v>
      </c>
    </row>
    <row r="68" spans="1:12" ht="15">
      <c r="A68" s="84" t="s">
        <v>1798</v>
      </c>
      <c r="B68" s="84" t="s">
        <v>1839</v>
      </c>
      <c r="C68" s="84">
        <v>4</v>
      </c>
      <c r="D68" s="123">
        <v>0.004753183774401833</v>
      </c>
      <c r="E68" s="123">
        <v>1.873514353539292</v>
      </c>
      <c r="F68" s="84" t="s">
        <v>2314</v>
      </c>
      <c r="G68" s="84" t="b">
        <v>0</v>
      </c>
      <c r="H68" s="84" t="b">
        <v>0</v>
      </c>
      <c r="I68" s="84" t="b">
        <v>0</v>
      </c>
      <c r="J68" s="84" t="b">
        <v>0</v>
      </c>
      <c r="K68" s="84" t="b">
        <v>0</v>
      </c>
      <c r="L68" s="84" t="b">
        <v>0</v>
      </c>
    </row>
    <row r="69" spans="1:12" ht="15">
      <c r="A69" s="84" t="s">
        <v>1839</v>
      </c>
      <c r="B69" s="84" t="s">
        <v>1840</v>
      </c>
      <c r="C69" s="84">
        <v>4</v>
      </c>
      <c r="D69" s="123">
        <v>0.004753183774401833</v>
      </c>
      <c r="E69" s="123">
        <v>2.4475456212670106</v>
      </c>
      <c r="F69" s="84" t="s">
        <v>2314</v>
      </c>
      <c r="G69" s="84" t="b">
        <v>0</v>
      </c>
      <c r="H69" s="84" t="b">
        <v>0</v>
      </c>
      <c r="I69" s="84" t="b">
        <v>0</v>
      </c>
      <c r="J69" s="84" t="b">
        <v>0</v>
      </c>
      <c r="K69" s="84" t="b">
        <v>0</v>
      </c>
      <c r="L69" s="84" t="b">
        <v>0</v>
      </c>
    </row>
    <row r="70" spans="1:12" ht="15">
      <c r="A70" s="84" t="s">
        <v>2231</v>
      </c>
      <c r="B70" s="84" t="s">
        <v>2232</v>
      </c>
      <c r="C70" s="84">
        <v>4</v>
      </c>
      <c r="D70" s="123">
        <v>0.004753183774401833</v>
      </c>
      <c r="E70" s="123">
        <v>2.4475456212670106</v>
      </c>
      <c r="F70" s="84" t="s">
        <v>2314</v>
      </c>
      <c r="G70" s="84" t="b">
        <v>0</v>
      </c>
      <c r="H70" s="84" t="b">
        <v>0</v>
      </c>
      <c r="I70" s="84" t="b">
        <v>0</v>
      </c>
      <c r="J70" s="84" t="b">
        <v>1</v>
      </c>
      <c r="K70" s="84" t="b">
        <v>0</v>
      </c>
      <c r="L70" s="84" t="b">
        <v>0</v>
      </c>
    </row>
    <row r="71" spans="1:12" ht="15">
      <c r="A71" s="84" t="s">
        <v>2232</v>
      </c>
      <c r="B71" s="84" t="s">
        <v>2211</v>
      </c>
      <c r="C71" s="84">
        <v>4</v>
      </c>
      <c r="D71" s="123">
        <v>0.004753183774401833</v>
      </c>
      <c r="E71" s="123">
        <v>1.8454856299390483</v>
      </c>
      <c r="F71" s="84" t="s">
        <v>2314</v>
      </c>
      <c r="G71" s="84" t="b">
        <v>1</v>
      </c>
      <c r="H71" s="84" t="b">
        <v>0</v>
      </c>
      <c r="I71" s="84" t="b">
        <v>0</v>
      </c>
      <c r="J71" s="84" t="b">
        <v>0</v>
      </c>
      <c r="K71" s="84" t="b">
        <v>0</v>
      </c>
      <c r="L71" s="84" t="b">
        <v>0</v>
      </c>
    </row>
    <row r="72" spans="1:12" ht="15">
      <c r="A72" s="84" t="s">
        <v>2211</v>
      </c>
      <c r="B72" s="84" t="s">
        <v>1788</v>
      </c>
      <c r="C72" s="84">
        <v>4</v>
      </c>
      <c r="D72" s="123">
        <v>0.004753183774401833</v>
      </c>
      <c r="E72" s="123">
        <v>1.217096699888737</v>
      </c>
      <c r="F72" s="84" t="s">
        <v>2314</v>
      </c>
      <c r="G72" s="84" t="b">
        <v>0</v>
      </c>
      <c r="H72" s="84" t="b">
        <v>0</v>
      </c>
      <c r="I72" s="84" t="b">
        <v>0</v>
      </c>
      <c r="J72" s="84" t="b">
        <v>0</v>
      </c>
      <c r="K72" s="84" t="b">
        <v>0</v>
      </c>
      <c r="L72" s="84" t="b">
        <v>0</v>
      </c>
    </row>
    <row r="73" spans="1:12" ht="15">
      <c r="A73" s="84" t="s">
        <v>1791</v>
      </c>
      <c r="B73" s="84" t="s">
        <v>1787</v>
      </c>
      <c r="C73" s="84">
        <v>4</v>
      </c>
      <c r="D73" s="123">
        <v>0.004753183774401833</v>
      </c>
      <c r="E73" s="123">
        <v>1.7485756169309918</v>
      </c>
      <c r="F73" s="84" t="s">
        <v>2314</v>
      </c>
      <c r="G73" s="84" t="b">
        <v>0</v>
      </c>
      <c r="H73" s="84" t="b">
        <v>0</v>
      </c>
      <c r="I73" s="84" t="b">
        <v>0</v>
      </c>
      <c r="J73" s="84" t="b">
        <v>0</v>
      </c>
      <c r="K73" s="84" t="b">
        <v>0</v>
      </c>
      <c r="L73" s="84" t="b">
        <v>0</v>
      </c>
    </row>
    <row r="74" spans="1:12" ht="15">
      <c r="A74" s="84" t="s">
        <v>1787</v>
      </c>
      <c r="B74" s="84" t="s">
        <v>1727</v>
      </c>
      <c r="C74" s="84">
        <v>4</v>
      </c>
      <c r="D74" s="123">
        <v>0.004753183774401833</v>
      </c>
      <c r="E74" s="123">
        <v>1.1411205937163234</v>
      </c>
      <c r="F74" s="84" t="s">
        <v>2314</v>
      </c>
      <c r="G74" s="84" t="b">
        <v>0</v>
      </c>
      <c r="H74" s="84" t="b">
        <v>0</v>
      </c>
      <c r="I74" s="84" t="b">
        <v>0</v>
      </c>
      <c r="J74" s="84" t="b">
        <v>0</v>
      </c>
      <c r="K74" s="84" t="b">
        <v>0</v>
      </c>
      <c r="L74" s="84" t="b">
        <v>0</v>
      </c>
    </row>
    <row r="75" spans="1:12" ht="15">
      <c r="A75" s="84" t="s">
        <v>216</v>
      </c>
      <c r="B75" s="84" t="s">
        <v>1822</v>
      </c>
      <c r="C75" s="84">
        <v>4</v>
      </c>
      <c r="D75" s="123">
        <v>0.004753183774401833</v>
      </c>
      <c r="E75" s="123">
        <v>2.4475456212670106</v>
      </c>
      <c r="F75" s="84" t="s">
        <v>2314</v>
      </c>
      <c r="G75" s="84" t="b">
        <v>0</v>
      </c>
      <c r="H75" s="84" t="b">
        <v>0</v>
      </c>
      <c r="I75" s="84" t="b">
        <v>0</v>
      </c>
      <c r="J75" s="84" t="b">
        <v>0</v>
      </c>
      <c r="K75" s="84" t="b">
        <v>0</v>
      </c>
      <c r="L75" s="84" t="b">
        <v>0</v>
      </c>
    </row>
    <row r="76" spans="1:12" ht="15">
      <c r="A76" s="84" t="s">
        <v>1784</v>
      </c>
      <c r="B76" s="84" t="s">
        <v>2233</v>
      </c>
      <c r="C76" s="84">
        <v>4</v>
      </c>
      <c r="D76" s="123">
        <v>0.004753183774401833</v>
      </c>
      <c r="E76" s="123">
        <v>1.587207614696017</v>
      </c>
      <c r="F76" s="84" t="s">
        <v>2314</v>
      </c>
      <c r="G76" s="84" t="b">
        <v>0</v>
      </c>
      <c r="H76" s="84" t="b">
        <v>0</v>
      </c>
      <c r="I76" s="84" t="b">
        <v>0</v>
      </c>
      <c r="J76" s="84" t="b">
        <v>0</v>
      </c>
      <c r="K76" s="84" t="b">
        <v>0</v>
      </c>
      <c r="L76" s="84" t="b">
        <v>0</v>
      </c>
    </row>
    <row r="77" spans="1:12" ht="15">
      <c r="A77" s="84" t="s">
        <v>292</v>
      </c>
      <c r="B77" s="84" t="s">
        <v>1761</v>
      </c>
      <c r="C77" s="84">
        <v>3</v>
      </c>
      <c r="D77" s="123">
        <v>0.0038671589677569396</v>
      </c>
      <c r="E77" s="123">
        <v>2.572484357875311</v>
      </c>
      <c r="F77" s="84" t="s">
        <v>2314</v>
      </c>
      <c r="G77" s="84" t="b">
        <v>0</v>
      </c>
      <c r="H77" s="84" t="b">
        <v>0</v>
      </c>
      <c r="I77" s="84" t="b">
        <v>0</v>
      </c>
      <c r="J77" s="84" t="b">
        <v>0</v>
      </c>
      <c r="K77" s="84" t="b">
        <v>0</v>
      </c>
      <c r="L77" s="84" t="b">
        <v>0</v>
      </c>
    </row>
    <row r="78" spans="1:12" ht="15">
      <c r="A78" s="84" t="s">
        <v>1726</v>
      </c>
      <c r="B78" s="84" t="s">
        <v>1830</v>
      </c>
      <c r="C78" s="84">
        <v>3</v>
      </c>
      <c r="D78" s="123">
        <v>0.0038671589677569396</v>
      </c>
      <c r="E78" s="123">
        <v>1.602447581252754</v>
      </c>
      <c r="F78" s="84" t="s">
        <v>2314</v>
      </c>
      <c r="G78" s="84" t="b">
        <v>0</v>
      </c>
      <c r="H78" s="84" t="b">
        <v>0</v>
      </c>
      <c r="I78" s="84" t="b">
        <v>0</v>
      </c>
      <c r="J78" s="84" t="b">
        <v>0</v>
      </c>
      <c r="K78" s="84" t="b">
        <v>0</v>
      </c>
      <c r="L78" s="84" t="b">
        <v>0</v>
      </c>
    </row>
    <row r="79" spans="1:12" ht="15">
      <c r="A79" s="84" t="s">
        <v>1833</v>
      </c>
      <c r="B79" s="84" t="s">
        <v>318</v>
      </c>
      <c r="C79" s="84">
        <v>3</v>
      </c>
      <c r="D79" s="123">
        <v>0.0038671589677569396</v>
      </c>
      <c r="E79" s="123">
        <v>2.572484357875311</v>
      </c>
      <c r="F79" s="84" t="s">
        <v>2314</v>
      </c>
      <c r="G79" s="84" t="b">
        <v>0</v>
      </c>
      <c r="H79" s="84" t="b">
        <v>0</v>
      </c>
      <c r="I79" s="84" t="b">
        <v>0</v>
      </c>
      <c r="J79" s="84" t="b">
        <v>0</v>
      </c>
      <c r="K79" s="84" t="b">
        <v>0</v>
      </c>
      <c r="L79" s="84" t="b">
        <v>0</v>
      </c>
    </row>
    <row r="80" spans="1:12" ht="15">
      <c r="A80" s="84" t="s">
        <v>318</v>
      </c>
      <c r="B80" s="84" t="s">
        <v>443</v>
      </c>
      <c r="C80" s="84">
        <v>3</v>
      </c>
      <c r="D80" s="123">
        <v>0.0038671589677569396</v>
      </c>
      <c r="E80" s="123">
        <v>1.1051229404448044</v>
      </c>
      <c r="F80" s="84" t="s">
        <v>2314</v>
      </c>
      <c r="G80" s="84" t="b">
        <v>0</v>
      </c>
      <c r="H80" s="84" t="b">
        <v>0</v>
      </c>
      <c r="I80" s="84" t="b">
        <v>0</v>
      </c>
      <c r="J80" s="84" t="b">
        <v>0</v>
      </c>
      <c r="K80" s="84" t="b">
        <v>0</v>
      </c>
      <c r="L80" s="84" t="b">
        <v>0</v>
      </c>
    </row>
    <row r="81" spans="1:12" ht="15">
      <c r="A81" s="84" t="s">
        <v>1814</v>
      </c>
      <c r="B81" s="84" t="s">
        <v>1815</v>
      </c>
      <c r="C81" s="84">
        <v>3</v>
      </c>
      <c r="D81" s="123">
        <v>0.0038671589677569396</v>
      </c>
      <c r="E81" s="123">
        <v>2.572484357875311</v>
      </c>
      <c r="F81" s="84" t="s">
        <v>2314</v>
      </c>
      <c r="G81" s="84" t="b">
        <v>0</v>
      </c>
      <c r="H81" s="84" t="b">
        <v>0</v>
      </c>
      <c r="I81" s="84" t="b">
        <v>0</v>
      </c>
      <c r="J81" s="84" t="b">
        <v>0</v>
      </c>
      <c r="K81" s="84" t="b">
        <v>0</v>
      </c>
      <c r="L81" s="84" t="b">
        <v>0</v>
      </c>
    </row>
    <row r="82" spans="1:12" ht="15">
      <c r="A82" s="84" t="s">
        <v>1815</v>
      </c>
      <c r="B82" s="84" t="s">
        <v>1816</v>
      </c>
      <c r="C82" s="84">
        <v>3</v>
      </c>
      <c r="D82" s="123">
        <v>0.0038671589677569396</v>
      </c>
      <c r="E82" s="123">
        <v>2.4475456212670106</v>
      </c>
      <c r="F82" s="84" t="s">
        <v>2314</v>
      </c>
      <c r="G82" s="84" t="b">
        <v>0</v>
      </c>
      <c r="H82" s="84" t="b">
        <v>0</v>
      </c>
      <c r="I82" s="84" t="b">
        <v>0</v>
      </c>
      <c r="J82" s="84" t="b">
        <v>1</v>
      </c>
      <c r="K82" s="84" t="b">
        <v>0</v>
      </c>
      <c r="L82" s="84" t="b">
        <v>0</v>
      </c>
    </row>
    <row r="83" spans="1:12" ht="15">
      <c r="A83" s="84" t="s">
        <v>1816</v>
      </c>
      <c r="B83" s="84" t="s">
        <v>1813</v>
      </c>
      <c r="C83" s="84">
        <v>3</v>
      </c>
      <c r="D83" s="123">
        <v>0.0038671589677569396</v>
      </c>
      <c r="E83" s="123">
        <v>1.9034775769167351</v>
      </c>
      <c r="F83" s="84" t="s">
        <v>2314</v>
      </c>
      <c r="G83" s="84" t="b">
        <v>1</v>
      </c>
      <c r="H83" s="84" t="b">
        <v>0</v>
      </c>
      <c r="I83" s="84" t="b">
        <v>0</v>
      </c>
      <c r="J83" s="84" t="b">
        <v>0</v>
      </c>
      <c r="K83" s="84" t="b">
        <v>0</v>
      </c>
      <c r="L83" s="84" t="b">
        <v>0</v>
      </c>
    </row>
    <row r="84" spans="1:12" ht="15">
      <c r="A84" s="84" t="s">
        <v>1813</v>
      </c>
      <c r="B84" s="84" t="s">
        <v>443</v>
      </c>
      <c r="C84" s="84">
        <v>3</v>
      </c>
      <c r="D84" s="123">
        <v>0.0038671589677569396</v>
      </c>
      <c r="E84" s="123">
        <v>0.7371461551502101</v>
      </c>
      <c r="F84" s="84" t="s">
        <v>2314</v>
      </c>
      <c r="G84" s="84" t="b">
        <v>0</v>
      </c>
      <c r="H84" s="84" t="b">
        <v>0</v>
      </c>
      <c r="I84" s="84" t="b">
        <v>0</v>
      </c>
      <c r="J84" s="84" t="b">
        <v>0</v>
      </c>
      <c r="K84" s="84" t="b">
        <v>0</v>
      </c>
      <c r="L84" s="84" t="b">
        <v>0</v>
      </c>
    </row>
    <row r="85" spans="1:12" ht="15">
      <c r="A85" s="84" t="s">
        <v>1731</v>
      </c>
      <c r="B85" s="84" t="s">
        <v>1727</v>
      </c>
      <c r="C85" s="84">
        <v>3</v>
      </c>
      <c r="D85" s="123">
        <v>0.0038671589677569396</v>
      </c>
      <c r="E85" s="123">
        <v>1.1411205937163234</v>
      </c>
      <c r="F85" s="84" t="s">
        <v>2314</v>
      </c>
      <c r="G85" s="84" t="b">
        <v>0</v>
      </c>
      <c r="H85" s="84" t="b">
        <v>0</v>
      </c>
      <c r="I85" s="84" t="b">
        <v>0</v>
      </c>
      <c r="J85" s="84" t="b">
        <v>0</v>
      </c>
      <c r="K85" s="84" t="b">
        <v>0</v>
      </c>
      <c r="L85" s="84" t="b">
        <v>0</v>
      </c>
    </row>
    <row r="86" spans="1:12" ht="15">
      <c r="A86" s="84" t="s">
        <v>2226</v>
      </c>
      <c r="B86" s="84" t="s">
        <v>2239</v>
      </c>
      <c r="C86" s="84">
        <v>3</v>
      </c>
      <c r="D86" s="123">
        <v>0.0038671589677569396</v>
      </c>
      <c r="E86" s="123">
        <v>2.4475456212670106</v>
      </c>
      <c r="F86" s="84" t="s">
        <v>2314</v>
      </c>
      <c r="G86" s="84" t="b">
        <v>0</v>
      </c>
      <c r="H86" s="84" t="b">
        <v>0</v>
      </c>
      <c r="I86" s="84" t="b">
        <v>0</v>
      </c>
      <c r="J86" s="84" t="b">
        <v>0</v>
      </c>
      <c r="K86" s="84" t="b">
        <v>0</v>
      </c>
      <c r="L86" s="84" t="b">
        <v>0</v>
      </c>
    </row>
    <row r="87" spans="1:12" ht="15">
      <c r="A87" s="84" t="s">
        <v>2239</v>
      </c>
      <c r="B87" s="84" t="s">
        <v>2240</v>
      </c>
      <c r="C87" s="84">
        <v>3</v>
      </c>
      <c r="D87" s="123">
        <v>0.0038671589677569396</v>
      </c>
      <c r="E87" s="123">
        <v>2.572484357875311</v>
      </c>
      <c r="F87" s="84" t="s">
        <v>2314</v>
      </c>
      <c r="G87" s="84" t="b">
        <v>0</v>
      </c>
      <c r="H87" s="84" t="b">
        <v>0</v>
      </c>
      <c r="I87" s="84" t="b">
        <v>0</v>
      </c>
      <c r="J87" s="84" t="b">
        <v>1</v>
      </c>
      <c r="K87" s="84" t="b">
        <v>0</v>
      </c>
      <c r="L87" s="84" t="b">
        <v>0</v>
      </c>
    </row>
    <row r="88" spans="1:12" ht="15">
      <c r="A88" s="84" t="s">
        <v>2240</v>
      </c>
      <c r="B88" s="84" t="s">
        <v>2241</v>
      </c>
      <c r="C88" s="84">
        <v>3</v>
      </c>
      <c r="D88" s="123">
        <v>0.0038671589677569396</v>
      </c>
      <c r="E88" s="123">
        <v>2.572484357875311</v>
      </c>
      <c r="F88" s="84" t="s">
        <v>2314</v>
      </c>
      <c r="G88" s="84" t="b">
        <v>1</v>
      </c>
      <c r="H88" s="84" t="b">
        <v>0</v>
      </c>
      <c r="I88" s="84" t="b">
        <v>0</v>
      </c>
      <c r="J88" s="84" t="b">
        <v>0</v>
      </c>
      <c r="K88" s="84" t="b">
        <v>0</v>
      </c>
      <c r="L88" s="84" t="b">
        <v>0</v>
      </c>
    </row>
    <row r="89" spans="1:12" ht="15">
      <c r="A89" s="84" t="s">
        <v>2241</v>
      </c>
      <c r="B89" s="84" t="s">
        <v>2242</v>
      </c>
      <c r="C89" s="84">
        <v>3</v>
      </c>
      <c r="D89" s="123">
        <v>0.0038671589677569396</v>
      </c>
      <c r="E89" s="123">
        <v>2.572484357875311</v>
      </c>
      <c r="F89" s="84" t="s">
        <v>2314</v>
      </c>
      <c r="G89" s="84" t="b">
        <v>0</v>
      </c>
      <c r="H89" s="84" t="b">
        <v>0</v>
      </c>
      <c r="I89" s="84" t="b">
        <v>0</v>
      </c>
      <c r="J89" s="84" t="b">
        <v>0</v>
      </c>
      <c r="K89" s="84" t="b">
        <v>0</v>
      </c>
      <c r="L89" s="84" t="b">
        <v>0</v>
      </c>
    </row>
    <row r="90" spans="1:12" ht="15">
      <c r="A90" s="84" t="s">
        <v>2242</v>
      </c>
      <c r="B90" s="84" t="s">
        <v>2227</v>
      </c>
      <c r="C90" s="84">
        <v>3</v>
      </c>
      <c r="D90" s="123">
        <v>0.0038671589677569396</v>
      </c>
      <c r="E90" s="123">
        <v>2.4475456212670106</v>
      </c>
      <c r="F90" s="84" t="s">
        <v>2314</v>
      </c>
      <c r="G90" s="84" t="b">
        <v>0</v>
      </c>
      <c r="H90" s="84" t="b">
        <v>0</v>
      </c>
      <c r="I90" s="84" t="b">
        <v>0</v>
      </c>
      <c r="J90" s="84" t="b">
        <v>0</v>
      </c>
      <c r="K90" s="84" t="b">
        <v>0</v>
      </c>
      <c r="L90" s="84" t="b">
        <v>0</v>
      </c>
    </row>
    <row r="91" spans="1:12" ht="15">
      <c r="A91" s="84" t="s">
        <v>2227</v>
      </c>
      <c r="B91" s="84" t="s">
        <v>2243</v>
      </c>
      <c r="C91" s="84">
        <v>3</v>
      </c>
      <c r="D91" s="123">
        <v>0.0038671589677569396</v>
      </c>
      <c r="E91" s="123">
        <v>2.4475456212670106</v>
      </c>
      <c r="F91" s="84" t="s">
        <v>2314</v>
      </c>
      <c r="G91" s="84" t="b">
        <v>0</v>
      </c>
      <c r="H91" s="84" t="b">
        <v>0</v>
      </c>
      <c r="I91" s="84" t="b">
        <v>0</v>
      </c>
      <c r="J91" s="84" t="b">
        <v>0</v>
      </c>
      <c r="K91" s="84" t="b">
        <v>0</v>
      </c>
      <c r="L91" s="84" t="b">
        <v>0</v>
      </c>
    </row>
    <row r="92" spans="1:12" ht="15">
      <c r="A92" s="84" t="s">
        <v>2243</v>
      </c>
      <c r="B92" s="84" t="s">
        <v>2244</v>
      </c>
      <c r="C92" s="84">
        <v>3</v>
      </c>
      <c r="D92" s="123">
        <v>0.0038671589677569396</v>
      </c>
      <c r="E92" s="123">
        <v>2.572484357875311</v>
      </c>
      <c r="F92" s="84" t="s">
        <v>2314</v>
      </c>
      <c r="G92" s="84" t="b">
        <v>0</v>
      </c>
      <c r="H92" s="84" t="b">
        <v>0</v>
      </c>
      <c r="I92" s="84" t="b">
        <v>0</v>
      </c>
      <c r="J92" s="84" t="b">
        <v>0</v>
      </c>
      <c r="K92" s="84" t="b">
        <v>0</v>
      </c>
      <c r="L92" s="84" t="b">
        <v>0</v>
      </c>
    </row>
    <row r="93" spans="1:12" ht="15">
      <c r="A93" s="84" t="s">
        <v>2244</v>
      </c>
      <c r="B93" s="84" t="s">
        <v>2228</v>
      </c>
      <c r="C93" s="84">
        <v>3</v>
      </c>
      <c r="D93" s="123">
        <v>0.0038671589677569396</v>
      </c>
      <c r="E93" s="123">
        <v>2.4475456212670106</v>
      </c>
      <c r="F93" s="84" t="s">
        <v>2314</v>
      </c>
      <c r="G93" s="84" t="b">
        <v>0</v>
      </c>
      <c r="H93" s="84" t="b">
        <v>0</v>
      </c>
      <c r="I93" s="84" t="b">
        <v>0</v>
      </c>
      <c r="J93" s="84" t="b">
        <v>0</v>
      </c>
      <c r="K93" s="84" t="b">
        <v>0</v>
      </c>
      <c r="L93" s="84" t="b">
        <v>0</v>
      </c>
    </row>
    <row r="94" spans="1:12" ht="15">
      <c r="A94" s="84" t="s">
        <v>2228</v>
      </c>
      <c r="B94" s="84" t="s">
        <v>2225</v>
      </c>
      <c r="C94" s="84">
        <v>3</v>
      </c>
      <c r="D94" s="123">
        <v>0.0038671589677569396</v>
      </c>
      <c r="E94" s="123">
        <v>2.3226068846587107</v>
      </c>
      <c r="F94" s="84" t="s">
        <v>2314</v>
      </c>
      <c r="G94" s="84" t="b">
        <v>0</v>
      </c>
      <c r="H94" s="84" t="b">
        <v>0</v>
      </c>
      <c r="I94" s="84" t="b">
        <v>0</v>
      </c>
      <c r="J94" s="84" t="b">
        <v>0</v>
      </c>
      <c r="K94" s="84" t="b">
        <v>0</v>
      </c>
      <c r="L94" s="84" t="b">
        <v>0</v>
      </c>
    </row>
    <row r="95" spans="1:12" ht="15">
      <c r="A95" s="84" t="s">
        <v>2225</v>
      </c>
      <c r="B95" s="84" t="s">
        <v>2245</v>
      </c>
      <c r="C95" s="84">
        <v>3</v>
      </c>
      <c r="D95" s="123">
        <v>0.0038671589677569396</v>
      </c>
      <c r="E95" s="123">
        <v>2.4475456212670106</v>
      </c>
      <c r="F95" s="84" t="s">
        <v>2314</v>
      </c>
      <c r="G95" s="84" t="b">
        <v>0</v>
      </c>
      <c r="H95" s="84" t="b">
        <v>0</v>
      </c>
      <c r="I95" s="84" t="b">
        <v>0</v>
      </c>
      <c r="J95" s="84" t="b">
        <v>0</v>
      </c>
      <c r="K95" s="84" t="b">
        <v>0</v>
      </c>
      <c r="L95" s="84" t="b">
        <v>0</v>
      </c>
    </row>
    <row r="96" spans="1:12" ht="15">
      <c r="A96" s="84" t="s">
        <v>2245</v>
      </c>
      <c r="B96" s="84" t="s">
        <v>2214</v>
      </c>
      <c r="C96" s="84">
        <v>3</v>
      </c>
      <c r="D96" s="123">
        <v>0.0038671589677569396</v>
      </c>
      <c r="E96" s="123">
        <v>2.204507572580716</v>
      </c>
      <c r="F96" s="84" t="s">
        <v>2314</v>
      </c>
      <c r="G96" s="84" t="b">
        <v>0</v>
      </c>
      <c r="H96" s="84" t="b">
        <v>0</v>
      </c>
      <c r="I96" s="84" t="b">
        <v>0</v>
      </c>
      <c r="J96" s="84" t="b">
        <v>0</v>
      </c>
      <c r="K96" s="84" t="b">
        <v>0</v>
      </c>
      <c r="L96" s="84" t="b">
        <v>0</v>
      </c>
    </row>
    <row r="97" spans="1:12" ht="15">
      <c r="A97" s="84" t="s">
        <v>2214</v>
      </c>
      <c r="B97" s="84" t="s">
        <v>2212</v>
      </c>
      <c r="C97" s="84">
        <v>3</v>
      </c>
      <c r="D97" s="123">
        <v>0.0038671589677569396</v>
      </c>
      <c r="E97" s="123">
        <v>1.5055375682446974</v>
      </c>
      <c r="F97" s="84" t="s">
        <v>2314</v>
      </c>
      <c r="G97" s="84" t="b">
        <v>0</v>
      </c>
      <c r="H97" s="84" t="b">
        <v>0</v>
      </c>
      <c r="I97" s="84" t="b">
        <v>0</v>
      </c>
      <c r="J97" s="84" t="b">
        <v>0</v>
      </c>
      <c r="K97" s="84" t="b">
        <v>0</v>
      </c>
      <c r="L97" s="84" t="b">
        <v>0</v>
      </c>
    </row>
    <row r="98" spans="1:12" ht="15">
      <c r="A98" s="84" t="s">
        <v>251</v>
      </c>
      <c r="B98" s="84" t="s">
        <v>1788</v>
      </c>
      <c r="C98" s="84">
        <v>3</v>
      </c>
      <c r="D98" s="123">
        <v>0.0038671589677569396</v>
      </c>
      <c r="E98" s="123">
        <v>1.4511799059221049</v>
      </c>
      <c r="F98" s="84" t="s">
        <v>2314</v>
      </c>
      <c r="G98" s="84" t="b">
        <v>0</v>
      </c>
      <c r="H98" s="84" t="b">
        <v>0</v>
      </c>
      <c r="I98" s="84" t="b">
        <v>0</v>
      </c>
      <c r="J98" s="84" t="b">
        <v>0</v>
      </c>
      <c r="K98" s="84" t="b">
        <v>0</v>
      </c>
      <c r="L98" s="84" t="b">
        <v>0</v>
      </c>
    </row>
    <row r="99" spans="1:12" ht="15">
      <c r="A99" s="84" t="s">
        <v>2220</v>
      </c>
      <c r="B99" s="84" t="s">
        <v>2215</v>
      </c>
      <c r="C99" s="84">
        <v>3</v>
      </c>
      <c r="D99" s="123">
        <v>0.0038671589677569396</v>
      </c>
      <c r="E99" s="123">
        <v>2.049605612594973</v>
      </c>
      <c r="F99" s="84" t="s">
        <v>2314</v>
      </c>
      <c r="G99" s="84" t="b">
        <v>0</v>
      </c>
      <c r="H99" s="84" t="b">
        <v>0</v>
      </c>
      <c r="I99" s="84" t="b">
        <v>0</v>
      </c>
      <c r="J99" s="84" t="b">
        <v>0</v>
      </c>
      <c r="K99" s="84" t="b">
        <v>0</v>
      </c>
      <c r="L99" s="84" t="b">
        <v>0</v>
      </c>
    </row>
    <row r="100" spans="1:12" ht="15">
      <c r="A100" s="84" t="s">
        <v>2215</v>
      </c>
      <c r="B100" s="84" t="s">
        <v>2221</v>
      </c>
      <c r="C100" s="84">
        <v>3</v>
      </c>
      <c r="D100" s="123">
        <v>0.0038671589677569396</v>
      </c>
      <c r="E100" s="123">
        <v>1.9826588229643598</v>
      </c>
      <c r="F100" s="84" t="s">
        <v>2314</v>
      </c>
      <c r="G100" s="84" t="b">
        <v>0</v>
      </c>
      <c r="H100" s="84" t="b">
        <v>0</v>
      </c>
      <c r="I100" s="84" t="b">
        <v>0</v>
      </c>
      <c r="J100" s="84" t="b">
        <v>0</v>
      </c>
      <c r="K100" s="84" t="b">
        <v>0</v>
      </c>
      <c r="L100" s="84" t="b">
        <v>0</v>
      </c>
    </row>
    <row r="101" spans="1:12" ht="15">
      <c r="A101" s="84" t="s">
        <v>310</v>
      </c>
      <c r="B101" s="84" t="s">
        <v>309</v>
      </c>
      <c r="C101" s="84">
        <v>3</v>
      </c>
      <c r="D101" s="123">
        <v>0.0038671589677569396</v>
      </c>
      <c r="E101" s="123">
        <v>2.572484357875311</v>
      </c>
      <c r="F101" s="84" t="s">
        <v>2314</v>
      </c>
      <c r="G101" s="84" t="b">
        <v>0</v>
      </c>
      <c r="H101" s="84" t="b">
        <v>0</v>
      </c>
      <c r="I101" s="84" t="b">
        <v>0</v>
      </c>
      <c r="J101" s="84" t="b">
        <v>0</v>
      </c>
      <c r="K101" s="84" t="b">
        <v>0</v>
      </c>
      <c r="L101" s="84" t="b">
        <v>0</v>
      </c>
    </row>
    <row r="102" spans="1:12" ht="15">
      <c r="A102" s="84" t="s">
        <v>309</v>
      </c>
      <c r="B102" s="84" t="s">
        <v>308</v>
      </c>
      <c r="C102" s="84">
        <v>3</v>
      </c>
      <c r="D102" s="123">
        <v>0.0038671589677569396</v>
      </c>
      <c r="E102" s="123">
        <v>2.572484357875311</v>
      </c>
      <c r="F102" s="84" t="s">
        <v>2314</v>
      </c>
      <c r="G102" s="84" t="b">
        <v>0</v>
      </c>
      <c r="H102" s="84" t="b">
        <v>0</v>
      </c>
      <c r="I102" s="84" t="b">
        <v>0</v>
      </c>
      <c r="J102" s="84" t="b">
        <v>0</v>
      </c>
      <c r="K102" s="84" t="b">
        <v>0</v>
      </c>
      <c r="L102" s="84" t="b">
        <v>0</v>
      </c>
    </row>
    <row r="103" spans="1:12" ht="15">
      <c r="A103" s="84" t="s">
        <v>308</v>
      </c>
      <c r="B103" s="84" t="s">
        <v>307</v>
      </c>
      <c r="C103" s="84">
        <v>3</v>
      </c>
      <c r="D103" s="123">
        <v>0.0038671589677569396</v>
      </c>
      <c r="E103" s="123">
        <v>2.572484357875311</v>
      </c>
      <c r="F103" s="84" t="s">
        <v>2314</v>
      </c>
      <c r="G103" s="84" t="b">
        <v>0</v>
      </c>
      <c r="H103" s="84" t="b">
        <v>0</v>
      </c>
      <c r="I103" s="84" t="b">
        <v>0</v>
      </c>
      <c r="J103" s="84" t="b">
        <v>0</v>
      </c>
      <c r="K103" s="84" t="b">
        <v>0</v>
      </c>
      <c r="L103" s="84" t="b">
        <v>0</v>
      </c>
    </row>
    <row r="104" spans="1:12" ht="15">
      <c r="A104" s="84" t="s">
        <v>307</v>
      </c>
      <c r="B104" s="84" t="s">
        <v>248</v>
      </c>
      <c r="C104" s="84">
        <v>3</v>
      </c>
      <c r="D104" s="123">
        <v>0.0038671589677569396</v>
      </c>
      <c r="E104" s="123">
        <v>2.572484357875311</v>
      </c>
      <c r="F104" s="84" t="s">
        <v>2314</v>
      </c>
      <c r="G104" s="84" t="b">
        <v>0</v>
      </c>
      <c r="H104" s="84" t="b">
        <v>0</v>
      </c>
      <c r="I104" s="84" t="b">
        <v>0</v>
      </c>
      <c r="J104" s="84" t="b">
        <v>0</v>
      </c>
      <c r="K104" s="84" t="b">
        <v>0</v>
      </c>
      <c r="L104" s="84" t="b">
        <v>0</v>
      </c>
    </row>
    <row r="105" spans="1:12" ht="15">
      <c r="A105" s="84" t="s">
        <v>248</v>
      </c>
      <c r="B105" s="84" t="s">
        <v>306</v>
      </c>
      <c r="C105" s="84">
        <v>3</v>
      </c>
      <c r="D105" s="123">
        <v>0.0038671589677569396</v>
      </c>
      <c r="E105" s="123">
        <v>2.572484357875311</v>
      </c>
      <c r="F105" s="84" t="s">
        <v>2314</v>
      </c>
      <c r="G105" s="84" t="b">
        <v>0</v>
      </c>
      <c r="H105" s="84" t="b">
        <v>0</v>
      </c>
      <c r="I105" s="84" t="b">
        <v>0</v>
      </c>
      <c r="J105" s="84" t="b">
        <v>0</v>
      </c>
      <c r="K105" s="84" t="b">
        <v>0</v>
      </c>
      <c r="L105" s="84" t="b">
        <v>0</v>
      </c>
    </row>
    <row r="106" spans="1:12" ht="15">
      <c r="A106" s="84" t="s">
        <v>306</v>
      </c>
      <c r="B106" s="84" t="s">
        <v>1810</v>
      </c>
      <c r="C106" s="84">
        <v>3</v>
      </c>
      <c r="D106" s="123">
        <v>0.0038671589677569396</v>
      </c>
      <c r="E106" s="123">
        <v>2.4475456212670106</v>
      </c>
      <c r="F106" s="84" t="s">
        <v>2314</v>
      </c>
      <c r="G106" s="84" t="b">
        <v>0</v>
      </c>
      <c r="H106" s="84" t="b">
        <v>0</v>
      </c>
      <c r="I106" s="84" t="b">
        <v>0</v>
      </c>
      <c r="J106" s="84" t="b">
        <v>0</v>
      </c>
      <c r="K106" s="84" t="b">
        <v>0</v>
      </c>
      <c r="L106" s="84" t="b">
        <v>0</v>
      </c>
    </row>
    <row r="107" spans="1:12" ht="15">
      <c r="A107" s="84" t="s">
        <v>1810</v>
      </c>
      <c r="B107" s="84" t="s">
        <v>1811</v>
      </c>
      <c r="C107" s="84">
        <v>3</v>
      </c>
      <c r="D107" s="123">
        <v>0.0038671589677569396</v>
      </c>
      <c r="E107" s="123">
        <v>2.3506356082589543</v>
      </c>
      <c r="F107" s="84" t="s">
        <v>2314</v>
      </c>
      <c r="G107" s="84" t="b">
        <v>0</v>
      </c>
      <c r="H107" s="84" t="b">
        <v>0</v>
      </c>
      <c r="I107" s="84" t="b">
        <v>0</v>
      </c>
      <c r="J107" s="84" t="b">
        <v>0</v>
      </c>
      <c r="K107" s="84" t="b">
        <v>0</v>
      </c>
      <c r="L107" s="84" t="b">
        <v>0</v>
      </c>
    </row>
    <row r="108" spans="1:12" ht="15">
      <c r="A108" s="84" t="s">
        <v>1811</v>
      </c>
      <c r="B108" s="84" t="s">
        <v>1826</v>
      </c>
      <c r="C108" s="84">
        <v>3</v>
      </c>
      <c r="D108" s="123">
        <v>0.0038671589677569396</v>
      </c>
      <c r="E108" s="123">
        <v>2.1465156256030298</v>
      </c>
      <c r="F108" s="84" t="s">
        <v>2314</v>
      </c>
      <c r="G108" s="84" t="b">
        <v>0</v>
      </c>
      <c r="H108" s="84" t="b">
        <v>0</v>
      </c>
      <c r="I108" s="84" t="b">
        <v>0</v>
      </c>
      <c r="J108" s="84" t="b">
        <v>0</v>
      </c>
      <c r="K108" s="84" t="b">
        <v>0</v>
      </c>
      <c r="L108" s="84" t="b">
        <v>0</v>
      </c>
    </row>
    <row r="109" spans="1:12" ht="15">
      <c r="A109" s="84" t="s">
        <v>1826</v>
      </c>
      <c r="B109" s="84" t="s">
        <v>1757</v>
      </c>
      <c r="C109" s="84">
        <v>3</v>
      </c>
      <c r="D109" s="123">
        <v>0.0038671589677569396</v>
      </c>
      <c r="E109" s="123">
        <v>1.8454856299390483</v>
      </c>
      <c r="F109" s="84" t="s">
        <v>2314</v>
      </c>
      <c r="G109" s="84" t="b">
        <v>0</v>
      </c>
      <c r="H109" s="84" t="b">
        <v>0</v>
      </c>
      <c r="I109" s="84" t="b">
        <v>0</v>
      </c>
      <c r="J109" s="84" t="b">
        <v>0</v>
      </c>
      <c r="K109" s="84" t="b">
        <v>0</v>
      </c>
      <c r="L109" s="84" t="b">
        <v>0</v>
      </c>
    </row>
    <row r="110" spans="1:12" ht="15">
      <c r="A110" s="84" t="s">
        <v>443</v>
      </c>
      <c r="B110" s="84" t="s">
        <v>2230</v>
      </c>
      <c r="C110" s="84">
        <v>3</v>
      </c>
      <c r="D110" s="123">
        <v>0.0038671589677569396</v>
      </c>
      <c r="E110" s="123">
        <v>1.1631148874224913</v>
      </c>
      <c r="F110" s="84" t="s">
        <v>2314</v>
      </c>
      <c r="G110" s="84" t="b">
        <v>0</v>
      </c>
      <c r="H110" s="84" t="b">
        <v>0</v>
      </c>
      <c r="I110" s="84" t="b">
        <v>0</v>
      </c>
      <c r="J110" s="84" t="b">
        <v>1</v>
      </c>
      <c r="K110" s="84" t="b">
        <v>0</v>
      </c>
      <c r="L110" s="84" t="b">
        <v>0</v>
      </c>
    </row>
    <row r="111" spans="1:12" ht="15">
      <c r="A111" s="84" t="s">
        <v>2230</v>
      </c>
      <c r="B111" s="84" t="s">
        <v>2247</v>
      </c>
      <c r="C111" s="84">
        <v>3</v>
      </c>
      <c r="D111" s="123">
        <v>0.0038671589677569396</v>
      </c>
      <c r="E111" s="123">
        <v>2.4475456212670106</v>
      </c>
      <c r="F111" s="84" t="s">
        <v>2314</v>
      </c>
      <c r="G111" s="84" t="b">
        <v>1</v>
      </c>
      <c r="H111" s="84" t="b">
        <v>0</v>
      </c>
      <c r="I111" s="84" t="b">
        <v>0</v>
      </c>
      <c r="J111" s="84" t="b">
        <v>0</v>
      </c>
      <c r="K111" s="84" t="b">
        <v>0</v>
      </c>
      <c r="L111" s="84" t="b">
        <v>0</v>
      </c>
    </row>
    <row r="112" spans="1:12" ht="15">
      <c r="A112" s="84" t="s">
        <v>2247</v>
      </c>
      <c r="B112" s="84" t="s">
        <v>1789</v>
      </c>
      <c r="C112" s="84">
        <v>3</v>
      </c>
      <c r="D112" s="123">
        <v>0.0038671589677569396</v>
      </c>
      <c r="E112" s="123">
        <v>1.7485756169309918</v>
      </c>
      <c r="F112" s="84" t="s">
        <v>2314</v>
      </c>
      <c r="G112" s="84" t="b">
        <v>0</v>
      </c>
      <c r="H112" s="84" t="b">
        <v>0</v>
      </c>
      <c r="I112" s="84" t="b">
        <v>0</v>
      </c>
      <c r="J112" s="84" t="b">
        <v>0</v>
      </c>
      <c r="K112" s="84" t="b">
        <v>0</v>
      </c>
      <c r="L112" s="84" t="b">
        <v>0</v>
      </c>
    </row>
    <row r="113" spans="1:12" ht="15">
      <c r="A113" s="84" t="s">
        <v>251</v>
      </c>
      <c r="B113" s="84" t="s">
        <v>2231</v>
      </c>
      <c r="C113" s="84">
        <v>3</v>
      </c>
      <c r="D113" s="123">
        <v>0.0038671589677569396</v>
      </c>
      <c r="E113" s="123">
        <v>2.204507572580716</v>
      </c>
      <c r="F113" s="84" t="s">
        <v>2314</v>
      </c>
      <c r="G113" s="84" t="b">
        <v>0</v>
      </c>
      <c r="H113" s="84" t="b">
        <v>0</v>
      </c>
      <c r="I113" s="84" t="b">
        <v>0</v>
      </c>
      <c r="J113" s="84" t="b">
        <v>0</v>
      </c>
      <c r="K113" s="84" t="b">
        <v>0</v>
      </c>
      <c r="L113" s="84" t="b">
        <v>0</v>
      </c>
    </row>
    <row r="114" spans="1:12" ht="15">
      <c r="A114" s="84" t="s">
        <v>2253</v>
      </c>
      <c r="B114" s="84" t="s">
        <v>2254</v>
      </c>
      <c r="C114" s="84">
        <v>2</v>
      </c>
      <c r="D114" s="123">
        <v>0.002862124138271854</v>
      </c>
      <c r="E114" s="123">
        <v>2.748575616930992</v>
      </c>
      <c r="F114" s="84" t="s">
        <v>2314</v>
      </c>
      <c r="G114" s="84" t="b">
        <v>0</v>
      </c>
      <c r="H114" s="84" t="b">
        <v>0</v>
      </c>
      <c r="I114" s="84" t="b">
        <v>0</v>
      </c>
      <c r="J114" s="84" t="b">
        <v>0</v>
      </c>
      <c r="K114" s="84" t="b">
        <v>0</v>
      </c>
      <c r="L114" s="84" t="b">
        <v>0</v>
      </c>
    </row>
    <row r="115" spans="1:12" ht="15">
      <c r="A115" s="84" t="s">
        <v>2254</v>
      </c>
      <c r="B115" s="84" t="s">
        <v>1726</v>
      </c>
      <c r="C115" s="84">
        <v>2</v>
      </c>
      <c r="D115" s="123">
        <v>0.002862124138271854</v>
      </c>
      <c r="E115" s="123">
        <v>1.587207614696017</v>
      </c>
      <c r="F115" s="84" t="s">
        <v>2314</v>
      </c>
      <c r="G115" s="84" t="b">
        <v>0</v>
      </c>
      <c r="H115" s="84" t="b">
        <v>0</v>
      </c>
      <c r="I115" s="84" t="b">
        <v>0</v>
      </c>
      <c r="J115" s="84" t="b">
        <v>0</v>
      </c>
      <c r="K115" s="84" t="b">
        <v>0</v>
      </c>
      <c r="L115" s="84" t="b">
        <v>0</v>
      </c>
    </row>
    <row r="116" spans="1:12" ht="15">
      <c r="A116" s="84" t="s">
        <v>443</v>
      </c>
      <c r="B116" s="84" t="s">
        <v>300</v>
      </c>
      <c r="C116" s="84">
        <v>2</v>
      </c>
      <c r="D116" s="123">
        <v>0.002862124138271854</v>
      </c>
      <c r="E116" s="123">
        <v>0.1419255883525532</v>
      </c>
      <c r="F116" s="84" t="s">
        <v>2314</v>
      </c>
      <c r="G116" s="84" t="b">
        <v>0</v>
      </c>
      <c r="H116" s="84" t="b">
        <v>0</v>
      </c>
      <c r="I116" s="84" t="b">
        <v>0</v>
      </c>
      <c r="J116" s="84" t="b">
        <v>0</v>
      </c>
      <c r="K116" s="84" t="b">
        <v>0</v>
      </c>
      <c r="L116" s="84" t="b">
        <v>0</v>
      </c>
    </row>
    <row r="117" spans="1:12" ht="15">
      <c r="A117" s="84" t="s">
        <v>288</v>
      </c>
      <c r="B117" s="84" t="s">
        <v>1833</v>
      </c>
      <c r="C117" s="84">
        <v>2</v>
      </c>
      <c r="D117" s="123">
        <v>0.002862124138271854</v>
      </c>
      <c r="E117" s="123">
        <v>2.748575616930992</v>
      </c>
      <c r="F117" s="84" t="s">
        <v>2314</v>
      </c>
      <c r="G117" s="84" t="b">
        <v>0</v>
      </c>
      <c r="H117" s="84" t="b">
        <v>0</v>
      </c>
      <c r="I117" s="84" t="b">
        <v>0</v>
      </c>
      <c r="J117" s="84" t="b">
        <v>0</v>
      </c>
      <c r="K117" s="84" t="b">
        <v>0</v>
      </c>
      <c r="L117" s="84" t="b">
        <v>0</v>
      </c>
    </row>
    <row r="118" spans="1:12" ht="15">
      <c r="A118" s="84" t="s">
        <v>1794</v>
      </c>
      <c r="B118" s="84" t="s">
        <v>1834</v>
      </c>
      <c r="C118" s="84">
        <v>2</v>
      </c>
      <c r="D118" s="123">
        <v>0.002862124138271854</v>
      </c>
      <c r="E118" s="123">
        <v>2.0953631031556483</v>
      </c>
      <c r="F118" s="84" t="s">
        <v>2314</v>
      </c>
      <c r="G118" s="84" t="b">
        <v>0</v>
      </c>
      <c r="H118" s="84" t="b">
        <v>0</v>
      </c>
      <c r="I118" s="84" t="b">
        <v>0</v>
      </c>
      <c r="J118" s="84" t="b">
        <v>0</v>
      </c>
      <c r="K118" s="84" t="b">
        <v>0</v>
      </c>
      <c r="L118" s="84" t="b">
        <v>0</v>
      </c>
    </row>
    <row r="119" spans="1:12" ht="15">
      <c r="A119" s="84" t="s">
        <v>1834</v>
      </c>
      <c r="B119" s="84" t="s">
        <v>1832</v>
      </c>
      <c r="C119" s="84">
        <v>2</v>
      </c>
      <c r="D119" s="123">
        <v>0.002862124138271854</v>
      </c>
      <c r="E119" s="123">
        <v>2.2714543622113297</v>
      </c>
      <c r="F119" s="84" t="s">
        <v>2314</v>
      </c>
      <c r="G119" s="84" t="b">
        <v>0</v>
      </c>
      <c r="H119" s="84" t="b">
        <v>0</v>
      </c>
      <c r="I119" s="84" t="b">
        <v>0</v>
      </c>
      <c r="J119" s="84" t="b">
        <v>0</v>
      </c>
      <c r="K119" s="84" t="b">
        <v>1</v>
      </c>
      <c r="L119" s="84" t="b">
        <v>1</v>
      </c>
    </row>
    <row r="120" spans="1:12" ht="15">
      <c r="A120" s="84" t="s">
        <v>1832</v>
      </c>
      <c r="B120" s="84" t="s">
        <v>1835</v>
      </c>
      <c r="C120" s="84">
        <v>2</v>
      </c>
      <c r="D120" s="123">
        <v>0.002862124138271854</v>
      </c>
      <c r="E120" s="123">
        <v>2.4475456212670106</v>
      </c>
      <c r="F120" s="84" t="s">
        <v>2314</v>
      </c>
      <c r="G120" s="84" t="b">
        <v>0</v>
      </c>
      <c r="H120" s="84" t="b">
        <v>1</v>
      </c>
      <c r="I120" s="84" t="b">
        <v>1</v>
      </c>
      <c r="J120" s="84" t="b">
        <v>0</v>
      </c>
      <c r="K120" s="84" t="b">
        <v>0</v>
      </c>
      <c r="L120" s="84" t="b">
        <v>0</v>
      </c>
    </row>
    <row r="121" spans="1:12" ht="15">
      <c r="A121" s="84" t="s">
        <v>1835</v>
      </c>
      <c r="B121" s="84" t="s">
        <v>1836</v>
      </c>
      <c r="C121" s="84">
        <v>2</v>
      </c>
      <c r="D121" s="123">
        <v>0.002862124138271854</v>
      </c>
      <c r="E121" s="123">
        <v>2.748575616930992</v>
      </c>
      <c r="F121" s="84" t="s">
        <v>2314</v>
      </c>
      <c r="G121" s="84" t="b">
        <v>0</v>
      </c>
      <c r="H121" s="84" t="b">
        <v>0</v>
      </c>
      <c r="I121" s="84" t="b">
        <v>0</v>
      </c>
      <c r="J121" s="84" t="b">
        <v>0</v>
      </c>
      <c r="K121" s="84" t="b">
        <v>0</v>
      </c>
      <c r="L121" s="84" t="b">
        <v>0</v>
      </c>
    </row>
    <row r="122" spans="1:12" ht="15">
      <c r="A122" s="84" t="s">
        <v>1836</v>
      </c>
      <c r="B122" s="84" t="s">
        <v>1832</v>
      </c>
      <c r="C122" s="84">
        <v>2</v>
      </c>
      <c r="D122" s="123">
        <v>0.002862124138271854</v>
      </c>
      <c r="E122" s="123">
        <v>2.4475456212670106</v>
      </c>
      <c r="F122" s="84" t="s">
        <v>2314</v>
      </c>
      <c r="G122" s="84" t="b">
        <v>0</v>
      </c>
      <c r="H122" s="84" t="b">
        <v>0</v>
      </c>
      <c r="I122" s="84" t="b">
        <v>0</v>
      </c>
      <c r="J122" s="84" t="b">
        <v>0</v>
      </c>
      <c r="K122" s="84" t="b">
        <v>1</v>
      </c>
      <c r="L122" s="84" t="b">
        <v>1</v>
      </c>
    </row>
    <row r="123" spans="1:12" ht="15">
      <c r="A123" s="84" t="s">
        <v>1832</v>
      </c>
      <c r="B123" s="84" t="s">
        <v>2223</v>
      </c>
      <c r="C123" s="84">
        <v>2</v>
      </c>
      <c r="D123" s="123">
        <v>0.002862124138271854</v>
      </c>
      <c r="E123" s="123">
        <v>2.1465156256030298</v>
      </c>
      <c r="F123" s="84" t="s">
        <v>2314</v>
      </c>
      <c r="G123" s="84" t="b">
        <v>0</v>
      </c>
      <c r="H123" s="84" t="b">
        <v>1</v>
      </c>
      <c r="I123" s="84" t="b">
        <v>1</v>
      </c>
      <c r="J123" s="84" t="b">
        <v>1</v>
      </c>
      <c r="K123" s="84" t="b">
        <v>0</v>
      </c>
      <c r="L123" s="84" t="b">
        <v>0</v>
      </c>
    </row>
    <row r="124" spans="1:12" ht="15">
      <c r="A124" s="84" t="s">
        <v>2223</v>
      </c>
      <c r="B124" s="84" t="s">
        <v>443</v>
      </c>
      <c r="C124" s="84">
        <v>2</v>
      </c>
      <c r="D124" s="123">
        <v>0.002862124138271854</v>
      </c>
      <c r="E124" s="123">
        <v>0.8040929447808233</v>
      </c>
      <c r="F124" s="84" t="s">
        <v>2314</v>
      </c>
      <c r="G124" s="84" t="b">
        <v>1</v>
      </c>
      <c r="H124" s="84" t="b">
        <v>0</v>
      </c>
      <c r="I124" s="84" t="b">
        <v>0</v>
      </c>
      <c r="J124" s="84" t="b">
        <v>0</v>
      </c>
      <c r="K124" s="84" t="b">
        <v>0</v>
      </c>
      <c r="L124" s="84" t="b">
        <v>0</v>
      </c>
    </row>
    <row r="125" spans="1:12" ht="15">
      <c r="A125" s="84" t="s">
        <v>443</v>
      </c>
      <c r="B125" s="84" t="s">
        <v>1813</v>
      </c>
      <c r="C125" s="84">
        <v>2</v>
      </c>
      <c r="D125" s="123">
        <v>0.002862124138271854</v>
      </c>
      <c r="E125" s="123">
        <v>0.6190468430722156</v>
      </c>
      <c r="F125" s="84" t="s">
        <v>2314</v>
      </c>
      <c r="G125" s="84" t="b">
        <v>0</v>
      </c>
      <c r="H125" s="84" t="b">
        <v>0</v>
      </c>
      <c r="I125" s="84" t="b">
        <v>0</v>
      </c>
      <c r="J125" s="84" t="b">
        <v>0</v>
      </c>
      <c r="K125" s="84" t="b">
        <v>0</v>
      </c>
      <c r="L125" s="84" t="b">
        <v>0</v>
      </c>
    </row>
    <row r="126" spans="1:12" ht="15">
      <c r="A126" s="84" t="s">
        <v>1813</v>
      </c>
      <c r="B126" s="84" t="s">
        <v>1817</v>
      </c>
      <c r="C126" s="84">
        <v>2</v>
      </c>
      <c r="D126" s="123">
        <v>0.002862124138271854</v>
      </c>
      <c r="E126" s="123">
        <v>2.204507572580716</v>
      </c>
      <c r="F126" s="84" t="s">
        <v>2314</v>
      </c>
      <c r="G126" s="84" t="b">
        <v>0</v>
      </c>
      <c r="H126" s="84" t="b">
        <v>0</v>
      </c>
      <c r="I126" s="84" t="b">
        <v>0</v>
      </c>
      <c r="J126" s="84" t="b">
        <v>0</v>
      </c>
      <c r="K126" s="84" t="b">
        <v>0</v>
      </c>
      <c r="L126" s="84" t="b">
        <v>0</v>
      </c>
    </row>
    <row r="127" spans="1:12" ht="15">
      <c r="A127" s="84" t="s">
        <v>1817</v>
      </c>
      <c r="B127" s="84" t="s">
        <v>1818</v>
      </c>
      <c r="C127" s="84">
        <v>2</v>
      </c>
      <c r="D127" s="123">
        <v>0.002862124138271854</v>
      </c>
      <c r="E127" s="123">
        <v>2.748575616930992</v>
      </c>
      <c r="F127" s="84" t="s">
        <v>2314</v>
      </c>
      <c r="G127" s="84" t="b">
        <v>0</v>
      </c>
      <c r="H127" s="84" t="b">
        <v>0</v>
      </c>
      <c r="I127" s="84" t="b">
        <v>0</v>
      </c>
      <c r="J127" s="84" t="b">
        <v>0</v>
      </c>
      <c r="K127" s="84" t="b">
        <v>0</v>
      </c>
      <c r="L127" s="84" t="b">
        <v>0</v>
      </c>
    </row>
    <row r="128" spans="1:12" ht="15">
      <c r="A128" s="84" t="s">
        <v>1818</v>
      </c>
      <c r="B128" s="84" t="s">
        <v>1819</v>
      </c>
      <c r="C128" s="84">
        <v>2</v>
      </c>
      <c r="D128" s="123">
        <v>0.002862124138271854</v>
      </c>
      <c r="E128" s="123">
        <v>2.748575616930992</v>
      </c>
      <c r="F128" s="84" t="s">
        <v>2314</v>
      </c>
      <c r="G128" s="84" t="b">
        <v>0</v>
      </c>
      <c r="H128" s="84" t="b">
        <v>0</v>
      </c>
      <c r="I128" s="84" t="b">
        <v>0</v>
      </c>
      <c r="J128" s="84" t="b">
        <v>0</v>
      </c>
      <c r="K128" s="84" t="b">
        <v>0</v>
      </c>
      <c r="L128" s="84" t="b">
        <v>0</v>
      </c>
    </row>
    <row r="129" spans="1:12" ht="15">
      <c r="A129" s="84" t="s">
        <v>1819</v>
      </c>
      <c r="B129" s="84" t="s">
        <v>1820</v>
      </c>
      <c r="C129" s="84">
        <v>2</v>
      </c>
      <c r="D129" s="123">
        <v>0.002862124138271854</v>
      </c>
      <c r="E129" s="123">
        <v>2.748575616930992</v>
      </c>
      <c r="F129" s="84" t="s">
        <v>2314</v>
      </c>
      <c r="G129" s="84" t="b">
        <v>0</v>
      </c>
      <c r="H129" s="84" t="b">
        <v>0</v>
      </c>
      <c r="I129" s="84" t="b">
        <v>0</v>
      </c>
      <c r="J129" s="84" t="b">
        <v>0</v>
      </c>
      <c r="K129" s="84" t="b">
        <v>0</v>
      </c>
      <c r="L129" s="84" t="b">
        <v>0</v>
      </c>
    </row>
    <row r="130" spans="1:12" ht="15">
      <c r="A130" s="84" t="s">
        <v>277</v>
      </c>
      <c r="B130" s="84" t="s">
        <v>1814</v>
      </c>
      <c r="C130" s="84">
        <v>2</v>
      </c>
      <c r="D130" s="123">
        <v>0.002862124138271854</v>
      </c>
      <c r="E130" s="123">
        <v>2.748575616930992</v>
      </c>
      <c r="F130" s="84" t="s">
        <v>2314</v>
      </c>
      <c r="G130" s="84" t="b">
        <v>0</v>
      </c>
      <c r="H130" s="84" t="b">
        <v>0</v>
      </c>
      <c r="I130" s="84" t="b">
        <v>0</v>
      </c>
      <c r="J130" s="84" t="b">
        <v>0</v>
      </c>
      <c r="K130" s="84" t="b">
        <v>0</v>
      </c>
      <c r="L130" s="84" t="b">
        <v>0</v>
      </c>
    </row>
    <row r="131" spans="1:12" ht="15">
      <c r="A131" s="84" t="s">
        <v>2255</v>
      </c>
      <c r="B131" s="84" t="s">
        <v>2256</v>
      </c>
      <c r="C131" s="84">
        <v>2</v>
      </c>
      <c r="D131" s="123">
        <v>0.002862124138271854</v>
      </c>
      <c r="E131" s="123">
        <v>2.748575616930992</v>
      </c>
      <c r="F131" s="84" t="s">
        <v>2314</v>
      </c>
      <c r="G131" s="84" t="b">
        <v>1</v>
      </c>
      <c r="H131" s="84" t="b">
        <v>0</v>
      </c>
      <c r="I131" s="84" t="b">
        <v>0</v>
      </c>
      <c r="J131" s="84" t="b">
        <v>0</v>
      </c>
      <c r="K131" s="84" t="b">
        <v>0</v>
      </c>
      <c r="L131" s="84" t="b">
        <v>0</v>
      </c>
    </row>
    <row r="132" spans="1:12" ht="15">
      <c r="A132" s="84" t="s">
        <v>2256</v>
      </c>
      <c r="B132" s="84" t="s">
        <v>2257</v>
      </c>
      <c r="C132" s="84">
        <v>2</v>
      </c>
      <c r="D132" s="123">
        <v>0.002862124138271854</v>
      </c>
      <c r="E132" s="123">
        <v>2.748575616930992</v>
      </c>
      <c r="F132" s="84" t="s">
        <v>2314</v>
      </c>
      <c r="G132" s="84" t="b">
        <v>0</v>
      </c>
      <c r="H132" s="84" t="b">
        <v>0</v>
      </c>
      <c r="I132" s="84" t="b">
        <v>0</v>
      </c>
      <c r="J132" s="84" t="b">
        <v>0</v>
      </c>
      <c r="K132" s="84" t="b">
        <v>0</v>
      </c>
      <c r="L132" s="84" t="b">
        <v>0</v>
      </c>
    </row>
    <row r="133" spans="1:12" ht="15">
      <c r="A133" s="84" t="s">
        <v>2257</v>
      </c>
      <c r="B133" s="84" t="s">
        <v>2258</v>
      </c>
      <c r="C133" s="84">
        <v>2</v>
      </c>
      <c r="D133" s="123">
        <v>0.002862124138271854</v>
      </c>
      <c r="E133" s="123">
        <v>2.748575616930992</v>
      </c>
      <c r="F133" s="84" t="s">
        <v>2314</v>
      </c>
      <c r="G133" s="84" t="b">
        <v>0</v>
      </c>
      <c r="H133" s="84" t="b">
        <v>0</v>
      </c>
      <c r="I133" s="84" t="b">
        <v>0</v>
      </c>
      <c r="J133" s="84" t="b">
        <v>1</v>
      </c>
      <c r="K133" s="84" t="b">
        <v>0</v>
      </c>
      <c r="L133" s="84" t="b">
        <v>0</v>
      </c>
    </row>
    <row r="134" spans="1:12" ht="15">
      <c r="A134" s="84" t="s">
        <v>2258</v>
      </c>
      <c r="B134" s="84" t="s">
        <v>443</v>
      </c>
      <c r="C134" s="84">
        <v>2</v>
      </c>
      <c r="D134" s="123">
        <v>0.002862124138271854</v>
      </c>
      <c r="E134" s="123">
        <v>1.1051229404448044</v>
      </c>
      <c r="F134" s="84" t="s">
        <v>2314</v>
      </c>
      <c r="G134" s="84" t="b">
        <v>1</v>
      </c>
      <c r="H134" s="84" t="b">
        <v>0</v>
      </c>
      <c r="I134" s="84" t="b">
        <v>0</v>
      </c>
      <c r="J134" s="84" t="b">
        <v>0</v>
      </c>
      <c r="K134" s="84" t="b">
        <v>0</v>
      </c>
      <c r="L134" s="84" t="b">
        <v>0</v>
      </c>
    </row>
    <row r="135" spans="1:12" ht="15">
      <c r="A135" s="84" t="s">
        <v>2224</v>
      </c>
      <c r="B135" s="84" t="s">
        <v>2214</v>
      </c>
      <c r="C135" s="84">
        <v>2</v>
      </c>
      <c r="D135" s="123">
        <v>0.002862124138271854</v>
      </c>
      <c r="E135" s="123">
        <v>1.9034775769167351</v>
      </c>
      <c r="F135" s="84" t="s">
        <v>2314</v>
      </c>
      <c r="G135" s="84" t="b">
        <v>0</v>
      </c>
      <c r="H135" s="84" t="b">
        <v>0</v>
      </c>
      <c r="I135" s="84" t="b">
        <v>0</v>
      </c>
      <c r="J135" s="84" t="b">
        <v>0</v>
      </c>
      <c r="K135" s="84" t="b">
        <v>0</v>
      </c>
      <c r="L135" s="84" t="b">
        <v>0</v>
      </c>
    </row>
    <row r="136" spans="1:12" ht="15">
      <c r="A136" s="84" t="s">
        <v>2214</v>
      </c>
      <c r="B136" s="84" t="s">
        <v>1789</v>
      </c>
      <c r="C136" s="84">
        <v>2</v>
      </c>
      <c r="D136" s="123">
        <v>0.002862124138271854</v>
      </c>
      <c r="E136" s="123">
        <v>1.2045075725807164</v>
      </c>
      <c r="F136" s="84" t="s">
        <v>2314</v>
      </c>
      <c r="G136" s="84" t="b">
        <v>0</v>
      </c>
      <c r="H136" s="84" t="b">
        <v>0</v>
      </c>
      <c r="I136" s="84" t="b">
        <v>0</v>
      </c>
      <c r="J136" s="84" t="b">
        <v>0</v>
      </c>
      <c r="K136" s="84" t="b">
        <v>0</v>
      </c>
      <c r="L136" s="84" t="b">
        <v>0</v>
      </c>
    </row>
    <row r="137" spans="1:12" ht="15">
      <c r="A137" s="84" t="s">
        <v>2210</v>
      </c>
      <c r="B137" s="84" t="s">
        <v>443</v>
      </c>
      <c r="C137" s="84">
        <v>2</v>
      </c>
      <c r="D137" s="123">
        <v>0.002862124138271854</v>
      </c>
      <c r="E137" s="123">
        <v>0.29220958380194895</v>
      </c>
      <c r="F137" s="84" t="s">
        <v>2314</v>
      </c>
      <c r="G137" s="84" t="b">
        <v>0</v>
      </c>
      <c r="H137" s="84" t="b">
        <v>0</v>
      </c>
      <c r="I137" s="84" t="b">
        <v>0</v>
      </c>
      <c r="J137" s="84" t="b">
        <v>0</v>
      </c>
      <c r="K137" s="84" t="b">
        <v>0</v>
      </c>
      <c r="L137" s="84" t="b">
        <v>0</v>
      </c>
    </row>
    <row r="138" spans="1:12" ht="15">
      <c r="A138" s="84" t="s">
        <v>443</v>
      </c>
      <c r="B138" s="84" t="s">
        <v>2259</v>
      </c>
      <c r="C138" s="84">
        <v>2</v>
      </c>
      <c r="D138" s="123">
        <v>0.002862124138271854</v>
      </c>
      <c r="E138" s="123">
        <v>1.1631148874224913</v>
      </c>
      <c r="F138" s="84" t="s">
        <v>2314</v>
      </c>
      <c r="G138" s="84" t="b">
        <v>0</v>
      </c>
      <c r="H138" s="84" t="b">
        <v>0</v>
      </c>
      <c r="I138" s="84" t="b">
        <v>0</v>
      </c>
      <c r="J138" s="84" t="b">
        <v>1</v>
      </c>
      <c r="K138" s="84" t="b">
        <v>0</v>
      </c>
      <c r="L138" s="84" t="b">
        <v>0</v>
      </c>
    </row>
    <row r="139" spans="1:12" ht="15">
      <c r="A139" s="84" t="s">
        <v>2259</v>
      </c>
      <c r="B139" s="84" t="s">
        <v>2260</v>
      </c>
      <c r="C139" s="84">
        <v>2</v>
      </c>
      <c r="D139" s="123">
        <v>0.002862124138271854</v>
      </c>
      <c r="E139" s="123">
        <v>2.748575616930992</v>
      </c>
      <c r="F139" s="84" t="s">
        <v>2314</v>
      </c>
      <c r="G139" s="84" t="b">
        <v>1</v>
      </c>
      <c r="H139" s="84" t="b">
        <v>0</v>
      </c>
      <c r="I139" s="84" t="b">
        <v>0</v>
      </c>
      <c r="J139" s="84" t="b">
        <v>0</v>
      </c>
      <c r="K139" s="84" t="b">
        <v>0</v>
      </c>
      <c r="L139" s="84" t="b">
        <v>0</v>
      </c>
    </row>
    <row r="140" spans="1:12" ht="15">
      <c r="A140" s="84" t="s">
        <v>2260</v>
      </c>
      <c r="B140" s="84" t="s">
        <v>2261</v>
      </c>
      <c r="C140" s="84">
        <v>2</v>
      </c>
      <c r="D140" s="123">
        <v>0.002862124138271854</v>
      </c>
      <c r="E140" s="123">
        <v>2.748575616930992</v>
      </c>
      <c r="F140" s="84" t="s">
        <v>2314</v>
      </c>
      <c r="G140" s="84" t="b">
        <v>0</v>
      </c>
      <c r="H140" s="84" t="b">
        <v>0</v>
      </c>
      <c r="I140" s="84" t="b">
        <v>0</v>
      </c>
      <c r="J140" s="84" t="b">
        <v>0</v>
      </c>
      <c r="K140" s="84" t="b">
        <v>0</v>
      </c>
      <c r="L140" s="84" t="b">
        <v>0</v>
      </c>
    </row>
    <row r="141" spans="1:12" ht="15">
      <c r="A141" s="84" t="s">
        <v>2261</v>
      </c>
      <c r="B141" s="84" t="s">
        <v>2262</v>
      </c>
      <c r="C141" s="84">
        <v>2</v>
      </c>
      <c r="D141" s="123">
        <v>0.002862124138271854</v>
      </c>
      <c r="E141" s="123">
        <v>2.748575616930992</v>
      </c>
      <c r="F141" s="84" t="s">
        <v>2314</v>
      </c>
      <c r="G141" s="84" t="b">
        <v>0</v>
      </c>
      <c r="H141" s="84" t="b">
        <v>0</v>
      </c>
      <c r="I141" s="84" t="b">
        <v>0</v>
      </c>
      <c r="J141" s="84" t="b">
        <v>0</v>
      </c>
      <c r="K141" s="84" t="b">
        <v>0</v>
      </c>
      <c r="L141" s="84" t="b">
        <v>0</v>
      </c>
    </row>
    <row r="142" spans="1:12" ht="15">
      <c r="A142" s="84" t="s">
        <v>2262</v>
      </c>
      <c r="B142" s="84" t="s">
        <v>2211</v>
      </c>
      <c r="C142" s="84">
        <v>2</v>
      </c>
      <c r="D142" s="123">
        <v>0.002862124138271854</v>
      </c>
      <c r="E142" s="123">
        <v>1.8454856299390483</v>
      </c>
      <c r="F142" s="84" t="s">
        <v>2314</v>
      </c>
      <c r="G142" s="84" t="b">
        <v>0</v>
      </c>
      <c r="H142" s="84" t="b">
        <v>0</v>
      </c>
      <c r="I142" s="84" t="b">
        <v>0</v>
      </c>
      <c r="J142" s="84" t="b">
        <v>0</v>
      </c>
      <c r="K142" s="84" t="b">
        <v>0</v>
      </c>
      <c r="L142" s="84" t="b">
        <v>0</v>
      </c>
    </row>
    <row r="143" spans="1:12" ht="15">
      <c r="A143" s="84" t="s">
        <v>2211</v>
      </c>
      <c r="B143" s="84" t="s">
        <v>2235</v>
      </c>
      <c r="C143" s="84">
        <v>2</v>
      </c>
      <c r="D143" s="123">
        <v>0.002862124138271854</v>
      </c>
      <c r="E143" s="123">
        <v>1.6693943708833672</v>
      </c>
      <c r="F143" s="84" t="s">
        <v>2314</v>
      </c>
      <c r="G143" s="84" t="b">
        <v>0</v>
      </c>
      <c r="H143" s="84" t="b">
        <v>0</v>
      </c>
      <c r="I143" s="84" t="b">
        <v>0</v>
      </c>
      <c r="J143" s="84" t="b">
        <v>0</v>
      </c>
      <c r="K143" s="84" t="b">
        <v>0</v>
      </c>
      <c r="L143" s="84" t="b">
        <v>0</v>
      </c>
    </row>
    <row r="144" spans="1:12" ht="15">
      <c r="A144" s="84" t="s">
        <v>2235</v>
      </c>
      <c r="B144" s="84" t="s">
        <v>317</v>
      </c>
      <c r="C144" s="84">
        <v>2</v>
      </c>
      <c r="D144" s="123">
        <v>0.002862124138271854</v>
      </c>
      <c r="E144" s="123">
        <v>2.572484357875311</v>
      </c>
      <c r="F144" s="84" t="s">
        <v>2314</v>
      </c>
      <c r="G144" s="84" t="b">
        <v>0</v>
      </c>
      <c r="H144" s="84" t="b">
        <v>0</v>
      </c>
      <c r="I144" s="84" t="b">
        <v>0</v>
      </c>
      <c r="J144" s="84" t="b">
        <v>0</v>
      </c>
      <c r="K144" s="84" t="b">
        <v>0</v>
      </c>
      <c r="L144" s="84" t="b">
        <v>0</v>
      </c>
    </row>
    <row r="145" spans="1:12" ht="15">
      <c r="A145" s="84" t="s">
        <v>2264</v>
      </c>
      <c r="B145" s="84" t="s">
        <v>1796</v>
      </c>
      <c r="C145" s="84">
        <v>2</v>
      </c>
      <c r="D145" s="123">
        <v>0.002862124138271854</v>
      </c>
      <c r="E145" s="123">
        <v>2.4475456212670106</v>
      </c>
      <c r="F145" s="84" t="s">
        <v>2314</v>
      </c>
      <c r="G145" s="84" t="b">
        <v>0</v>
      </c>
      <c r="H145" s="84" t="b">
        <v>0</v>
      </c>
      <c r="I145" s="84" t="b">
        <v>0</v>
      </c>
      <c r="J145" s="84" t="b">
        <v>0</v>
      </c>
      <c r="K145" s="84" t="b">
        <v>0</v>
      </c>
      <c r="L145" s="84" t="b">
        <v>0</v>
      </c>
    </row>
    <row r="146" spans="1:12" ht="15">
      <c r="A146" s="84" t="s">
        <v>1796</v>
      </c>
      <c r="B146" s="84" t="s">
        <v>2265</v>
      </c>
      <c r="C146" s="84">
        <v>2</v>
      </c>
      <c r="D146" s="123">
        <v>0.002862124138271854</v>
      </c>
      <c r="E146" s="123">
        <v>2.4475456212670106</v>
      </c>
      <c r="F146" s="84" t="s">
        <v>2314</v>
      </c>
      <c r="G146" s="84" t="b">
        <v>0</v>
      </c>
      <c r="H146" s="84" t="b">
        <v>0</v>
      </c>
      <c r="I146" s="84" t="b">
        <v>0</v>
      </c>
      <c r="J146" s="84" t="b">
        <v>0</v>
      </c>
      <c r="K146" s="84" t="b">
        <v>0</v>
      </c>
      <c r="L146" s="84" t="b">
        <v>0</v>
      </c>
    </row>
    <row r="147" spans="1:12" ht="15">
      <c r="A147" s="84" t="s">
        <v>2265</v>
      </c>
      <c r="B147" s="84" t="s">
        <v>2266</v>
      </c>
      <c r="C147" s="84">
        <v>2</v>
      </c>
      <c r="D147" s="123">
        <v>0.002862124138271854</v>
      </c>
      <c r="E147" s="123">
        <v>2.748575616930992</v>
      </c>
      <c r="F147" s="84" t="s">
        <v>2314</v>
      </c>
      <c r="G147" s="84" t="b">
        <v>0</v>
      </c>
      <c r="H147" s="84" t="b">
        <v>0</v>
      </c>
      <c r="I147" s="84" t="b">
        <v>0</v>
      </c>
      <c r="J147" s="84" t="b">
        <v>0</v>
      </c>
      <c r="K147" s="84" t="b">
        <v>0</v>
      </c>
      <c r="L147" s="84" t="b">
        <v>0</v>
      </c>
    </row>
    <row r="148" spans="1:12" ht="15">
      <c r="A148" s="84" t="s">
        <v>2266</v>
      </c>
      <c r="B148" s="84" t="s">
        <v>2267</v>
      </c>
      <c r="C148" s="84">
        <v>2</v>
      </c>
      <c r="D148" s="123">
        <v>0.002862124138271854</v>
      </c>
      <c r="E148" s="123">
        <v>2.748575616930992</v>
      </c>
      <c r="F148" s="84" t="s">
        <v>2314</v>
      </c>
      <c r="G148" s="84" t="b">
        <v>0</v>
      </c>
      <c r="H148" s="84" t="b">
        <v>0</v>
      </c>
      <c r="I148" s="84" t="b">
        <v>0</v>
      </c>
      <c r="J148" s="84" t="b">
        <v>0</v>
      </c>
      <c r="K148" s="84" t="b">
        <v>0</v>
      </c>
      <c r="L148" s="84" t="b">
        <v>0</v>
      </c>
    </row>
    <row r="149" spans="1:12" ht="15">
      <c r="A149" s="84" t="s">
        <v>2267</v>
      </c>
      <c r="B149" s="84" t="s">
        <v>2268</v>
      </c>
      <c r="C149" s="84">
        <v>2</v>
      </c>
      <c r="D149" s="123">
        <v>0.002862124138271854</v>
      </c>
      <c r="E149" s="123">
        <v>2.748575616930992</v>
      </c>
      <c r="F149" s="84" t="s">
        <v>2314</v>
      </c>
      <c r="G149" s="84" t="b">
        <v>0</v>
      </c>
      <c r="H149" s="84" t="b">
        <v>0</v>
      </c>
      <c r="I149" s="84" t="b">
        <v>0</v>
      </c>
      <c r="J149" s="84" t="b">
        <v>0</v>
      </c>
      <c r="K149" s="84" t="b">
        <v>0</v>
      </c>
      <c r="L149" s="84" t="b">
        <v>0</v>
      </c>
    </row>
    <row r="150" spans="1:12" ht="15">
      <c r="A150" s="84" t="s">
        <v>2268</v>
      </c>
      <c r="B150" s="84" t="s">
        <v>2269</v>
      </c>
      <c r="C150" s="84">
        <v>2</v>
      </c>
      <c r="D150" s="123">
        <v>0.002862124138271854</v>
      </c>
      <c r="E150" s="123">
        <v>2.748575616930992</v>
      </c>
      <c r="F150" s="84" t="s">
        <v>2314</v>
      </c>
      <c r="G150" s="84" t="b">
        <v>0</v>
      </c>
      <c r="H150" s="84" t="b">
        <v>0</v>
      </c>
      <c r="I150" s="84" t="b">
        <v>0</v>
      </c>
      <c r="J150" s="84" t="b">
        <v>0</v>
      </c>
      <c r="K150" s="84" t="b">
        <v>0</v>
      </c>
      <c r="L150" s="84" t="b">
        <v>0</v>
      </c>
    </row>
    <row r="151" spans="1:12" ht="15">
      <c r="A151" s="84" t="s">
        <v>2269</v>
      </c>
      <c r="B151" s="84" t="s">
        <v>2270</v>
      </c>
      <c r="C151" s="84">
        <v>2</v>
      </c>
      <c r="D151" s="123">
        <v>0.002862124138271854</v>
      </c>
      <c r="E151" s="123">
        <v>2.748575616930992</v>
      </c>
      <c r="F151" s="84" t="s">
        <v>2314</v>
      </c>
      <c r="G151" s="84" t="b">
        <v>0</v>
      </c>
      <c r="H151" s="84" t="b">
        <v>0</v>
      </c>
      <c r="I151" s="84" t="b">
        <v>0</v>
      </c>
      <c r="J151" s="84" t="b">
        <v>0</v>
      </c>
      <c r="K151" s="84" t="b">
        <v>0</v>
      </c>
      <c r="L151" s="84" t="b">
        <v>0</v>
      </c>
    </row>
    <row r="152" spans="1:12" ht="15">
      <c r="A152" s="84" t="s">
        <v>2270</v>
      </c>
      <c r="B152" s="84" t="s">
        <v>300</v>
      </c>
      <c r="C152" s="84">
        <v>2</v>
      </c>
      <c r="D152" s="123">
        <v>0.002862124138271854</v>
      </c>
      <c r="E152" s="123">
        <v>1.7273863178610538</v>
      </c>
      <c r="F152" s="84" t="s">
        <v>2314</v>
      </c>
      <c r="G152" s="84" t="b">
        <v>0</v>
      </c>
      <c r="H152" s="84" t="b">
        <v>0</v>
      </c>
      <c r="I152" s="84" t="b">
        <v>0</v>
      </c>
      <c r="J152" s="84" t="b">
        <v>0</v>
      </c>
      <c r="K152" s="84" t="b">
        <v>0</v>
      </c>
      <c r="L152" s="84" t="b">
        <v>0</v>
      </c>
    </row>
    <row r="153" spans="1:12" ht="15">
      <c r="A153" s="84" t="s">
        <v>300</v>
      </c>
      <c r="B153" s="84" t="s">
        <v>2271</v>
      </c>
      <c r="C153" s="84">
        <v>2</v>
      </c>
      <c r="D153" s="123">
        <v>0.002862124138271854</v>
      </c>
      <c r="E153" s="123">
        <v>1.6024475812527539</v>
      </c>
      <c r="F153" s="84" t="s">
        <v>2314</v>
      </c>
      <c r="G153" s="84" t="b">
        <v>0</v>
      </c>
      <c r="H153" s="84" t="b">
        <v>0</v>
      </c>
      <c r="I153" s="84" t="b">
        <v>0</v>
      </c>
      <c r="J153" s="84" t="b">
        <v>0</v>
      </c>
      <c r="K153" s="84" t="b">
        <v>0</v>
      </c>
      <c r="L153" s="84" t="b">
        <v>0</v>
      </c>
    </row>
    <row r="154" spans="1:12" ht="15">
      <c r="A154" s="84" t="s">
        <v>2271</v>
      </c>
      <c r="B154" s="84" t="s">
        <v>2234</v>
      </c>
      <c r="C154" s="84">
        <v>2</v>
      </c>
      <c r="D154" s="123">
        <v>0.002862124138271854</v>
      </c>
      <c r="E154" s="123">
        <v>2.572484357875311</v>
      </c>
      <c r="F154" s="84" t="s">
        <v>2314</v>
      </c>
      <c r="G154" s="84" t="b">
        <v>0</v>
      </c>
      <c r="H154" s="84" t="b">
        <v>0</v>
      </c>
      <c r="I154" s="84" t="b">
        <v>0</v>
      </c>
      <c r="J154" s="84" t="b">
        <v>0</v>
      </c>
      <c r="K154" s="84" t="b">
        <v>0</v>
      </c>
      <c r="L154" s="84" t="b">
        <v>0</v>
      </c>
    </row>
    <row r="155" spans="1:12" ht="15">
      <c r="A155" s="84" t="s">
        <v>2234</v>
      </c>
      <c r="B155" s="84" t="s">
        <v>2237</v>
      </c>
      <c r="C155" s="84">
        <v>2</v>
      </c>
      <c r="D155" s="123">
        <v>0.002862124138271854</v>
      </c>
      <c r="E155" s="123">
        <v>2.3963930988196296</v>
      </c>
      <c r="F155" s="84" t="s">
        <v>2314</v>
      </c>
      <c r="G155" s="84" t="b">
        <v>0</v>
      </c>
      <c r="H155" s="84" t="b">
        <v>0</v>
      </c>
      <c r="I155" s="84" t="b">
        <v>0</v>
      </c>
      <c r="J155" s="84" t="b">
        <v>0</v>
      </c>
      <c r="K155" s="84" t="b">
        <v>0</v>
      </c>
      <c r="L155" s="84" t="b">
        <v>0</v>
      </c>
    </row>
    <row r="156" spans="1:12" ht="15">
      <c r="A156" s="84" t="s">
        <v>1828</v>
      </c>
      <c r="B156" s="84" t="s">
        <v>2272</v>
      </c>
      <c r="C156" s="84">
        <v>2</v>
      </c>
      <c r="D156" s="123">
        <v>0.002862124138271854</v>
      </c>
      <c r="E156" s="123">
        <v>2.008212927436748</v>
      </c>
      <c r="F156" s="84" t="s">
        <v>2314</v>
      </c>
      <c r="G156" s="84" t="b">
        <v>0</v>
      </c>
      <c r="H156" s="84" t="b">
        <v>0</v>
      </c>
      <c r="I156" s="84" t="b">
        <v>0</v>
      </c>
      <c r="J156" s="84" t="b">
        <v>0</v>
      </c>
      <c r="K156" s="84" t="b">
        <v>0</v>
      </c>
      <c r="L156" s="84" t="b">
        <v>0</v>
      </c>
    </row>
    <row r="157" spans="1:12" ht="15">
      <c r="A157" s="84" t="s">
        <v>2272</v>
      </c>
      <c r="B157" s="84" t="s">
        <v>1784</v>
      </c>
      <c r="C157" s="84">
        <v>2</v>
      </c>
      <c r="D157" s="123">
        <v>0.002862124138271854</v>
      </c>
      <c r="E157" s="123">
        <v>1.5055375682446976</v>
      </c>
      <c r="F157" s="84" t="s">
        <v>2314</v>
      </c>
      <c r="G157" s="84" t="b">
        <v>0</v>
      </c>
      <c r="H157" s="84" t="b">
        <v>0</v>
      </c>
      <c r="I157" s="84" t="b">
        <v>0</v>
      </c>
      <c r="J157" s="84" t="b">
        <v>0</v>
      </c>
      <c r="K157" s="84" t="b">
        <v>0</v>
      </c>
      <c r="L157" s="84" t="b">
        <v>0</v>
      </c>
    </row>
    <row r="158" spans="1:12" ht="15">
      <c r="A158" s="84" t="s">
        <v>2210</v>
      </c>
      <c r="B158" s="84" t="s">
        <v>1731</v>
      </c>
      <c r="C158" s="84">
        <v>2</v>
      </c>
      <c r="D158" s="123">
        <v>0.002862124138271854</v>
      </c>
      <c r="E158" s="123">
        <v>1.1952995707938925</v>
      </c>
      <c r="F158" s="84" t="s">
        <v>2314</v>
      </c>
      <c r="G158" s="84" t="b">
        <v>0</v>
      </c>
      <c r="H158" s="84" t="b">
        <v>0</v>
      </c>
      <c r="I158" s="84" t="b">
        <v>0</v>
      </c>
      <c r="J158" s="84" t="b">
        <v>0</v>
      </c>
      <c r="K158" s="84" t="b">
        <v>0</v>
      </c>
      <c r="L158" s="84" t="b">
        <v>0</v>
      </c>
    </row>
    <row r="159" spans="1:12" ht="15">
      <c r="A159" s="84" t="s">
        <v>1726</v>
      </c>
      <c r="B159" s="84" t="s">
        <v>1727</v>
      </c>
      <c r="C159" s="84">
        <v>2</v>
      </c>
      <c r="D159" s="123">
        <v>0.002862124138271854</v>
      </c>
      <c r="E159" s="123">
        <v>0.4721138127577479</v>
      </c>
      <c r="F159" s="84" t="s">
        <v>2314</v>
      </c>
      <c r="G159" s="84" t="b">
        <v>0</v>
      </c>
      <c r="H159" s="84" t="b">
        <v>0</v>
      </c>
      <c r="I159" s="84" t="b">
        <v>0</v>
      </c>
      <c r="J159" s="84" t="b">
        <v>0</v>
      </c>
      <c r="K159" s="84" t="b">
        <v>0</v>
      </c>
      <c r="L159" s="84" t="b">
        <v>0</v>
      </c>
    </row>
    <row r="160" spans="1:12" ht="15">
      <c r="A160" s="84" t="s">
        <v>256</v>
      </c>
      <c r="B160" s="84" t="s">
        <v>2226</v>
      </c>
      <c r="C160" s="84">
        <v>2</v>
      </c>
      <c r="D160" s="123">
        <v>0.002862124138271854</v>
      </c>
      <c r="E160" s="123">
        <v>2.572484357875311</v>
      </c>
      <c r="F160" s="84" t="s">
        <v>2314</v>
      </c>
      <c r="G160" s="84" t="b">
        <v>0</v>
      </c>
      <c r="H160" s="84" t="b">
        <v>0</v>
      </c>
      <c r="I160" s="84" t="b">
        <v>0</v>
      </c>
      <c r="J160" s="84" t="b">
        <v>0</v>
      </c>
      <c r="K160" s="84" t="b">
        <v>0</v>
      </c>
      <c r="L160" s="84" t="b">
        <v>0</v>
      </c>
    </row>
    <row r="161" spans="1:12" ht="15">
      <c r="A161" s="84" t="s">
        <v>247</v>
      </c>
      <c r="B161" s="84" t="s">
        <v>310</v>
      </c>
      <c r="C161" s="84">
        <v>2</v>
      </c>
      <c r="D161" s="123">
        <v>0.002862124138271854</v>
      </c>
      <c r="E161" s="123">
        <v>2.572484357875311</v>
      </c>
      <c r="F161" s="84" t="s">
        <v>2314</v>
      </c>
      <c r="G161" s="84" t="b">
        <v>0</v>
      </c>
      <c r="H161" s="84" t="b">
        <v>0</v>
      </c>
      <c r="I161" s="84" t="b">
        <v>0</v>
      </c>
      <c r="J161" s="84" t="b">
        <v>0</v>
      </c>
      <c r="K161" s="84" t="b">
        <v>0</v>
      </c>
      <c r="L161" s="84" t="b">
        <v>0</v>
      </c>
    </row>
    <row r="162" spans="1:12" ht="15">
      <c r="A162" s="84" t="s">
        <v>1794</v>
      </c>
      <c r="B162" s="84" t="s">
        <v>1795</v>
      </c>
      <c r="C162" s="84">
        <v>2</v>
      </c>
      <c r="D162" s="123">
        <v>0.002862124138271854</v>
      </c>
      <c r="E162" s="123">
        <v>2.2714543622113297</v>
      </c>
      <c r="F162" s="84" t="s">
        <v>2314</v>
      </c>
      <c r="G162" s="84" t="b">
        <v>0</v>
      </c>
      <c r="H162" s="84" t="b">
        <v>0</v>
      </c>
      <c r="I162" s="84" t="b">
        <v>0</v>
      </c>
      <c r="J162" s="84" t="b">
        <v>0</v>
      </c>
      <c r="K162" s="84" t="b">
        <v>0</v>
      </c>
      <c r="L162" s="84" t="b">
        <v>0</v>
      </c>
    </row>
    <row r="163" spans="1:12" ht="15">
      <c r="A163" s="84" t="s">
        <v>1795</v>
      </c>
      <c r="B163" s="84" t="s">
        <v>1796</v>
      </c>
      <c r="C163" s="84">
        <v>2</v>
      </c>
      <c r="D163" s="123">
        <v>0.002862124138271854</v>
      </c>
      <c r="E163" s="123">
        <v>2.4475456212670106</v>
      </c>
      <c r="F163" s="84" t="s">
        <v>2314</v>
      </c>
      <c r="G163" s="84" t="b">
        <v>0</v>
      </c>
      <c r="H163" s="84" t="b">
        <v>0</v>
      </c>
      <c r="I163" s="84" t="b">
        <v>0</v>
      </c>
      <c r="J163" s="84" t="b">
        <v>0</v>
      </c>
      <c r="K163" s="84" t="b">
        <v>0</v>
      </c>
      <c r="L163" s="84" t="b">
        <v>0</v>
      </c>
    </row>
    <row r="164" spans="1:12" ht="15">
      <c r="A164" s="84" t="s">
        <v>1796</v>
      </c>
      <c r="B164" s="84" t="s">
        <v>443</v>
      </c>
      <c r="C164" s="84">
        <v>2</v>
      </c>
      <c r="D164" s="123">
        <v>0.002862124138271854</v>
      </c>
      <c r="E164" s="123">
        <v>0.8040929447808233</v>
      </c>
      <c r="F164" s="84" t="s">
        <v>2314</v>
      </c>
      <c r="G164" s="84" t="b">
        <v>0</v>
      </c>
      <c r="H164" s="84" t="b">
        <v>0</v>
      </c>
      <c r="I164" s="84" t="b">
        <v>0</v>
      </c>
      <c r="J164" s="84" t="b">
        <v>0</v>
      </c>
      <c r="K164" s="84" t="b">
        <v>0</v>
      </c>
      <c r="L164" s="84" t="b">
        <v>0</v>
      </c>
    </row>
    <row r="165" spans="1:12" ht="15">
      <c r="A165" s="84" t="s">
        <v>443</v>
      </c>
      <c r="B165" s="84" t="s">
        <v>1797</v>
      </c>
      <c r="C165" s="84">
        <v>2</v>
      </c>
      <c r="D165" s="123">
        <v>0.002862124138271854</v>
      </c>
      <c r="E165" s="123">
        <v>1.1631148874224913</v>
      </c>
      <c r="F165" s="84" t="s">
        <v>2314</v>
      </c>
      <c r="G165" s="84" t="b">
        <v>0</v>
      </c>
      <c r="H165" s="84" t="b">
        <v>0</v>
      </c>
      <c r="I165" s="84" t="b">
        <v>0</v>
      </c>
      <c r="J165" s="84" t="b">
        <v>0</v>
      </c>
      <c r="K165" s="84" t="b">
        <v>0</v>
      </c>
      <c r="L165" s="84" t="b">
        <v>0</v>
      </c>
    </row>
    <row r="166" spans="1:12" ht="15">
      <c r="A166" s="84" t="s">
        <v>2275</v>
      </c>
      <c r="B166" s="84" t="s">
        <v>2276</v>
      </c>
      <c r="C166" s="84">
        <v>2</v>
      </c>
      <c r="D166" s="123">
        <v>0.002862124138271854</v>
      </c>
      <c r="E166" s="123">
        <v>2.748575616930992</v>
      </c>
      <c r="F166" s="84" t="s">
        <v>2314</v>
      </c>
      <c r="G166" s="84" t="b">
        <v>0</v>
      </c>
      <c r="H166" s="84" t="b">
        <v>0</v>
      </c>
      <c r="I166" s="84" t="b">
        <v>0</v>
      </c>
      <c r="J166" s="84" t="b">
        <v>0</v>
      </c>
      <c r="K166" s="84" t="b">
        <v>0</v>
      </c>
      <c r="L166" s="84" t="b">
        <v>0</v>
      </c>
    </row>
    <row r="167" spans="1:12" ht="15">
      <c r="A167" s="84" t="s">
        <v>2276</v>
      </c>
      <c r="B167" s="84" t="s">
        <v>2238</v>
      </c>
      <c r="C167" s="84">
        <v>2</v>
      </c>
      <c r="D167" s="123">
        <v>0.002862124138271854</v>
      </c>
      <c r="E167" s="123">
        <v>2.572484357875311</v>
      </c>
      <c r="F167" s="84" t="s">
        <v>2314</v>
      </c>
      <c r="G167" s="84" t="b">
        <v>0</v>
      </c>
      <c r="H167" s="84" t="b">
        <v>0</v>
      </c>
      <c r="I167" s="84" t="b">
        <v>0</v>
      </c>
      <c r="J167" s="84" t="b">
        <v>0</v>
      </c>
      <c r="K167" s="84" t="b">
        <v>0</v>
      </c>
      <c r="L167" s="84" t="b">
        <v>0</v>
      </c>
    </row>
    <row r="168" spans="1:12" ht="15">
      <c r="A168" s="84" t="s">
        <v>2238</v>
      </c>
      <c r="B168" s="84" t="s">
        <v>2277</v>
      </c>
      <c r="C168" s="84">
        <v>2</v>
      </c>
      <c r="D168" s="123">
        <v>0.002862124138271854</v>
      </c>
      <c r="E168" s="123">
        <v>2.572484357875311</v>
      </c>
      <c r="F168" s="84" t="s">
        <v>2314</v>
      </c>
      <c r="G168" s="84" t="b">
        <v>0</v>
      </c>
      <c r="H168" s="84" t="b">
        <v>0</v>
      </c>
      <c r="I168" s="84" t="b">
        <v>0</v>
      </c>
      <c r="J168" s="84" t="b">
        <v>0</v>
      </c>
      <c r="K168" s="84" t="b">
        <v>0</v>
      </c>
      <c r="L168" s="84" t="b">
        <v>0</v>
      </c>
    </row>
    <row r="169" spans="1:12" ht="15">
      <c r="A169" s="84" t="s">
        <v>2277</v>
      </c>
      <c r="B169" s="84" t="s">
        <v>2278</v>
      </c>
      <c r="C169" s="84">
        <v>2</v>
      </c>
      <c r="D169" s="123">
        <v>0.002862124138271854</v>
      </c>
      <c r="E169" s="123">
        <v>2.748575616930992</v>
      </c>
      <c r="F169" s="84" t="s">
        <v>2314</v>
      </c>
      <c r="G169" s="84" t="b">
        <v>0</v>
      </c>
      <c r="H169" s="84" t="b">
        <v>0</v>
      </c>
      <c r="I169" s="84" t="b">
        <v>0</v>
      </c>
      <c r="J169" s="84" t="b">
        <v>0</v>
      </c>
      <c r="K169" s="84" t="b">
        <v>0</v>
      </c>
      <c r="L169" s="84" t="b">
        <v>0</v>
      </c>
    </row>
    <row r="170" spans="1:12" ht="15">
      <c r="A170" s="84" t="s">
        <v>2278</v>
      </c>
      <c r="B170" s="84" t="s">
        <v>2279</v>
      </c>
      <c r="C170" s="84">
        <v>2</v>
      </c>
      <c r="D170" s="123">
        <v>0.002862124138271854</v>
      </c>
      <c r="E170" s="123">
        <v>2.748575616930992</v>
      </c>
      <c r="F170" s="84" t="s">
        <v>2314</v>
      </c>
      <c r="G170" s="84" t="b">
        <v>0</v>
      </c>
      <c r="H170" s="84" t="b">
        <v>0</v>
      </c>
      <c r="I170" s="84" t="b">
        <v>0</v>
      </c>
      <c r="J170" s="84" t="b">
        <v>0</v>
      </c>
      <c r="K170" s="84" t="b">
        <v>0</v>
      </c>
      <c r="L170" s="84" t="b">
        <v>0</v>
      </c>
    </row>
    <row r="171" spans="1:12" ht="15">
      <c r="A171" s="84" t="s">
        <v>2279</v>
      </c>
      <c r="B171" s="84" t="s">
        <v>2246</v>
      </c>
      <c r="C171" s="84">
        <v>2</v>
      </c>
      <c r="D171" s="123">
        <v>0.002862124138271854</v>
      </c>
      <c r="E171" s="123">
        <v>2.572484357875311</v>
      </c>
      <c r="F171" s="84" t="s">
        <v>2314</v>
      </c>
      <c r="G171" s="84" t="b">
        <v>0</v>
      </c>
      <c r="H171" s="84" t="b">
        <v>0</v>
      </c>
      <c r="I171" s="84" t="b">
        <v>0</v>
      </c>
      <c r="J171" s="84" t="b">
        <v>0</v>
      </c>
      <c r="K171" s="84" t="b">
        <v>0</v>
      </c>
      <c r="L171" s="84" t="b">
        <v>0</v>
      </c>
    </row>
    <row r="172" spans="1:12" ht="15">
      <c r="A172" s="84" t="s">
        <v>2246</v>
      </c>
      <c r="B172" s="84" t="s">
        <v>2280</v>
      </c>
      <c r="C172" s="84">
        <v>2</v>
      </c>
      <c r="D172" s="123">
        <v>0.002862124138271854</v>
      </c>
      <c r="E172" s="123">
        <v>2.572484357875311</v>
      </c>
      <c r="F172" s="84" t="s">
        <v>2314</v>
      </c>
      <c r="G172" s="84" t="b">
        <v>0</v>
      </c>
      <c r="H172" s="84" t="b">
        <v>0</v>
      </c>
      <c r="I172" s="84" t="b">
        <v>0</v>
      </c>
      <c r="J172" s="84" t="b">
        <v>0</v>
      </c>
      <c r="K172" s="84" t="b">
        <v>0</v>
      </c>
      <c r="L172" s="84" t="b">
        <v>0</v>
      </c>
    </row>
    <row r="173" spans="1:12" ht="15">
      <c r="A173" s="84" t="s">
        <v>2280</v>
      </c>
      <c r="B173" s="84" t="s">
        <v>2281</v>
      </c>
      <c r="C173" s="84">
        <v>2</v>
      </c>
      <c r="D173" s="123">
        <v>0.002862124138271854</v>
      </c>
      <c r="E173" s="123">
        <v>2.748575616930992</v>
      </c>
      <c r="F173" s="84" t="s">
        <v>2314</v>
      </c>
      <c r="G173" s="84" t="b">
        <v>0</v>
      </c>
      <c r="H173" s="84" t="b">
        <v>0</v>
      </c>
      <c r="I173" s="84" t="b">
        <v>0</v>
      </c>
      <c r="J173" s="84" t="b">
        <v>0</v>
      </c>
      <c r="K173" s="84" t="b">
        <v>0</v>
      </c>
      <c r="L173" s="84" t="b">
        <v>0</v>
      </c>
    </row>
    <row r="174" spans="1:12" ht="15">
      <c r="A174" s="84" t="s">
        <v>2281</v>
      </c>
      <c r="B174" s="84" t="s">
        <v>443</v>
      </c>
      <c r="C174" s="84">
        <v>2</v>
      </c>
      <c r="D174" s="123">
        <v>0.002862124138271854</v>
      </c>
      <c r="E174" s="123">
        <v>1.1051229404448044</v>
      </c>
      <c r="F174" s="84" t="s">
        <v>2314</v>
      </c>
      <c r="G174" s="84" t="b">
        <v>0</v>
      </c>
      <c r="H174" s="84" t="b">
        <v>0</v>
      </c>
      <c r="I174" s="84" t="b">
        <v>0</v>
      </c>
      <c r="J174" s="84" t="b">
        <v>0</v>
      </c>
      <c r="K174" s="84" t="b">
        <v>0</v>
      </c>
      <c r="L174" s="84" t="b">
        <v>0</v>
      </c>
    </row>
    <row r="175" spans="1:12" ht="15">
      <c r="A175" s="84" t="s">
        <v>443</v>
      </c>
      <c r="B175" s="84" t="s">
        <v>2282</v>
      </c>
      <c r="C175" s="84">
        <v>2</v>
      </c>
      <c r="D175" s="123">
        <v>0.002862124138271854</v>
      </c>
      <c r="E175" s="123">
        <v>1.1631148874224913</v>
      </c>
      <c r="F175" s="84" t="s">
        <v>2314</v>
      </c>
      <c r="G175" s="84" t="b">
        <v>0</v>
      </c>
      <c r="H175" s="84" t="b">
        <v>0</v>
      </c>
      <c r="I175" s="84" t="b">
        <v>0</v>
      </c>
      <c r="J175" s="84" t="b">
        <v>0</v>
      </c>
      <c r="K175" s="84" t="b">
        <v>1</v>
      </c>
      <c r="L175" s="84" t="b">
        <v>0</v>
      </c>
    </row>
    <row r="176" spans="1:12" ht="15">
      <c r="A176" s="84" t="s">
        <v>2283</v>
      </c>
      <c r="B176" s="84" t="s">
        <v>2248</v>
      </c>
      <c r="C176" s="84">
        <v>2</v>
      </c>
      <c r="D176" s="123">
        <v>0.002862124138271854</v>
      </c>
      <c r="E176" s="123">
        <v>2.572484357875311</v>
      </c>
      <c r="F176" s="84" t="s">
        <v>2314</v>
      </c>
      <c r="G176" s="84" t="b">
        <v>0</v>
      </c>
      <c r="H176" s="84" t="b">
        <v>0</v>
      </c>
      <c r="I176" s="84" t="b">
        <v>0</v>
      </c>
      <c r="J176" s="84" t="b">
        <v>0</v>
      </c>
      <c r="K176" s="84" t="b">
        <v>0</v>
      </c>
      <c r="L176" s="84" t="b">
        <v>0</v>
      </c>
    </row>
    <row r="177" spans="1:12" ht="15">
      <c r="A177" s="84" t="s">
        <v>2248</v>
      </c>
      <c r="B177" s="84" t="s">
        <v>1732</v>
      </c>
      <c r="C177" s="84">
        <v>2</v>
      </c>
      <c r="D177" s="123">
        <v>0.002862124138271854</v>
      </c>
      <c r="E177" s="123">
        <v>1.4421505893803046</v>
      </c>
      <c r="F177" s="84" t="s">
        <v>2314</v>
      </c>
      <c r="G177" s="84" t="b">
        <v>0</v>
      </c>
      <c r="H177" s="84" t="b">
        <v>0</v>
      </c>
      <c r="I177" s="84" t="b">
        <v>0</v>
      </c>
      <c r="J177" s="84" t="b">
        <v>0</v>
      </c>
      <c r="K177" s="84" t="b">
        <v>0</v>
      </c>
      <c r="L177" s="84" t="b">
        <v>0</v>
      </c>
    </row>
    <row r="178" spans="1:12" ht="15">
      <c r="A178" s="84" t="s">
        <v>1732</v>
      </c>
      <c r="B178" s="84" t="s">
        <v>2284</v>
      </c>
      <c r="C178" s="84">
        <v>2</v>
      </c>
      <c r="D178" s="123">
        <v>0.002862124138271854</v>
      </c>
      <c r="E178" s="123">
        <v>1.6346322646241553</v>
      </c>
      <c r="F178" s="84" t="s">
        <v>2314</v>
      </c>
      <c r="G178" s="84" t="b">
        <v>0</v>
      </c>
      <c r="H178" s="84" t="b">
        <v>0</v>
      </c>
      <c r="I178" s="84" t="b">
        <v>0</v>
      </c>
      <c r="J178" s="84" t="b">
        <v>0</v>
      </c>
      <c r="K178" s="84" t="b">
        <v>0</v>
      </c>
      <c r="L178" s="84" t="b">
        <v>0</v>
      </c>
    </row>
    <row r="179" spans="1:12" ht="15">
      <c r="A179" s="84" t="s">
        <v>2284</v>
      </c>
      <c r="B179" s="84" t="s">
        <v>2229</v>
      </c>
      <c r="C179" s="84">
        <v>2</v>
      </c>
      <c r="D179" s="123">
        <v>0.002862124138271854</v>
      </c>
      <c r="E179" s="123">
        <v>2.4475456212670106</v>
      </c>
      <c r="F179" s="84" t="s">
        <v>2314</v>
      </c>
      <c r="G179" s="84" t="b">
        <v>0</v>
      </c>
      <c r="H179" s="84" t="b">
        <v>0</v>
      </c>
      <c r="I179" s="84" t="b">
        <v>0</v>
      </c>
      <c r="J179" s="84" t="b">
        <v>0</v>
      </c>
      <c r="K179" s="84" t="b">
        <v>0</v>
      </c>
      <c r="L179" s="84" t="b">
        <v>0</v>
      </c>
    </row>
    <row r="180" spans="1:12" ht="15">
      <c r="A180" s="84" t="s">
        <v>2229</v>
      </c>
      <c r="B180" s="84" t="s">
        <v>443</v>
      </c>
      <c r="C180" s="84">
        <v>2</v>
      </c>
      <c r="D180" s="123">
        <v>0.002862124138271854</v>
      </c>
      <c r="E180" s="123">
        <v>0.8040929447808233</v>
      </c>
      <c r="F180" s="84" t="s">
        <v>2314</v>
      </c>
      <c r="G180" s="84" t="b">
        <v>0</v>
      </c>
      <c r="H180" s="84" t="b">
        <v>0</v>
      </c>
      <c r="I180" s="84" t="b">
        <v>0</v>
      </c>
      <c r="J180" s="84" t="b">
        <v>0</v>
      </c>
      <c r="K180" s="84" t="b">
        <v>0</v>
      </c>
      <c r="L180" s="84" t="b">
        <v>0</v>
      </c>
    </row>
    <row r="181" spans="1:12" ht="15">
      <c r="A181" s="84" t="s">
        <v>1798</v>
      </c>
      <c r="B181" s="84" t="s">
        <v>2285</v>
      </c>
      <c r="C181" s="84">
        <v>2</v>
      </c>
      <c r="D181" s="123">
        <v>0.002862124138271854</v>
      </c>
      <c r="E181" s="123">
        <v>1.873514353539292</v>
      </c>
      <c r="F181" s="84" t="s">
        <v>2314</v>
      </c>
      <c r="G181" s="84" t="b">
        <v>0</v>
      </c>
      <c r="H181" s="84" t="b">
        <v>0</v>
      </c>
      <c r="I181" s="84" t="b">
        <v>0</v>
      </c>
      <c r="J181" s="84" t="b">
        <v>0</v>
      </c>
      <c r="K181" s="84" t="b">
        <v>0</v>
      </c>
      <c r="L181" s="84" t="b">
        <v>0</v>
      </c>
    </row>
    <row r="182" spans="1:12" ht="15">
      <c r="A182" s="84" t="s">
        <v>2285</v>
      </c>
      <c r="B182" s="84" t="s">
        <v>2286</v>
      </c>
      <c r="C182" s="84">
        <v>2</v>
      </c>
      <c r="D182" s="123">
        <v>0.002862124138271854</v>
      </c>
      <c r="E182" s="123">
        <v>2.748575616930992</v>
      </c>
      <c r="F182" s="84" t="s">
        <v>2314</v>
      </c>
      <c r="G182" s="84" t="b">
        <v>0</v>
      </c>
      <c r="H182" s="84" t="b">
        <v>0</v>
      </c>
      <c r="I182" s="84" t="b">
        <v>0</v>
      </c>
      <c r="J182" s="84" t="b">
        <v>0</v>
      </c>
      <c r="K182" s="84" t="b">
        <v>0</v>
      </c>
      <c r="L182" s="84" t="b">
        <v>0</v>
      </c>
    </row>
    <row r="183" spans="1:12" ht="15">
      <c r="A183" s="84" t="s">
        <v>2286</v>
      </c>
      <c r="B183" s="84" t="s">
        <v>2287</v>
      </c>
      <c r="C183" s="84">
        <v>2</v>
      </c>
      <c r="D183" s="123">
        <v>0.002862124138271854</v>
      </c>
      <c r="E183" s="123">
        <v>2.748575616930992</v>
      </c>
      <c r="F183" s="84" t="s">
        <v>2314</v>
      </c>
      <c r="G183" s="84" t="b">
        <v>0</v>
      </c>
      <c r="H183" s="84" t="b">
        <v>0</v>
      </c>
      <c r="I183" s="84" t="b">
        <v>0</v>
      </c>
      <c r="J183" s="84" t="b">
        <v>0</v>
      </c>
      <c r="K183" s="84" t="b">
        <v>0</v>
      </c>
      <c r="L183" s="84" t="b">
        <v>0</v>
      </c>
    </row>
    <row r="184" spans="1:12" ht="15">
      <c r="A184" s="84" t="s">
        <v>2287</v>
      </c>
      <c r="B184" s="84" t="s">
        <v>2288</v>
      </c>
      <c r="C184" s="84">
        <v>2</v>
      </c>
      <c r="D184" s="123">
        <v>0.002862124138271854</v>
      </c>
      <c r="E184" s="123">
        <v>2.748575616930992</v>
      </c>
      <c r="F184" s="84" t="s">
        <v>2314</v>
      </c>
      <c r="G184" s="84" t="b">
        <v>0</v>
      </c>
      <c r="H184" s="84" t="b">
        <v>0</v>
      </c>
      <c r="I184" s="84" t="b">
        <v>0</v>
      </c>
      <c r="J184" s="84" t="b">
        <v>0</v>
      </c>
      <c r="K184" s="84" t="b">
        <v>0</v>
      </c>
      <c r="L184" s="84" t="b">
        <v>0</v>
      </c>
    </row>
    <row r="185" spans="1:12" ht="15">
      <c r="A185" s="84" t="s">
        <v>1838</v>
      </c>
      <c r="B185" s="84" t="s">
        <v>1842</v>
      </c>
      <c r="C185" s="84">
        <v>2</v>
      </c>
      <c r="D185" s="123">
        <v>0.002862124138271854</v>
      </c>
      <c r="E185" s="123">
        <v>2.2714543622113297</v>
      </c>
      <c r="F185" s="84" t="s">
        <v>2314</v>
      </c>
      <c r="G185" s="84" t="b">
        <v>0</v>
      </c>
      <c r="H185" s="84" t="b">
        <v>0</v>
      </c>
      <c r="I185" s="84" t="b">
        <v>0</v>
      </c>
      <c r="J185" s="84" t="b">
        <v>0</v>
      </c>
      <c r="K185" s="84" t="b">
        <v>0</v>
      </c>
      <c r="L185" s="84" t="b">
        <v>0</v>
      </c>
    </row>
    <row r="186" spans="1:12" ht="15">
      <c r="A186" s="84" t="s">
        <v>1842</v>
      </c>
      <c r="B186" s="84" t="s">
        <v>443</v>
      </c>
      <c r="C186" s="84">
        <v>2</v>
      </c>
      <c r="D186" s="123">
        <v>0.002862124138271854</v>
      </c>
      <c r="E186" s="123">
        <v>1.1051229404448044</v>
      </c>
      <c r="F186" s="84" t="s">
        <v>2314</v>
      </c>
      <c r="G186" s="84" t="b">
        <v>0</v>
      </c>
      <c r="H186" s="84" t="b">
        <v>0</v>
      </c>
      <c r="I186" s="84" t="b">
        <v>0</v>
      </c>
      <c r="J186" s="84" t="b">
        <v>0</v>
      </c>
      <c r="K186" s="84" t="b">
        <v>0</v>
      </c>
      <c r="L186" s="84" t="b">
        <v>0</v>
      </c>
    </row>
    <row r="187" spans="1:12" ht="15">
      <c r="A187" s="84" t="s">
        <v>1840</v>
      </c>
      <c r="B187" s="84" t="s">
        <v>1843</v>
      </c>
      <c r="C187" s="84">
        <v>2</v>
      </c>
      <c r="D187" s="123">
        <v>0.002862124138271854</v>
      </c>
      <c r="E187" s="123">
        <v>2.4475456212670106</v>
      </c>
      <c r="F187" s="84" t="s">
        <v>2314</v>
      </c>
      <c r="G187" s="84" t="b">
        <v>0</v>
      </c>
      <c r="H187" s="84" t="b">
        <v>0</v>
      </c>
      <c r="I187" s="84" t="b">
        <v>0</v>
      </c>
      <c r="J187" s="84" t="b">
        <v>0</v>
      </c>
      <c r="K187" s="84" t="b">
        <v>0</v>
      </c>
      <c r="L187" s="84" t="b">
        <v>0</v>
      </c>
    </row>
    <row r="188" spans="1:12" ht="15">
      <c r="A188" s="84" t="s">
        <v>1843</v>
      </c>
      <c r="B188" s="84" t="s">
        <v>2218</v>
      </c>
      <c r="C188" s="84">
        <v>2</v>
      </c>
      <c r="D188" s="123">
        <v>0.002862124138271854</v>
      </c>
      <c r="E188" s="123">
        <v>2.2714543622113297</v>
      </c>
      <c r="F188" s="84" t="s">
        <v>2314</v>
      </c>
      <c r="G188" s="84" t="b">
        <v>0</v>
      </c>
      <c r="H188" s="84" t="b">
        <v>0</v>
      </c>
      <c r="I188" s="84" t="b">
        <v>0</v>
      </c>
      <c r="J188" s="84" t="b">
        <v>0</v>
      </c>
      <c r="K188" s="84" t="b">
        <v>0</v>
      </c>
      <c r="L188" s="84" t="b">
        <v>0</v>
      </c>
    </row>
    <row r="189" spans="1:12" ht="15">
      <c r="A189" s="84" t="s">
        <v>2218</v>
      </c>
      <c r="B189" s="84" t="s">
        <v>2289</v>
      </c>
      <c r="C189" s="84">
        <v>2</v>
      </c>
      <c r="D189" s="123">
        <v>0.002862124138271854</v>
      </c>
      <c r="E189" s="123">
        <v>2.4475456212670106</v>
      </c>
      <c r="F189" s="84" t="s">
        <v>2314</v>
      </c>
      <c r="G189" s="84" t="b">
        <v>0</v>
      </c>
      <c r="H189" s="84" t="b">
        <v>0</v>
      </c>
      <c r="I189" s="84" t="b">
        <v>0</v>
      </c>
      <c r="J189" s="84" t="b">
        <v>0</v>
      </c>
      <c r="K189" s="84" t="b">
        <v>0</v>
      </c>
      <c r="L189" s="84" t="b">
        <v>0</v>
      </c>
    </row>
    <row r="190" spans="1:12" ht="15">
      <c r="A190" s="84" t="s">
        <v>2289</v>
      </c>
      <c r="B190" s="84" t="s">
        <v>2290</v>
      </c>
      <c r="C190" s="84">
        <v>2</v>
      </c>
      <c r="D190" s="123">
        <v>0.002862124138271854</v>
      </c>
      <c r="E190" s="123">
        <v>2.748575616930992</v>
      </c>
      <c r="F190" s="84" t="s">
        <v>2314</v>
      </c>
      <c r="G190" s="84" t="b">
        <v>0</v>
      </c>
      <c r="H190" s="84" t="b">
        <v>0</v>
      </c>
      <c r="I190" s="84" t="b">
        <v>0</v>
      </c>
      <c r="J190" s="84" t="b">
        <v>0</v>
      </c>
      <c r="K190" s="84" t="b">
        <v>0</v>
      </c>
      <c r="L190" s="84" t="b">
        <v>0</v>
      </c>
    </row>
    <row r="191" spans="1:12" ht="15">
      <c r="A191" s="84" t="s">
        <v>2290</v>
      </c>
      <c r="B191" s="84" t="s">
        <v>1841</v>
      </c>
      <c r="C191" s="84">
        <v>2</v>
      </c>
      <c r="D191" s="123">
        <v>0.002862124138271854</v>
      </c>
      <c r="E191" s="123">
        <v>2.4475456212670106</v>
      </c>
      <c r="F191" s="84" t="s">
        <v>2314</v>
      </c>
      <c r="G191" s="84" t="b">
        <v>0</v>
      </c>
      <c r="H191" s="84" t="b">
        <v>0</v>
      </c>
      <c r="I191" s="84" t="b">
        <v>0</v>
      </c>
      <c r="J191" s="84" t="b">
        <v>0</v>
      </c>
      <c r="K191" s="84" t="b">
        <v>0</v>
      </c>
      <c r="L191" s="84" t="b">
        <v>0</v>
      </c>
    </row>
    <row r="192" spans="1:12" ht="15">
      <c r="A192" s="84" t="s">
        <v>1841</v>
      </c>
      <c r="B192" s="84" t="s">
        <v>1767</v>
      </c>
      <c r="C192" s="84">
        <v>2</v>
      </c>
      <c r="D192" s="123">
        <v>0.002862124138271854</v>
      </c>
      <c r="E192" s="123">
        <v>2.2714543622113297</v>
      </c>
      <c r="F192" s="84" t="s">
        <v>2314</v>
      </c>
      <c r="G192" s="84" t="b">
        <v>0</v>
      </c>
      <c r="H192" s="84" t="b">
        <v>0</v>
      </c>
      <c r="I192" s="84" t="b">
        <v>0</v>
      </c>
      <c r="J192" s="84" t="b">
        <v>0</v>
      </c>
      <c r="K192" s="84" t="b">
        <v>0</v>
      </c>
      <c r="L192" s="84" t="b">
        <v>0</v>
      </c>
    </row>
    <row r="193" spans="1:12" ht="15">
      <c r="A193" s="84" t="s">
        <v>1838</v>
      </c>
      <c r="B193" s="84" t="s">
        <v>2291</v>
      </c>
      <c r="C193" s="84">
        <v>2</v>
      </c>
      <c r="D193" s="123">
        <v>0.002862124138271854</v>
      </c>
      <c r="E193" s="123">
        <v>2.2714543622113297</v>
      </c>
      <c r="F193" s="84" t="s">
        <v>2314</v>
      </c>
      <c r="G193" s="84" t="b">
        <v>0</v>
      </c>
      <c r="H193" s="84" t="b">
        <v>0</v>
      </c>
      <c r="I193" s="84" t="b">
        <v>0</v>
      </c>
      <c r="J193" s="84" t="b">
        <v>1</v>
      </c>
      <c r="K193" s="84" t="b">
        <v>0</v>
      </c>
      <c r="L193" s="84" t="b">
        <v>0</v>
      </c>
    </row>
    <row r="194" spans="1:12" ht="15">
      <c r="A194" s="84" t="s">
        <v>2291</v>
      </c>
      <c r="B194" s="84" t="s">
        <v>2292</v>
      </c>
      <c r="C194" s="84">
        <v>2</v>
      </c>
      <c r="D194" s="123">
        <v>0.002862124138271854</v>
      </c>
      <c r="E194" s="123">
        <v>2.748575616930992</v>
      </c>
      <c r="F194" s="84" t="s">
        <v>2314</v>
      </c>
      <c r="G194" s="84" t="b">
        <v>1</v>
      </c>
      <c r="H194" s="84" t="b">
        <v>0</v>
      </c>
      <c r="I194" s="84" t="b">
        <v>0</v>
      </c>
      <c r="J194" s="84" t="b">
        <v>0</v>
      </c>
      <c r="K194" s="84" t="b">
        <v>0</v>
      </c>
      <c r="L194" s="84" t="b">
        <v>0</v>
      </c>
    </row>
    <row r="195" spans="1:12" ht="15">
      <c r="A195" s="84" t="s">
        <v>2292</v>
      </c>
      <c r="B195" s="84" t="s">
        <v>2293</v>
      </c>
      <c r="C195" s="84">
        <v>2</v>
      </c>
      <c r="D195" s="123">
        <v>0.002862124138271854</v>
      </c>
      <c r="E195" s="123">
        <v>2.748575616930992</v>
      </c>
      <c r="F195" s="84" t="s">
        <v>2314</v>
      </c>
      <c r="G195" s="84" t="b">
        <v>0</v>
      </c>
      <c r="H195" s="84" t="b">
        <v>0</v>
      </c>
      <c r="I195" s="84" t="b">
        <v>0</v>
      </c>
      <c r="J195" s="84" t="b">
        <v>0</v>
      </c>
      <c r="K195" s="84" t="b">
        <v>0</v>
      </c>
      <c r="L195" s="84" t="b">
        <v>0</v>
      </c>
    </row>
    <row r="196" spans="1:12" ht="15">
      <c r="A196" s="84" t="s">
        <v>2293</v>
      </c>
      <c r="B196" s="84" t="s">
        <v>443</v>
      </c>
      <c r="C196" s="84">
        <v>2</v>
      </c>
      <c r="D196" s="123">
        <v>0.002862124138271854</v>
      </c>
      <c r="E196" s="123">
        <v>1.1051229404448044</v>
      </c>
      <c r="F196" s="84" t="s">
        <v>2314</v>
      </c>
      <c r="G196" s="84" t="b">
        <v>0</v>
      </c>
      <c r="H196" s="84" t="b">
        <v>0</v>
      </c>
      <c r="I196" s="84" t="b">
        <v>0</v>
      </c>
      <c r="J196" s="84" t="b">
        <v>0</v>
      </c>
      <c r="K196" s="84" t="b">
        <v>0</v>
      </c>
      <c r="L196" s="84" t="b">
        <v>0</v>
      </c>
    </row>
    <row r="197" spans="1:12" ht="15">
      <c r="A197" s="84" t="s">
        <v>1840</v>
      </c>
      <c r="B197" s="84" t="s">
        <v>2294</v>
      </c>
      <c r="C197" s="84">
        <v>2</v>
      </c>
      <c r="D197" s="123">
        <v>0.002862124138271854</v>
      </c>
      <c r="E197" s="123">
        <v>2.4475456212670106</v>
      </c>
      <c r="F197" s="84" t="s">
        <v>2314</v>
      </c>
      <c r="G197" s="84" t="b">
        <v>0</v>
      </c>
      <c r="H197" s="84" t="b">
        <v>0</v>
      </c>
      <c r="I197" s="84" t="b">
        <v>0</v>
      </c>
      <c r="J197" s="84" t="b">
        <v>0</v>
      </c>
      <c r="K197" s="84" t="b">
        <v>0</v>
      </c>
      <c r="L197" s="84" t="b">
        <v>0</v>
      </c>
    </row>
    <row r="198" spans="1:12" ht="15">
      <c r="A198" s="84" t="s">
        <v>2294</v>
      </c>
      <c r="B198" s="84" t="s">
        <v>1841</v>
      </c>
      <c r="C198" s="84">
        <v>2</v>
      </c>
      <c r="D198" s="123">
        <v>0.002862124138271854</v>
      </c>
      <c r="E198" s="123">
        <v>2.4475456212670106</v>
      </c>
      <c r="F198" s="84" t="s">
        <v>2314</v>
      </c>
      <c r="G198" s="84" t="b">
        <v>0</v>
      </c>
      <c r="H198" s="84" t="b">
        <v>0</v>
      </c>
      <c r="I198" s="84" t="b">
        <v>0</v>
      </c>
      <c r="J198" s="84" t="b">
        <v>0</v>
      </c>
      <c r="K198" s="84" t="b">
        <v>0</v>
      </c>
      <c r="L198" s="84" t="b">
        <v>0</v>
      </c>
    </row>
    <row r="199" spans="1:12" ht="15">
      <c r="A199" s="84" t="s">
        <v>1841</v>
      </c>
      <c r="B199" s="84" t="s">
        <v>2295</v>
      </c>
      <c r="C199" s="84">
        <v>2</v>
      </c>
      <c r="D199" s="123">
        <v>0.002862124138271854</v>
      </c>
      <c r="E199" s="123">
        <v>2.4475456212670106</v>
      </c>
      <c r="F199" s="84" t="s">
        <v>2314</v>
      </c>
      <c r="G199" s="84" t="b">
        <v>0</v>
      </c>
      <c r="H199" s="84" t="b">
        <v>0</v>
      </c>
      <c r="I199" s="84" t="b">
        <v>0</v>
      </c>
      <c r="J199" s="84" t="b">
        <v>0</v>
      </c>
      <c r="K199" s="84" t="b">
        <v>0</v>
      </c>
      <c r="L199" s="84" t="b">
        <v>0</v>
      </c>
    </row>
    <row r="200" spans="1:12" ht="15">
      <c r="A200" s="84" t="s">
        <v>2295</v>
      </c>
      <c r="B200" s="84" t="s">
        <v>2296</v>
      </c>
      <c r="C200" s="84">
        <v>2</v>
      </c>
      <c r="D200" s="123">
        <v>0.002862124138271854</v>
      </c>
      <c r="E200" s="123">
        <v>2.748575616930992</v>
      </c>
      <c r="F200" s="84" t="s">
        <v>2314</v>
      </c>
      <c r="G200" s="84" t="b">
        <v>0</v>
      </c>
      <c r="H200" s="84" t="b">
        <v>0</v>
      </c>
      <c r="I200" s="84" t="b">
        <v>0</v>
      </c>
      <c r="J200" s="84" t="b">
        <v>0</v>
      </c>
      <c r="K200" s="84" t="b">
        <v>0</v>
      </c>
      <c r="L200" s="84" t="b">
        <v>0</v>
      </c>
    </row>
    <row r="201" spans="1:12" ht="15">
      <c r="A201" s="84" t="s">
        <v>2296</v>
      </c>
      <c r="B201" s="84" t="s">
        <v>1732</v>
      </c>
      <c r="C201" s="84">
        <v>2</v>
      </c>
      <c r="D201" s="123">
        <v>0.002862124138271854</v>
      </c>
      <c r="E201" s="123">
        <v>1.618241848435986</v>
      </c>
      <c r="F201" s="84" t="s">
        <v>2314</v>
      </c>
      <c r="G201" s="84" t="b">
        <v>0</v>
      </c>
      <c r="H201" s="84" t="b">
        <v>0</v>
      </c>
      <c r="I201" s="84" t="b">
        <v>0</v>
      </c>
      <c r="J201" s="84" t="b">
        <v>0</v>
      </c>
      <c r="K201" s="84" t="b">
        <v>0</v>
      </c>
      <c r="L201" s="84" t="b">
        <v>0</v>
      </c>
    </row>
    <row r="202" spans="1:12" ht="15">
      <c r="A202" s="84" t="s">
        <v>1732</v>
      </c>
      <c r="B202" s="84" t="s">
        <v>2297</v>
      </c>
      <c r="C202" s="84">
        <v>2</v>
      </c>
      <c r="D202" s="123">
        <v>0.002862124138271854</v>
      </c>
      <c r="E202" s="123">
        <v>1.6346322646241553</v>
      </c>
      <c r="F202" s="84" t="s">
        <v>2314</v>
      </c>
      <c r="G202" s="84" t="b">
        <v>0</v>
      </c>
      <c r="H202" s="84" t="b">
        <v>0</v>
      </c>
      <c r="I202" s="84" t="b">
        <v>0</v>
      </c>
      <c r="J202" s="84" t="b">
        <v>0</v>
      </c>
      <c r="K202" s="84" t="b">
        <v>0</v>
      </c>
      <c r="L202" s="84" t="b">
        <v>0</v>
      </c>
    </row>
    <row r="203" spans="1:12" ht="15">
      <c r="A203" s="84" t="s">
        <v>2297</v>
      </c>
      <c r="B203" s="84" t="s">
        <v>2298</v>
      </c>
      <c r="C203" s="84">
        <v>2</v>
      </c>
      <c r="D203" s="123">
        <v>0.002862124138271854</v>
      </c>
      <c r="E203" s="123">
        <v>2.748575616930992</v>
      </c>
      <c r="F203" s="84" t="s">
        <v>2314</v>
      </c>
      <c r="G203" s="84" t="b">
        <v>0</v>
      </c>
      <c r="H203" s="84" t="b">
        <v>0</v>
      </c>
      <c r="I203" s="84" t="b">
        <v>0</v>
      </c>
      <c r="J203" s="84" t="b">
        <v>0</v>
      </c>
      <c r="K203" s="84" t="b">
        <v>0</v>
      </c>
      <c r="L203" s="84" t="b">
        <v>0</v>
      </c>
    </row>
    <row r="204" spans="1:12" ht="15">
      <c r="A204" s="84" t="s">
        <v>2298</v>
      </c>
      <c r="B204" s="84" t="s">
        <v>2299</v>
      </c>
      <c r="C204" s="84">
        <v>2</v>
      </c>
      <c r="D204" s="123">
        <v>0.002862124138271854</v>
      </c>
      <c r="E204" s="123">
        <v>2.748575616930992</v>
      </c>
      <c r="F204" s="84" t="s">
        <v>2314</v>
      </c>
      <c r="G204" s="84" t="b">
        <v>0</v>
      </c>
      <c r="H204" s="84" t="b">
        <v>0</v>
      </c>
      <c r="I204" s="84" t="b">
        <v>0</v>
      </c>
      <c r="J204" s="84" t="b">
        <v>0</v>
      </c>
      <c r="K204" s="84" t="b">
        <v>0</v>
      </c>
      <c r="L204" s="84" t="b">
        <v>0</v>
      </c>
    </row>
    <row r="205" spans="1:12" ht="15">
      <c r="A205" s="84" t="s">
        <v>2299</v>
      </c>
      <c r="B205" s="84" t="s">
        <v>2300</v>
      </c>
      <c r="C205" s="84">
        <v>2</v>
      </c>
      <c r="D205" s="123">
        <v>0.002862124138271854</v>
      </c>
      <c r="E205" s="123">
        <v>2.748575616930992</v>
      </c>
      <c r="F205" s="84" t="s">
        <v>2314</v>
      </c>
      <c r="G205" s="84" t="b">
        <v>0</v>
      </c>
      <c r="H205" s="84" t="b">
        <v>0</v>
      </c>
      <c r="I205" s="84" t="b">
        <v>0</v>
      </c>
      <c r="J205" s="84" t="b">
        <v>0</v>
      </c>
      <c r="K205" s="84" t="b">
        <v>0</v>
      </c>
      <c r="L205" s="84" t="b">
        <v>0</v>
      </c>
    </row>
    <row r="206" spans="1:12" ht="15">
      <c r="A206" s="84" t="s">
        <v>1787</v>
      </c>
      <c r="B206" s="84" t="s">
        <v>2301</v>
      </c>
      <c r="C206" s="84">
        <v>2</v>
      </c>
      <c r="D206" s="123">
        <v>0.002862124138271854</v>
      </c>
      <c r="E206" s="123">
        <v>1.9704243665473484</v>
      </c>
      <c r="F206" s="84" t="s">
        <v>2314</v>
      </c>
      <c r="G206" s="84" t="b">
        <v>0</v>
      </c>
      <c r="H206" s="84" t="b">
        <v>0</v>
      </c>
      <c r="I206" s="84" t="b">
        <v>0</v>
      </c>
      <c r="J206" s="84" t="b">
        <v>0</v>
      </c>
      <c r="K206" s="84" t="b">
        <v>0</v>
      </c>
      <c r="L206" s="84" t="b">
        <v>0</v>
      </c>
    </row>
    <row r="207" spans="1:12" ht="15">
      <c r="A207" s="84" t="s">
        <v>2301</v>
      </c>
      <c r="B207" s="84" t="s">
        <v>1788</v>
      </c>
      <c r="C207" s="84">
        <v>2</v>
      </c>
      <c r="D207" s="123">
        <v>0.002862124138271854</v>
      </c>
      <c r="E207" s="123">
        <v>1.8191566912166992</v>
      </c>
      <c r="F207" s="84" t="s">
        <v>2314</v>
      </c>
      <c r="G207" s="84" t="b">
        <v>0</v>
      </c>
      <c r="H207" s="84" t="b">
        <v>0</v>
      </c>
      <c r="I207" s="84" t="b">
        <v>0</v>
      </c>
      <c r="J207" s="84" t="b">
        <v>0</v>
      </c>
      <c r="K207" s="84" t="b">
        <v>0</v>
      </c>
      <c r="L207" s="84" t="b">
        <v>0</v>
      </c>
    </row>
    <row r="208" spans="1:12" ht="15">
      <c r="A208" s="84" t="s">
        <v>1791</v>
      </c>
      <c r="B208" s="84" t="s">
        <v>1727</v>
      </c>
      <c r="C208" s="84">
        <v>2</v>
      </c>
      <c r="D208" s="123">
        <v>0.002862124138271854</v>
      </c>
      <c r="E208" s="123">
        <v>1.0161818571080234</v>
      </c>
      <c r="F208" s="84" t="s">
        <v>2314</v>
      </c>
      <c r="G208" s="84" t="b">
        <v>0</v>
      </c>
      <c r="H208" s="84" t="b">
        <v>0</v>
      </c>
      <c r="I208" s="84" t="b">
        <v>0</v>
      </c>
      <c r="J208" s="84" t="b">
        <v>0</v>
      </c>
      <c r="K208" s="84" t="b">
        <v>0</v>
      </c>
      <c r="L208" s="84" t="b">
        <v>0</v>
      </c>
    </row>
    <row r="209" spans="1:12" ht="15">
      <c r="A209" s="84" t="s">
        <v>2210</v>
      </c>
      <c r="B209" s="84" t="s">
        <v>1828</v>
      </c>
      <c r="C209" s="84">
        <v>2</v>
      </c>
      <c r="D209" s="123">
        <v>0.002862124138271854</v>
      </c>
      <c r="E209" s="123">
        <v>1.2366922559521176</v>
      </c>
      <c r="F209" s="84" t="s">
        <v>2314</v>
      </c>
      <c r="G209" s="84" t="b">
        <v>0</v>
      </c>
      <c r="H209" s="84" t="b">
        <v>0</v>
      </c>
      <c r="I209" s="84" t="b">
        <v>0</v>
      </c>
      <c r="J209" s="84" t="b">
        <v>0</v>
      </c>
      <c r="K209" s="84" t="b">
        <v>0</v>
      </c>
      <c r="L209" s="84" t="b">
        <v>0</v>
      </c>
    </row>
    <row r="210" spans="1:12" ht="15">
      <c r="A210" s="84" t="s">
        <v>1828</v>
      </c>
      <c r="B210" s="84" t="s">
        <v>1813</v>
      </c>
      <c r="C210" s="84">
        <v>2</v>
      </c>
      <c r="D210" s="123">
        <v>0.002862124138271854</v>
      </c>
      <c r="E210" s="123">
        <v>1.4641448830864725</v>
      </c>
      <c r="F210" s="84" t="s">
        <v>2314</v>
      </c>
      <c r="G210" s="84" t="b">
        <v>0</v>
      </c>
      <c r="H210" s="84" t="b">
        <v>0</v>
      </c>
      <c r="I210" s="84" t="b">
        <v>0</v>
      </c>
      <c r="J210" s="84" t="b">
        <v>0</v>
      </c>
      <c r="K210" s="84" t="b">
        <v>0</v>
      </c>
      <c r="L210" s="84" t="b">
        <v>0</v>
      </c>
    </row>
    <row r="211" spans="1:12" ht="15">
      <c r="A211" s="84" t="s">
        <v>1813</v>
      </c>
      <c r="B211" s="84" t="s">
        <v>1784</v>
      </c>
      <c r="C211" s="84">
        <v>2</v>
      </c>
      <c r="D211" s="123">
        <v>0.002862124138271854</v>
      </c>
      <c r="E211" s="123">
        <v>0.9614695238944219</v>
      </c>
      <c r="F211" s="84" t="s">
        <v>2314</v>
      </c>
      <c r="G211" s="84" t="b">
        <v>0</v>
      </c>
      <c r="H211" s="84" t="b">
        <v>0</v>
      </c>
      <c r="I211" s="84" t="b">
        <v>0</v>
      </c>
      <c r="J211" s="84" t="b">
        <v>0</v>
      </c>
      <c r="K211" s="84" t="b">
        <v>0</v>
      </c>
      <c r="L211" s="84" t="b">
        <v>0</v>
      </c>
    </row>
    <row r="212" spans="1:12" ht="15">
      <c r="A212" s="84" t="s">
        <v>1784</v>
      </c>
      <c r="B212" s="84" t="s">
        <v>1806</v>
      </c>
      <c r="C212" s="84">
        <v>2</v>
      </c>
      <c r="D212" s="123">
        <v>0.002862124138271854</v>
      </c>
      <c r="E212" s="123">
        <v>0.8468449252017732</v>
      </c>
      <c r="F212" s="84" t="s">
        <v>2314</v>
      </c>
      <c r="G212" s="84" t="b">
        <v>0</v>
      </c>
      <c r="H212" s="84" t="b">
        <v>0</v>
      </c>
      <c r="I212" s="84" t="b">
        <v>0</v>
      </c>
      <c r="J212" s="84" t="b">
        <v>0</v>
      </c>
      <c r="K212" s="84" t="b">
        <v>0</v>
      </c>
      <c r="L212" s="84" t="b">
        <v>0</v>
      </c>
    </row>
    <row r="213" spans="1:12" ht="15">
      <c r="A213" s="84" t="s">
        <v>1806</v>
      </c>
      <c r="B213" s="84" t="s">
        <v>1731</v>
      </c>
      <c r="C213" s="84">
        <v>2</v>
      </c>
      <c r="D213" s="123">
        <v>0.002862124138271854</v>
      </c>
      <c r="E213" s="123">
        <v>1.2678502379425043</v>
      </c>
      <c r="F213" s="84" t="s">
        <v>2314</v>
      </c>
      <c r="G213" s="84" t="b">
        <v>0</v>
      </c>
      <c r="H213" s="84" t="b">
        <v>0</v>
      </c>
      <c r="I213" s="84" t="b">
        <v>0</v>
      </c>
      <c r="J213" s="84" t="b">
        <v>0</v>
      </c>
      <c r="K213" s="84" t="b">
        <v>0</v>
      </c>
      <c r="L213" s="84" t="b">
        <v>0</v>
      </c>
    </row>
    <row r="214" spans="1:12" ht="15">
      <c r="A214" s="84" t="s">
        <v>2302</v>
      </c>
      <c r="B214" s="84" t="s">
        <v>2303</v>
      </c>
      <c r="C214" s="84">
        <v>2</v>
      </c>
      <c r="D214" s="123">
        <v>0.002862124138271854</v>
      </c>
      <c r="E214" s="123">
        <v>2.748575616930992</v>
      </c>
      <c r="F214" s="84" t="s">
        <v>2314</v>
      </c>
      <c r="G214" s="84" t="b">
        <v>0</v>
      </c>
      <c r="H214" s="84" t="b">
        <v>0</v>
      </c>
      <c r="I214" s="84" t="b">
        <v>0</v>
      </c>
      <c r="J214" s="84" t="b">
        <v>0</v>
      </c>
      <c r="K214" s="84" t="b">
        <v>0</v>
      </c>
      <c r="L214" s="84" t="b">
        <v>0</v>
      </c>
    </row>
    <row r="215" spans="1:12" ht="15">
      <c r="A215" s="84" t="s">
        <v>2303</v>
      </c>
      <c r="B215" s="84" t="s">
        <v>2304</v>
      </c>
      <c r="C215" s="84">
        <v>2</v>
      </c>
      <c r="D215" s="123">
        <v>0.002862124138271854</v>
      </c>
      <c r="E215" s="123">
        <v>2.748575616930992</v>
      </c>
      <c r="F215" s="84" t="s">
        <v>2314</v>
      </c>
      <c r="G215" s="84" t="b">
        <v>0</v>
      </c>
      <c r="H215" s="84" t="b">
        <v>0</v>
      </c>
      <c r="I215" s="84" t="b">
        <v>0</v>
      </c>
      <c r="J215" s="84" t="b">
        <v>0</v>
      </c>
      <c r="K215" s="84" t="b">
        <v>0</v>
      </c>
      <c r="L215" s="84" t="b">
        <v>0</v>
      </c>
    </row>
    <row r="216" spans="1:12" ht="15">
      <c r="A216" s="84" t="s">
        <v>2304</v>
      </c>
      <c r="B216" s="84" t="s">
        <v>305</v>
      </c>
      <c r="C216" s="84">
        <v>2</v>
      </c>
      <c r="D216" s="123">
        <v>0.002862124138271854</v>
      </c>
      <c r="E216" s="123">
        <v>2.748575616930992</v>
      </c>
      <c r="F216" s="84" t="s">
        <v>2314</v>
      </c>
      <c r="G216" s="84" t="b">
        <v>0</v>
      </c>
      <c r="H216" s="84" t="b">
        <v>0</v>
      </c>
      <c r="I216" s="84" t="b">
        <v>0</v>
      </c>
      <c r="J216" s="84" t="b">
        <v>0</v>
      </c>
      <c r="K216" s="84" t="b">
        <v>0</v>
      </c>
      <c r="L216" s="84" t="b">
        <v>0</v>
      </c>
    </row>
    <row r="217" spans="1:12" ht="15">
      <c r="A217" s="84" t="s">
        <v>305</v>
      </c>
      <c r="B217" s="84" t="s">
        <v>1789</v>
      </c>
      <c r="C217" s="84">
        <v>2</v>
      </c>
      <c r="D217" s="123">
        <v>0.002862124138271854</v>
      </c>
      <c r="E217" s="123">
        <v>1.7485756169309918</v>
      </c>
      <c r="F217" s="84" t="s">
        <v>2314</v>
      </c>
      <c r="G217" s="84" t="b">
        <v>0</v>
      </c>
      <c r="H217" s="84" t="b">
        <v>0</v>
      </c>
      <c r="I217" s="84" t="b">
        <v>0</v>
      </c>
      <c r="J217" s="84" t="b">
        <v>0</v>
      </c>
      <c r="K217" s="84" t="b">
        <v>0</v>
      </c>
      <c r="L217" s="84" t="b">
        <v>0</v>
      </c>
    </row>
    <row r="218" spans="1:12" ht="15">
      <c r="A218" s="84" t="s">
        <v>2210</v>
      </c>
      <c r="B218" s="84" t="s">
        <v>2212</v>
      </c>
      <c r="C218" s="84">
        <v>2</v>
      </c>
      <c r="D218" s="123">
        <v>0.002862124138271854</v>
      </c>
      <c r="E218" s="123">
        <v>1.0606009968964363</v>
      </c>
      <c r="F218" s="84" t="s">
        <v>2314</v>
      </c>
      <c r="G218" s="84" t="b">
        <v>0</v>
      </c>
      <c r="H218" s="84" t="b">
        <v>0</v>
      </c>
      <c r="I218" s="84" t="b">
        <v>0</v>
      </c>
      <c r="J218" s="84" t="b">
        <v>0</v>
      </c>
      <c r="K218" s="84" t="b">
        <v>0</v>
      </c>
      <c r="L218" s="84" t="b">
        <v>0</v>
      </c>
    </row>
    <row r="219" spans="1:12" ht="15">
      <c r="A219" s="84" t="s">
        <v>2212</v>
      </c>
      <c r="B219" s="84" t="s">
        <v>230</v>
      </c>
      <c r="C219" s="84">
        <v>2</v>
      </c>
      <c r="D219" s="123">
        <v>0.002862124138271854</v>
      </c>
      <c r="E219" s="123">
        <v>1.9356622602881364</v>
      </c>
      <c r="F219" s="84" t="s">
        <v>2314</v>
      </c>
      <c r="G219" s="84" t="b">
        <v>0</v>
      </c>
      <c r="H219" s="84" t="b">
        <v>0</v>
      </c>
      <c r="I219" s="84" t="b">
        <v>0</v>
      </c>
      <c r="J219" s="84" t="b">
        <v>0</v>
      </c>
      <c r="K219" s="84" t="b">
        <v>0</v>
      </c>
      <c r="L219" s="84" t="b">
        <v>0</v>
      </c>
    </row>
    <row r="220" spans="1:12" ht="15">
      <c r="A220" s="84" t="s">
        <v>230</v>
      </c>
      <c r="B220" s="84" t="s">
        <v>443</v>
      </c>
      <c r="C220" s="84">
        <v>2</v>
      </c>
      <c r="D220" s="123">
        <v>0.002862124138271854</v>
      </c>
      <c r="E220" s="123">
        <v>1.1051229404448044</v>
      </c>
      <c r="F220" s="84" t="s">
        <v>2314</v>
      </c>
      <c r="G220" s="84" t="b">
        <v>0</v>
      </c>
      <c r="H220" s="84" t="b">
        <v>0</v>
      </c>
      <c r="I220" s="84" t="b">
        <v>0</v>
      </c>
      <c r="J220" s="84" t="b">
        <v>0</v>
      </c>
      <c r="K220" s="84" t="b">
        <v>0</v>
      </c>
      <c r="L220" s="84" t="b">
        <v>0</v>
      </c>
    </row>
    <row r="221" spans="1:12" ht="15">
      <c r="A221" s="84" t="s">
        <v>443</v>
      </c>
      <c r="B221" s="84" t="s">
        <v>2218</v>
      </c>
      <c r="C221" s="84">
        <v>2</v>
      </c>
      <c r="D221" s="123">
        <v>0.002862124138271854</v>
      </c>
      <c r="E221" s="123">
        <v>0.6859936327028289</v>
      </c>
      <c r="F221" s="84" t="s">
        <v>2314</v>
      </c>
      <c r="G221" s="84" t="b">
        <v>0</v>
      </c>
      <c r="H221" s="84" t="b">
        <v>0</v>
      </c>
      <c r="I221" s="84" t="b">
        <v>0</v>
      </c>
      <c r="J221" s="84" t="b">
        <v>0</v>
      </c>
      <c r="K221" s="84" t="b">
        <v>0</v>
      </c>
      <c r="L221" s="84" t="b">
        <v>0</v>
      </c>
    </row>
    <row r="222" spans="1:12" ht="15">
      <c r="A222" s="84" t="s">
        <v>443</v>
      </c>
      <c r="B222" s="84" t="s">
        <v>1740</v>
      </c>
      <c r="C222" s="84">
        <v>2</v>
      </c>
      <c r="D222" s="123">
        <v>0.002862124138271854</v>
      </c>
      <c r="E222" s="123">
        <v>1.1631148874224913</v>
      </c>
      <c r="F222" s="84" t="s">
        <v>2314</v>
      </c>
      <c r="G222" s="84" t="b">
        <v>0</v>
      </c>
      <c r="H222" s="84" t="b">
        <v>0</v>
      </c>
      <c r="I222" s="84" t="b">
        <v>0</v>
      </c>
      <c r="J222" s="84" t="b">
        <v>0</v>
      </c>
      <c r="K222" s="84" t="b">
        <v>0</v>
      </c>
      <c r="L222" s="84" t="b">
        <v>0</v>
      </c>
    </row>
    <row r="223" spans="1:12" ht="15">
      <c r="A223" s="84" t="s">
        <v>2220</v>
      </c>
      <c r="B223" s="84" t="s">
        <v>1798</v>
      </c>
      <c r="C223" s="84">
        <v>2</v>
      </c>
      <c r="D223" s="123">
        <v>0.002862124138271854</v>
      </c>
      <c r="E223" s="123">
        <v>1.4755743448672543</v>
      </c>
      <c r="F223" s="84" t="s">
        <v>2314</v>
      </c>
      <c r="G223" s="84" t="b">
        <v>0</v>
      </c>
      <c r="H223" s="84" t="b">
        <v>0</v>
      </c>
      <c r="I223" s="84" t="b">
        <v>0</v>
      </c>
      <c r="J223" s="84" t="b">
        <v>0</v>
      </c>
      <c r="K223" s="84" t="b">
        <v>0</v>
      </c>
      <c r="L223" s="84" t="b">
        <v>0</v>
      </c>
    </row>
    <row r="224" spans="1:12" ht="15">
      <c r="A224" s="84" t="s">
        <v>1798</v>
      </c>
      <c r="B224" s="84" t="s">
        <v>2221</v>
      </c>
      <c r="C224" s="84">
        <v>2</v>
      </c>
      <c r="D224" s="123">
        <v>0.002862124138271854</v>
      </c>
      <c r="E224" s="123">
        <v>1.4755743448672543</v>
      </c>
      <c r="F224" s="84" t="s">
        <v>2314</v>
      </c>
      <c r="G224" s="84" t="b">
        <v>0</v>
      </c>
      <c r="H224" s="84" t="b">
        <v>0</v>
      </c>
      <c r="I224" s="84" t="b">
        <v>0</v>
      </c>
      <c r="J224" s="84" t="b">
        <v>0</v>
      </c>
      <c r="K224" s="84" t="b">
        <v>0</v>
      </c>
      <c r="L224" s="84" t="b">
        <v>0</v>
      </c>
    </row>
    <row r="225" spans="1:12" ht="15">
      <c r="A225" s="84" t="s">
        <v>1838</v>
      </c>
      <c r="B225" s="84" t="s">
        <v>2305</v>
      </c>
      <c r="C225" s="84">
        <v>2</v>
      </c>
      <c r="D225" s="123">
        <v>0.002862124138271854</v>
      </c>
      <c r="E225" s="123">
        <v>2.2714543622113297</v>
      </c>
      <c r="F225" s="84" t="s">
        <v>2314</v>
      </c>
      <c r="G225" s="84" t="b">
        <v>0</v>
      </c>
      <c r="H225" s="84" t="b">
        <v>0</v>
      </c>
      <c r="I225" s="84" t="b">
        <v>0</v>
      </c>
      <c r="J225" s="84" t="b">
        <v>0</v>
      </c>
      <c r="K225" s="84" t="b">
        <v>0</v>
      </c>
      <c r="L225" s="84" t="b">
        <v>0</v>
      </c>
    </row>
    <row r="226" spans="1:12" ht="15">
      <c r="A226" s="84" t="s">
        <v>2305</v>
      </c>
      <c r="B226" s="84" t="s">
        <v>299</v>
      </c>
      <c r="C226" s="84">
        <v>2</v>
      </c>
      <c r="D226" s="123">
        <v>0.002862124138271854</v>
      </c>
      <c r="E226" s="123">
        <v>2.748575616930992</v>
      </c>
      <c r="F226" s="84" t="s">
        <v>2314</v>
      </c>
      <c r="G226" s="84" t="b">
        <v>0</v>
      </c>
      <c r="H226" s="84" t="b">
        <v>0</v>
      </c>
      <c r="I226" s="84" t="b">
        <v>0</v>
      </c>
      <c r="J226" s="84" t="b">
        <v>0</v>
      </c>
      <c r="K226" s="84" t="b">
        <v>0</v>
      </c>
      <c r="L226" s="84" t="b">
        <v>0</v>
      </c>
    </row>
    <row r="227" spans="1:12" ht="15">
      <c r="A227" s="84" t="s">
        <v>299</v>
      </c>
      <c r="B227" s="84" t="s">
        <v>2306</v>
      </c>
      <c r="C227" s="84">
        <v>2</v>
      </c>
      <c r="D227" s="123">
        <v>0.002862124138271854</v>
      </c>
      <c r="E227" s="123">
        <v>2.748575616930992</v>
      </c>
      <c r="F227" s="84" t="s">
        <v>2314</v>
      </c>
      <c r="G227" s="84" t="b">
        <v>0</v>
      </c>
      <c r="H227" s="84" t="b">
        <v>0</v>
      </c>
      <c r="I227" s="84" t="b">
        <v>0</v>
      </c>
      <c r="J227" s="84" t="b">
        <v>0</v>
      </c>
      <c r="K227" s="84" t="b">
        <v>0</v>
      </c>
      <c r="L227" s="84" t="b">
        <v>0</v>
      </c>
    </row>
    <row r="228" spans="1:12" ht="15">
      <c r="A228" s="84" t="s">
        <v>2306</v>
      </c>
      <c r="B228" s="84" t="s">
        <v>2307</v>
      </c>
      <c r="C228" s="84">
        <v>2</v>
      </c>
      <c r="D228" s="123">
        <v>0.002862124138271854</v>
      </c>
      <c r="E228" s="123">
        <v>2.748575616930992</v>
      </c>
      <c r="F228" s="84" t="s">
        <v>2314</v>
      </c>
      <c r="G228" s="84" t="b">
        <v>0</v>
      </c>
      <c r="H228" s="84" t="b">
        <v>0</v>
      </c>
      <c r="I228" s="84" t="b">
        <v>0</v>
      </c>
      <c r="J228" s="84" t="b">
        <v>0</v>
      </c>
      <c r="K228" s="84" t="b">
        <v>0</v>
      </c>
      <c r="L228" s="84" t="b">
        <v>0</v>
      </c>
    </row>
    <row r="229" spans="1:12" ht="15">
      <c r="A229" s="84" t="s">
        <v>2307</v>
      </c>
      <c r="B229" s="84" t="s">
        <v>2308</v>
      </c>
      <c r="C229" s="84">
        <v>2</v>
      </c>
      <c r="D229" s="123">
        <v>0.002862124138271854</v>
      </c>
      <c r="E229" s="123">
        <v>2.748575616930992</v>
      </c>
      <c r="F229" s="84" t="s">
        <v>2314</v>
      </c>
      <c r="G229" s="84" t="b">
        <v>0</v>
      </c>
      <c r="H229" s="84" t="b">
        <v>0</v>
      </c>
      <c r="I229" s="84" t="b">
        <v>0</v>
      </c>
      <c r="J229" s="84" t="b">
        <v>0</v>
      </c>
      <c r="K229" s="84" t="b">
        <v>0</v>
      </c>
      <c r="L229" s="84" t="b">
        <v>0</v>
      </c>
    </row>
    <row r="230" spans="1:12" ht="15">
      <c r="A230" s="84" t="s">
        <v>2308</v>
      </c>
      <c r="B230" s="84" t="s">
        <v>2309</v>
      </c>
      <c r="C230" s="84">
        <v>2</v>
      </c>
      <c r="D230" s="123">
        <v>0.002862124138271854</v>
      </c>
      <c r="E230" s="123">
        <v>2.748575616930992</v>
      </c>
      <c r="F230" s="84" t="s">
        <v>2314</v>
      </c>
      <c r="G230" s="84" t="b">
        <v>0</v>
      </c>
      <c r="H230" s="84" t="b">
        <v>0</v>
      </c>
      <c r="I230" s="84" t="b">
        <v>0</v>
      </c>
      <c r="J230" s="84" t="b">
        <v>0</v>
      </c>
      <c r="K230" s="84" t="b">
        <v>0</v>
      </c>
      <c r="L230" s="84" t="b">
        <v>0</v>
      </c>
    </row>
    <row r="231" spans="1:12" ht="15">
      <c r="A231" s="84" t="s">
        <v>2309</v>
      </c>
      <c r="B231" s="84" t="s">
        <v>1732</v>
      </c>
      <c r="C231" s="84">
        <v>2</v>
      </c>
      <c r="D231" s="123">
        <v>0.002862124138271854</v>
      </c>
      <c r="E231" s="123">
        <v>1.618241848435986</v>
      </c>
      <c r="F231" s="84" t="s">
        <v>2314</v>
      </c>
      <c r="G231" s="84" t="b">
        <v>0</v>
      </c>
      <c r="H231" s="84" t="b">
        <v>0</v>
      </c>
      <c r="I231" s="84" t="b">
        <v>0</v>
      </c>
      <c r="J231" s="84" t="b">
        <v>0</v>
      </c>
      <c r="K231" s="84" t="b">
        <v>0</v>
      </c>
      <c r="L231" s="84" t="b">
        <v>0</v>
      </c>
    </row>
    <row r="232" spans="1:12" ht="15">
      <c r="A232" s="84" t="s">
        <v>2310</v>
      </c>
      <c r="B232" s="84" t="s">
        <v>2311</v>
      </c>
      <c r="C232" s="84">
        <v>2</v>
      </c>
      <c r="D232" s="123">
        <v>0.002862124138271854</v>
      </c>
      <c r="E232" s="123">
        <v>2.748575616930992</v>
      </c>
      <c r="F232" s="84" t="s">
        <v>2314</v>
      </c>
      <c r="G232" s="84" t="b">
        <v>0</v>
      </c>
      <c r="H232" s="84" t="b">
        <v>0</v>
      </c>
      <c r="I232" s="84" t="b">
        <v>0</v>
      </c>
      <c r="J232" s="84" t="b">
        <v>0</v>
      </c>
      <c r="K232" s="84" t="b">
        <v>0</v>
      </c>
      <c r="L232" s="84" t="b">
        <v>0</v>
      </c>
    </row>
    <row r="233" spans="1:12" ht="15">
      <c r="A233" s="84" t="s">
        <v>300</v>
      </c>
      <c r="B233" s="84" t="s">
        <v>1733</v>
      </c>
      <c r="C233" s="84">
        <v>8</v>
      </c>
      <c r="D233" s="123">
        <v>0.01982090506429506</v>
      </c>
      <c r="E233" s="123">
        <v>1.245101209250068</v>
      </c>
      <c r="F233" s="84" t="s">
        <v>1643</v>
      </c>
      <c r="G233" s="84" t="b">
        <v>0</v>
      </c>
      <c r="H233" s="84" t="b">
        <v>0</v>
      </c>
      <c r="I233" s="84" t="b">
        <v>0</v>
      </c>
      <c r="J233" s="84" t="b">
        <v>0</v>
      </c>
      <c r="K233" s="84" t="b">
        <v>0</v>
      </c>
      <c r="L233" s="84" t="b">
        <v>0</v>
      </c>
    </row>
    <row r="234" spans="1:12" ht="15">
      <c r="A234" s="84" t="s">
        <v>1733</v>
      </c>
      <c r="B234" s="84" t="s">
        <v>1728</v>
      </c>
      <c r="C234" s="84">
        <v>8</v>
      </c>
      <c r="D234" s="123">
        <v>0.01982090506429506</v>
      </c>
      <c r="E234" s="123">
        <v>1.3700399458583679</v>
      </c>
      <c r="F234" s="84" t="s">
        <v>1643</v>
      </c>
      <c r="G234" s="84" t="b">
        <v>0</v>
      </c>
      <c r="H234" s="84" t="b">
        <v>0</v>
      </c>
      <c r="I234" s="84" t="b">
        <v>0</v>
      </c>
      <c r="J234" s="84" t="b">
        <v>0</v>
      </c>
      <c r="K234" s="84" t="b">
        <v>0</v>
      </c>
      <c r="L234" s="84" t="b">
        <v>0</v>
      </c>
    </row>
    <row r="235" spans="1:12" ht="15">
      <c r="A235" s="84" t="s">
        <v>1728</v>
      </c>
      <c r="B235" s="84" t="s">
        <v>1735</v>
      </c>
      <c r="C235" s="84">
        <v>8</v>
      </c>
      <c r="D235" s="123">
        <v>0.01982090506429506</v>
      </c>
      <c r="E235" s="123">
        <v>1.3700399458583679</v>
      </c>
      <c r="F235" s="84" t="s">
        <v>1643</v>
      </c>
      <c r="G235" s="84" t="b">
        <v>0</v>
      </c>
      <c r="H235" s="84" t="b">
        <v>0</v>
      </c>
      <c r="I235" s="84" t="b">
        <v>0</v>
      </c>
      <c r="J235" s="84" t="b">
        <v>0</v>
      </c>
      <c r="K235" s="84" t="b">
        <v>0</v>
      </c>
      <c r="L235" s="84" t="b">
        <v>0</v>
      </c>
    </row>
    <row r="236" spans="1:12" ht="15">
      <c r="A236" s="84" t="s">
        <v>1735</v>
      </c>
      <c r="B236" s="84" t="s">
        <v>1726</v>
      </c>
      <c r="C236" s="84">
        <v>8</v>
      </c>
      <c r="D236" s="123">
        <v>0.01982090506429506</v>
      </c>
      <c r="E236" s="123">
        <v>1.245101209250068</v>
      </c>
      <c r="F236" s="84" t="s">
        <v>1643</v>
      </c>
      <c r="G236" s="84" t="b">
        <v>0</v>
      </c>
      <c r="H236" s="84" t="b">
        <v>0</v>
      </c>
      <c r="I236" s="84" t="b">
        <v>0</v>
      </c>
      <c r="J236" s="84" t="b">
        <v>0</v>
      </c>
      <c r="K236" s="84" t="b">
        <v>0</v>
      </c>
      <c r="L236" s="84" t="b">
        <v>0</v>
      </c>
    </row>
    <row r="237" spans="1:12" ht="15">
      <c r="A237" s="84" t="s">
        <v>1726</v>
      </c>
      <c r="B237" s="84" t="s">
        <v>1730</v>
      </c>
      <c r="C237" s="84">
        <v>8</v>
      </c>
      <c r="D237" s="123">
        <v>0.01982090506429506</v>
      </c>
      <c r="E237" s="123">
        <v>1.3242824552976926</v>
      </c>
      <c r="F237" s="84" t="s">
        <v>1643</v>
      </c>
      <c r="G237" s="84" t="b">
        <v>0</v>
      </c>
      <c r="H237" s="84" t="b">
        <v>0</v>
      </c>
      <c r="I237" s="84" t="b">
        <v>0</v>
      </c>
      <c r="J237" s="84" t="b">
        <v>0</v>
      </c>
      <c r="K237" s="84" t="b">
        <v>0</v>
      </c>
      <c r="L237" s="84" t="b">
        <v>0</v>
      </c>
    </row>
    <row r="238" spans="1:12" ht="15">
      <c r="A238" s="84" t="s">
        <v>1730</v>
      </c>
      <c r="B238" s="84" t="s">
        <v>1729</v>
      </c>
      <c r="C238" s="84">
        <v>8</v>
      </c>
      <c r="D238" s="123">
        <v>0.01982090506429506</v>
      </c>
      <c r="E238" s="123">
        <v>1.421192468305749</v>
      </c>
      <c r="F238" s="84" t="s">
        <v>1643</v>
      </c>
      <c r="G238" s="84" t="b">
        <v>0</v>
      </c>
      <c r="H238" s="84" t="b">
        <v>0</v>
      </c>
      <c r="I238" s="84" t="b">
        <v>0</v>
      </c>
      <c r="J238" s="84" t="b">
        <v>0</v>
      </c>
      <c r="K238" s="84" t="b">
        <v>0</v>
      </c>
      <c r="L238" s="84" t="b">
        <v>0</v>
      </c>
    </row>
    <row r="239" spans="1:12" ht="15">
      <c r="A239" s="84" t="s">
        <v>1729</v>
      </c>
      <c r="B239" s="84" t="s">
        <v>1736</v>
      </c>
      <c r="C239" s="84">
        <v>8</v>
      </c>
      <c r="D239" s="123">
        <v>0.01982090506429506</v>
      </c>
      <c r="E239" s="123">
        <v>1.421192468305749</v>
      </c>
      <c r="F239" s="84" t="s">
        <v>1643</v>
      </c>
      <c r="G239" s="84" t="b">
        <v>0</v>
      </c>
      <c r="H239" s="84" t="b">
        <v>0</v>
      </c>
      <c r="I239" s="84" t="b">
        <v>0</v>
      </c>
      <c r="J239" s="84" t="b">
        <v>0</v>
      </c>
      <c r="K239" s="84" t="b">
        <v>0</v>
      </c>
      <c r="L239" s="84" t="b">
        <v>0</v>
      </c>
    </row>
    <row r="240" spans="1:12" ht="15">
      <c r="A240" s="84" t="s">
        <v>1736</v>
      </c>
      <c r="B240" s="84" t="s">
        <v>443</v>
      </c>
      <c r="C240" s="84">
        <v>8</v>
      </c>
      <c r="D240" s="123">
        <v>0.01982090506429506</v>
      </c>
      <c r="E240" s="123">
        <v>0.9818597744754864</v>
      </c>
      <c r="F240" s="84" t="s">
        <v>1643</v>
      </c>
      <c r="G240" s="84" t="b">
        <v>0</v>
      </c>
      <c r="H240" s="84" t="b">
        <v>0</v>
      </c>
      <c r="I240" s="84" t="b">
        <v>0</v>
      </c>
      <c r="J240" s="84" t="b">
        <v>0</v>
      </c>
      <c r="K240" s="84" t="b">
        <v>0</v>
      </c>
      <c r="L240" s="84" t="b">
        <v>0</v>
      </c>
    </row>
    <row r="241" spans="1:12" ht="15">
      <c r="A241" s="84" t="s">
        <v>443</v>
      </c>
      <c r="B241" s="84" t="s">
        <v>2213</v>
      </c>
      <c r="C241" s="84">
        <v>8</v>
      </c>
      <c r="D241" s="123">
        <v>0.01982090506429506</v>
      </c>
      <c r="E241" s="123">
        <v>1.0020631605637733</v>
      </c>
      <c r="F241" s="84" t="s">
        <v>1643</v>
      </c>
      <c r="G241" s="84" t="b">
        <v>0</v>
      </c>
      <c r="H241" s="84" t="b">
        <v>0</v>
      </c>
      <c r="I241" s="84" t="b">
        <v>0</v>
      </c>
      <c r="J241" s="84" t="b">
        <v>0</v>
      </c>
      <c r="K241" s="84" t="b">
        <v>0</v>
      </c>
      <c r="L241" s="84" t="b">
        <v>0</v>
      </c>
    </row>
    <row r="242" spans="1:12" ht="15">
      <c r="A242" s="84" t="s">
        <v>2213</v>
      </c>
      <c r="B242" s="84" t="s">
        <v>1727</v>
      </c>
      <c r="C242" s="84">
        <v>7</v>
      </c>
      <c r="D242" s="123">
        <v>0.019013841844195654</v>
      </c>
      <c r="E242" s="123">
        <v>1.421192468305749</v>
      </c>
      <c r="F242" s="84" t="s">
        <v>1643</v>
      </c>
      <c r="G242" s="84" t="b">
        <v>0</v>
      </c>
      <c r="H242" s="84" t="b">
        <v>0</v>
      </c>
      <c r="I242" s="84" t="b">
        <v>0</v>
      </c>
      <c r="J242" s="84" t="b">
        <v>0</v>
      </c>
      <c r="K242" s="84" t="b">
        <v>0</v>
      </c>
      <c r="L242" s="84" t="b">
        <v>0</v>
      </c>
    </row>
    <row r="243" spans="1:12" ht="15">
      <c r="A243" s="84" t="s">
        <v>1727</v>
      </c>
      <c r="B243" s="84" t="s">
        <v>2216</v>
      </c>
      <c r="C243" s="84">
        <v>6</v>
      </c>
      <c r="D243" s="123">
        <v>0.01795058587496944</v>
      </c>
      <c r="E243" s="123">
        <v>1.479184415283436</v>
      </c>
      <c r="F243" s="84" t="s">
        <v>1643</v>
      </c>
      <c r="G243" s="84" t="b">
        <v>0</v>
      </c>
      <c r="H243" s="84" t="b">
        <v>0</v>
      </c>
      <c r="I243" s="84" t="b">
        <v>0</v>
      </c>
      <c r="J243" s="84" t="b">
        <v>0</v>
      </c>
      <c r="K243" s="84" t="b">
        <v>0</v>
      </c>
      <c r="L243" s="84" t="b">
        <v>0</v>
      </c>
    </row>
    <row r="244" spans="1:12" ht="15">
      <c r="A244" s="84" t="s">
        <v>2216</v>
      </c>
      <c r="B244" s="84" t="s">
        <v>2217</v>
      </c>
      <c r="C244" s="84">
        <v>6</v>
      </c>
      <c r="D244" s="123">
        <v>0.01795058587496944</v>
      </c>
      <c r="E244" s="123">
        <v>1.546131204914049</v>
      </c>
      <c r="F244" s="84" t="s">
        <v>1643</v>
      </c>
      <c r="G244" s="84" t="b">
        <v>0</v>
      </c>
      <c r="H244" s="84" t="b">
        <v>0</v>
      </c>
      <c r="I244" s="84" t="b">
        <v>0</v>
      </c>
      <c r="J244" s="84" t="b">
        <v>0</v>
      </c>
      <c r="K244" s="84" t="b">
        <v>0</v>
      </c>
      <c r="L244" s="84" t="b">
        <v>0</v>
      </c>
    </row>
    <row r="245" spans="1:12" ht="15">
      <c r="A245" s="84" t="s">
        <v>443</v>
      </c>
      <c r="B245" s="84" t="s">
        <v>2222</v>
      </c>
      <c r="C245" s="84">
        <v>4</v>
      </c>
      <c r="D245" s="123">
        <v>0.014865678798221295</v>
      </c>
      <c r="E245" s="123">
        <v>1.0020631605637733</v>
      </c>
      <c r="F245" s="84" t="s">
        <v>1643</v>
      </c>
      <c r="G245" s="84" t="b">
        <v>0</v>
      </c>
      <c r="H245" s="84" t="b">
        <v>0</v>
      </c>
      <c r="I245" s="84" t="b">
        <v>0</v>
      </c>
      <c r="J245" s="84" t="b">
        <v>0</v>
      </c>
      <c r="K245" s="84" t="b">
        <v>0</v>
      </c>
      <c r="L245" s="84" t="b">
        <v>0</v>
      </c>
    </row>
    <row r="246" spans="1:12" ht="15">
      <c r="A246" s="84" t="s">
        <v>443</v>
      </c>
      <c r="B246" s="84" t="s">
        <v>1726</v>
      </c>
      <c r="C246" s="84">
        <v>3</v>
      </c>
      <c r="D246" s="123">
        <v>0.012691712637040041</v>
      </c>
      <c r="E246" s="123">
        <v>0.400003169235811</v>
      </c>
      <c r="F246" s="84" t="s">
        <v>1643</v>
      </c>
      <c r="G246" s="84" t="b">
        <v>0</v>
      </c>
      <c r="H246" s="84" t="b">
        <v>0</v>
      </c>
      <c r="I246" s="84" t="b">
        <v>0</v>
      </c>
      <c r="J246" s="84" t="b">
        <v>0</v>
      </c>
      <c r="K246" s="84" t="b">
        <v>0</v>
      </c>
      <c r="L246" s="84" t="b">
        <v>0</v>
      </c>
    </row>
    <row r="247" spans="1:12" ht="15">
      <c r="A247" s="84" t="s">
        <v>1789</v>
      </c>
      <c r="B247" s="84" t="s">
        <v>2210</v>
      </c>
      <c r="C247" s="84">
        <v>2</v>
      </c>
      <c r="D247" s="123">
        <v>0.00991045253214753</v>
      </c>
      <c r="E247" s="123">
        <v>2.0232524596337114</v>
      </c>
      <c r="F247" s="84" t="s">
        <v>1643</v>
      </c>
      <c r="G247" s="84" t="b">
        <v>0</v>
      </c>
      <c r="H247" s="84" t="b">
        <v>0</v>
      </c>
      <c r="I247" s="84" t="b">
        <v>0</v>
      </c>
      <c r="J247" s="84" t="b">
        <v>0</v>
      </c>
      <c r="K247" s="84" t="b">
        <v>0</v>
      </c>
      <c r="L247" s="84" t="b">
        <v>0</v>
      </c>
    </row>
    <row r="248" spans="1:12" ht="15">
      <c r="A248" s="84" t="s">
        <v>1788</v>
      </c>
      <c r="B248" s="84" t="s">
        <v>1784</v>
      </c>
      <c r="C248" s="84">
        <v>11</v>
      </c>
      <c r="D248" s="123">
        <v>0.0063651317995588</v>
      </c>
      <c r="E248" s="123">
        <v>1.1813237859893582</v>
      </c>
      <c r="F248" s="84" t="s">
        <v>1644</v>
      </c>
      <c r="G248" s="84" t="b">
        <v>0</v>
      </c>
      <c r="H248" s="84" t="b">
        <v>0</v>
      </c>
      <c r="I248" s="84" t="b">
        <v>0</v>
      </c>
      <c r="J248" s="84" t="b">
        <v>0</v>
      </c>
      <c r="K248" s="84" t="b">
        <v>0</v>
      </c>
      <c r="L248" s="84" t="b">
        <v>0</v>
      </c>
    </row>
    <row r="249" spans="1:12" ht="15">
      <c r="A249" s="84" t="s">
        <v>1790</v>
      </c>
      <c r="B249" s="84" t="s">
        <v>1791</v>
      </c>
      <c r="C249" s="84">
        <v>7</v>
      </c>
      <c r="D249" s="123">
        <v>0.011642044031203693</v>
      </c>
      <c r="E249" s="123">
        <v>1.3776184311333264</v>
      </c>
      <c r="F249" s="84" t="s">
        <v>1644</v>
      </c>
      <c r="G249" s="84" t="b">
        <v>0</v>
      </c>
      <c r="H249" s="84" t="b">
        <v>0</v>
      </c>
      <c r="I249" s="84" t="b">
        <v>0</v>
      </c>
      <c r="J249" s="84" t="b">
        <v>0</v>
      </c>
      <c r="K249" s="84" t="b">
        <v>0</v>
      </c>
      <c r="L249" s="84" t="b">
        <v>0</v>
      </c>
    </row>
    <row r="250" spans="1:12" ht="15">
      <c r="A250" s="84" t="s">
        <v>1784</v>
      </c>
      <c r="B250" s="84" t="s">
        <v>1790</v>
      </c>
      <c r="C250" s="84">
        <v>6</v>
      </c>
      <c r="D250" s="123">
        <v>0.01219812547937882</v>
      </c>
      <c r="E250" s="123">
        <v>1.1143769963587449</v>
      </c>
      <c r="F250" s="84" t="s">
        <v>1644</v>
      </c>
      <c r="G250" s="84" t="b">
        <v>0</v>
      </c>
      <c r="H250" s="84" t="b">
        <v>0</v>
      </c>
      <c r="I250" s="84" t="b">
        <v>0</v>
      </c>
      <c r="J250" s="84" t="b">
        <v>0</v>
      </c>
      <c r="K250" s="84" t="b">
        <v>0</v>
      </c>
      <c r="L250" s="84" t="b">
        <v>0</v>
      </c>
    </row>
    <row r="251" spans="1:12" ht="15">
      <c r="A251" s="84" t="s">
        <v>1727</v>
      </c>
      <c r="B251" s="84" t="s">
        <v>1738</v>
      </c>
      <c r="C251" s="84">
        <v>6</v>
      </c>
      <c r="D251" s="123">
        <v>0.01219812547937882</v>
      </c>
      <c r="E251" s="123">
        <v>1.3776184311333264</v>
      </c>
      <c r="F251" s="84" t="s">
        <v>1644</v>
      </c>
      <c r="G251" s="84" t="b">
        <v>0</v>
      </c>
      <c r="H251" s="84" t="b">
        <v>0</v>
      </c>
      <c r="I251" s="84" t="b">
        <v>0</v>
      </c>
      <c r="J251" s="84" t="b">
        <v>0</v>
      </c>
      <c r="K251" s="84" t="b">
        <v>0</v>
      </c>
      <c r="L251" s="84" t="b">
        <v>0</v>
      </c>
    </row>
    <row r="252" spans="1:12" ht="15">
      <c r="A252" s="84" t="s">
        <v>1738</v>
      </c>
      <c r="B252" s="84" t="s">
        <v>443</v>
      </c>
      <c r="C252" s="84">
        <v>6</v>
      </c>
      <c r="D252" s="123">
        <v>0.01219812547937882</v>
      </c>
      <c r="E252" s="123">
        <v>1.1813237859893582</v>
      </c>
      <c r="F252" s="84" t="s">
        <v>1644</v>
      </c>
      <c r="G252" s="84" t="b">
        <v>0</v>
      </c>
      <c r="H252" s="84" t="b">
        <v>0</v>
      </c>
      <c r="I252" s="84" t="b">
        <v>0</v>
      </c>
      <c r="J252" s="84" t="b">
        <v>0</v>
      </c>
      <c r="K252" s="84" t="b">
        <v>0</v>
      </c>
      <c r="L252" s="84" t="b">
        <v>0</v>
      </c>
    </row>
    <row r="253" spans="1:12" ht="15">
      <c r="A253" s="84" t="s">
        <v>443</v>
      </c>
      <c r="B253" s="84" t="s">
        <v>1732</v>
      </c>
      <c r="C253" s="84">
        <v>6</v>
      </c>
      <c r="D253" s="123">
        <v>0.01219812547937882</v>
      </c>
      <c r="E253" s="123">
        <v>0.9180823512147768</v>
      </c>
      <c r="F253" s="84" t="s">
        <v>1644</v>
      </c>
      <c r="G253" s="84" t="b">
        <v>0</v>
      </c>
      <c r="H253" s="84" t="b">
        <v>0</v>
      </c>
      <c r="I253" s="84" t="b">
        <v>0</v>
      </c>
      <c r="J253" s="84" t="b">
        <v>0</v>
      </c>
      <c r="K253" s="84" t="b">
        <v>0</v>
      </c>
      <c r="L253" s="84" t="b">
        <v>0</v>
      </c>
    </row>
    <row r="254" spans="1:12" ht="15">
      <c r="A254" s="84" t="s">
        <v>1732</v>
      </c>
      <c r="B254" s="84" t="s">
        <v>1739</v>
      </c>
      <c r="C254" s="84">
        <v>6</v>
      </c>
      <c r="D254" s="123">
        <v>0.01219812547937882</v>
      </c>
      <c r="E254" s="123">
        <v>1.1813237859893582</v>
      </c>
      <c r="F254" s="84" t="s">
        <v>1644</v>
      </c>
      <c r="G254" s="84" t="b">
        <v>0</v>
      </c>
      <c r="H254" s="84" t="b">
        <v>0</v>
      </c>
      <c r="I254" s="84" t="b">
        <v>0</v>
      </c>
      <c r="J254" s="84" t="b">
        <v>0</v>
      </c>
      <c r="K254" s="84" t="b">
        <v>0</v>
      </c>
      <c r="L254" s="84" t="b">
        <v>0</v>
      </c>
    </row>
    <row r="255" spans="1:12" ht="15">
      <c r="A255" s="84" t="s">
        <v>1784</v>
      </c>
      <c r="B255" s="84" t="s">
        <v>1787</v>
      </c>
      <c r="C255" s="84">
        <v>5</v>
      </c>
      <c r="D255" s="123">
        <v>0.012352431805033679</v>
      </c>
      <c r="E255" s="123">
        <v>0.880293790325377</v>
      </c>
      <c r="F255" s="84" t="s">
        <v>1644</v>
      </c>
      <c r="G255" s="84" t="b">
        <v>0</v>
      </c>
      <c r="H255" s="84" t="b">
        <v>0</v>
      </c>
      <c r="I255" s="84" t="b">
        <v>0</v>
      </c>
      <c r="J255" s="84" t="b">
        <v>0</v>
      </c>
      <c r="K255" s="84" t="b">
        <v>0</v>
      </c>
      <c r="L255" s="84" t="b">
        <v>0</v>
      </c>
    </row>
    <row r="256" spans="1:12" ht="15">
      <c r="A256" s="84" t="s">
        <v>1787</v>
      </c>
      <c r="B256" s="84" t="s">
        <v>1789</v>
      </c>
      <c r="C256" s="84">
        <v>5</v>
      </c>
      <c r="D256" s="123">
        <v>0.012352431805033679</v>
      </c>
      <c r="E256" s="123">
        <v>0.9974071894217205</v>
      </c>
      <c r="F256" s="84" t="s">
        <v>1644</v>
      </c>
      <c r="G256" s="84" t="b">
        <v>0</v>
      </c>
      <c r="H256" s="84" t="b">
        <v>0</v>
      </c>
      <c r="I256" s="84" t="b">
        <v>0</v>
      </c>
      <c r="J256" s="84" t="b">
        <v>0</v>
      </c>
      <c r="K256" s="84" t="b">
        <v>0</v>
      </c>
      <c r="L256" s="84" t="b">
        <v>0</v>
      </c>
    </row>
    <row r="257" spans="1:12" ht="15">
      <c r="A257" s="84" t="s">
        <v>1789</v>
      </c>
      <c r="B257" s="84" t="s">
        <v>2219</v>
      </c>
      <c r="C257" s="84">
        <v>5</v>
      </c>
      <c r="D257" s="123">
        <v>0.012352431805033679</v>
      </c>
      <c r="E257" s="123">
        <v>1.3776184311333264</v>
      </c>
      <c r="F257" s="84" t="s">
        <v>1644</v>
      </c>
      <c r="G257" s="84" t="b">
        <v>0</v>
      </c>
      <c r="H257" s="84" t="b">
        <v>0</v>
      </c>
      <c r="I257" s="84" t="b">
        <v>0</v>
      </c>
      <c r="J257" s="84" t="b">
        <v>0</v>
      </c>
      <c r="K257" s="84" t="b">
        <v>0</v>
      </c>
      <c r="L257" s="84" t="b">
        <v>0</v>
      </c>
    </row>
    <row r="258" spans="1:12" ht="15">
      <c r="A258" s="84" t="s">
        <v>2219</v>
      </c>
      <c r="B258" s="84" t="s">
        <v>1732</v>
      </c>
      <c r="C258" s="84">
        <v>5</v>
      </c>
      <c r="D258" s="123">
        <v>0.012352431805033679</v>
      </c>
      <c r="E258" s="123">
        <v>1.1813237859893582</v>
      </c>
      <c r="F258" s="84" t="s">
        <v>1644</v>
      </c>
      <c r="G258" s="84" t="b">
        <v>0</v>
      </c>
      <c r="H258" s="84" t="b">
        <v>0</v>
      </c>
      <c r="I258" s="84" t="b">
        <v>0</v>
      </c>
      <c r="J258" s="84" t="b">
        <v>0</v>
      </c>
      <c r="K258" s="84" t="b">
        <v>0</v>
      </c>
      <c r="L258" s="84" t="b">
        <v>0</v>
      </c>
    </row>
    <row r="259" spans="1:12" ht="15">
      <c r="A259" s="84" t="s">
        <v>1732</v>
      </c>
      <c r="B259" s="84" t="s">
        <v>2220</v>
      </c>
      <c r="C259" s="84">
        <v>5</v>
      </c>
      <c r="D259" s="123">
        <v>0.012352431805033679</v>
      </c>
      <c r="E259" s="123">
        <v>1.1813237859893582</v>
      </c>
      <c r="F259" s="84" t="s">
        <v>1644</v>
      </c>
      <c r="G259" s="84" t="b">
        <v>0</v>
      </c>
      <c r="H259" s="84" t="b">
        <v>0</v>
      </c>
      <c r="I259" s="84" t="b">
        <v>0</v>
      </c>
      <c r="J259" s="84" t="b">
        <v>0</v>
      </c>
      <c r="K259" s="84" t="b">
        <v>0</v>
      </c>
      <c r="L259" s="84" t="b">
        <v>0</v>
      </c>
    </row>
    <row r="260" spans="1:12" ht="15">
      <c r="A260" s="84" t="s">
        <v>2221</v>
      </c>
      <c r="B260" s="84" t="s">
        <v>300</v>
      </c>
      <c r="C260" s="84">
        <v>5</v>
      </c>
      <c r="D260" s="123">
        <v>0.012352431805033679</v>
      </c>
      <c r="E260" s="123">
        <v>1.4445652207639397</v>
      </c>
      <c r="F260" s="84" t="s">
        <v>1644</v>
      </c>
      <c r="G260" s="84" t="b">
        <v>0</v>
      </c>
      <c r="H260" s="84" t="b">
        <v>0</v>
      </c>
      <c r="I260" s="84" t="b">
        <v>0</v>
      </c>
      <c r="J260" s="84" t="b">
        <v>0</v>
      </c>
      <c r="K260" s="84" t="b">
        <v>0</v>
      </c>
      <c r="L260" s="84" t="b">
        <v>0</v>
      </c>
    </row>
    <row r="261" spans="1:12" ht="15">
      <c r="A261" s="84" t="s">
        <v>300</v>
      </c>
      <c r="B261" s="84" t="s">
        <v>1726</v>
      </c>
      <c r="C261" s="84">
        <v>5</v>
      </c>
      <c r="D261" s="123">
        <v>0.012352431805033679</v>
      </c>
      <c r="E261" s="123">
        <v>1.4445652207639397</v>
      </c>
      <c r="F261" s="84" t="s">
        <v>1644</v>
      </c>
      <c r="G261" s="84" t="b">
        <v>0</v>
      </c>
      <c r="H261" s="84" t="b">
        <v>0</v>
      </c>
      <c r="I261" s="84" t="b">
        <v>0</v>
      </c>
      <c r="J261" s="84" t="b">
        <v>0</v>
      </c>
      <c r="K261" s="84" t="b">
        <v>0</v>
      </c>
      <c r="L261" s="84" t="b">
        <v>0</v>
      </c>
    </row>
    <row r="262" spans="1:12" ht="15">
      <c r="A262" s="84" t="s">
        <v>1726</v>
      </c>
      <c r="B262" s="84" t="s">
        <v>1731</v>
      </c>
      <c r="C262" s="84">
        <v>4</v>
      </c>
      <c r="D262" s="123">
        <v>0.01202360319006134</v>
      </c>
      <c r="E262" s="123">
        <v>1.5237464668115646</v>
      </c>
      <c r="F262" s="84" t="s">
        <v>1644</v>
      </c>
      <c r="G262" s="84" t="b">
        <v>0</v>
      </c>
      <c r="H262" s="84" t="b">
        <v>0</v>
      </c>
      <c r="I262" s="84" t="b">
        <v>0</v>
      </c>
      <c r="J262" s="84" t="b">
        <v>0</v>
      </c>
      <c r="K262" s="84" t="b">
        <v>0</v>
      </c>
      <c r="L262" s="84" t="b">
        <v>0</v>
      </c>
    </row>
    <row r="263" spans="1:12" ht="15">
      <c r="A263" s="84" t="s">
        <v>2231</v>
      </c>
      <c r="B263" s="84" t="s">
        <v>2232</v>
      </c>
      <c r="C263" s="84">
        <v>4</v>
      </c>
      <c r="D263" s="123">
        <v>0.01202360319006134</v>
      </c>
      <c r="E263" s="123">
        <v>1.6206564798196208</v>
      </c>
      <c r="F263" s="84" t="s">
        <v>1644</v>
      </c>
      <c r="G263" s="84" t="b">
        <v>0</v>
      </c>
      <c r="H263" s="84" t="b">
        <v>0</v>
      </c>
      <c r="I263" s="84" t="b">
        <v>0</v>
      </c>
      <c r="J263" s="84" t="b">
        <v>1</v>
      </c>
      <c r="K263" s="84" t="b">
        <v>0</v>
      </c>
      <c r="L263" s="84" t="b">
        <v>0</v>
      </c>
    </row>
    <row r="264" spans="1:12" ht="15">
      <c r="A264" s="84" t="s">
        <v>2232</v>
      </c>
      <c r="B264" s="84" t="s">
        <v>2211</v>
      </c>
      <c r="C264" s="84">
        <v>4</v>
      </c>
      <c r="D264" s="123">
        <v>0.01202360319006134</v>
      </c>
      <c r="E264" s="123">
        <v>1.6206564798196208</v>
      </c>
      <c r="F264" s="84" t="s">
        <v>1644</v>
      </c>
      <c r="G264" s="84" t="b">
        <v>1</v>
      </c>
      <c r="H264" s="84" t="b">
        <v>0</v>
      </c>
      <c r="I264" s="84" t="b">
        <v>0</v>
      </c>
      <c r="J264" s="84" t="b">
        <v>0</v>
      </c>
      <c r="K264" s="84" t="b">
        <v>0</v>
      </c>
      <c r="L264" s="84" t="b">
        <v>0</v>
      </c>
    </row>
    <row r="265" spans="1:12" ht="15">
      <c r="A265" s="84" t="s">
        <v>2211</v>
      </c>
      <c r="B265" s="84" t="s">
        <v>1788</v>
      </c>
      <c r="C265" s="84">
        <v>4</v>
      </c>
      <c r="D265" s="123">
        <v>0.01202360319006134</v>
      </c>
      <c r="E265" s="123">
        <v>1.2684739617082585</v>
      </c>
      <c r="F265" s="84" t="s">
        <v>1644</v>
      </c>
      <c r="G265" s="84" t="b">
        <v>0</v>
      </c>
      <c r="H265" s="84" t="b">
        <v>0</v>
      </c>
      <c r="I265" s="84" t="b">
        <v>0</v>
      </c>
      <c r="J265" s="84" t="b">
        <v>0</v>
      </c>
      <c r="K265" s="84" t="b">
        <v>0</v>
      </c>
      <c r="L265" s="84" t="b">
        <v>0</v>
      </c>
    </row>
    <row r="266" spans="1:12" ht="15">
      <c r="A266" s="84" t="s">
        <v>1791</v>
      </c>
      <c r="B266" s="84" t="s">
        <v>1787</v>
      </c>
      <c r="C266" s="84">
        <v>4</v>
      </c>
      <c r="D266" s="123">
        <v>0.01202360319006134</v>
      </c>
      <c r="E266" s="123">
        <v>0.9796784224612888</v>
      </c>
      <c r="F266" s="84" t="s">
        <v>1644</v>
      </c>
      <c r="G266" s="84" t="b">
        <v>0</v>
      </c>
      <c r="H266" s="84" t="b">
        <v>0</v>
      </c>
      <c r="I266" s="84" t="b">
        <v>0</v>
      </c>
      <c r="J266" s="84" t="b">
        <v>0</v>
      </c>
      <c r="K266" s="84" t="b">
        <v>0</v>
      </c>
      <c r="L266" s="84" t="b">
        <v>0</v>
      </c>
    </row>
    <row r="267" spans="1:12" ht="15">
      <c r="A267" s="84" t="s">
        <v>1787</v>
      </c>
      <c r="B267" s="84" t="s">
        <v>1727</v>
      </c>
      <c r="C267" s="84">
        <v>4</v>
      </c>
      <c r="D267" s="123">
        <v>0.01202360319006134</v>
      </c>
      <c r="E267" s="123">
        <v>0.9004971764136641</v>
      </c>
      <c r="F267" s="84" t="s">
        <v>1644</v>
      </c>
      <c r="G267" s="84" t="b">
        <v>0</v>
      </c>
      <c r="H267" s="84" t="b">
        <v>0</v>
      </c>
      <c r="I267" s="84" t="b">
        <v>0</v>
      </c>
      <c r="J267" s="84" t="b">
        <v>0</v>
      </c>
      <c r="K267" s="84" t="b">
        <v>0</v>
      </c>
      <c r="L267" s="84" t="b">
        <v>0</v>
      </c>
    </row>
    <row r="268" spans="1:12" ht="15">
      <c r="A268" s="84" t="s">
        <v>251</v>
      </c>
      <c r="B268" s="84" t="s">
        <v>1788</v>
      </c>
      <c r="C268" s="84">
        <v>3</v>
      </c>
      <c r="D268" s="123">
        <v>0.01108851018163385</v>
      </c>
      <c r="E268" s="123">
        <v>0.900497176413664</v>
      </c>
      <c r="F268" s="84" t="s">
        <v>1644</v>
      </c>
      <c r="G268" s="84" t="b">
        <v>0</v>
      </c>
      <c r="H268" s="84" t="b">
        <v>0</v>
      </c>
      <c r="I268" s="84" t="b">
        <v>0</v>
      </c>
      <c r="J268" s="84" t="b">
        <v>0</v>
      </c>
      <c r="K268" s="84" t="b">
        <v>0</v>
      </c>
      <c r="L268" s="84" t="b">
        <v>0</v>
      </c>
    </row>
    <row r="269" spans="1:12" ht="15">
      <c r="A269" s="84" t="s">
        <v>2220</v>
      </c>
      <c r="B269" s="84" t="s">
        <v>2215</v>
      </c>
      <c r="C269" s="84">
        <v>3</v>
      </c>
      <c r="D269" s="123">
        <v>0.01108851018163385</v>
      </c>
      <c r="E269" s="123">
        <v>1.5237464668115646</v>
      </c>
      <c r="F269" s="84" t="s">
        <v>1644</v>
      </c>
      <c r="G269" s="84" t="b">
        <v>0</v>
      </c>
      <c r="H269" s="84" t="b">
        <v>0</v>
      </c>
      <c r="I269" s="84" t="b">
        <v>0</v>
      </c>
      <c r="J269" s="84" t="b">
        <v>0</v>
      </c>
      <c r="K269" s="84" t="b">
        <v>0</v>
      </c>
      <c r="L269" s="84" t="b">
        <v>0</v>
      </c>
    </row>
    <row r="270" spans="1:12" ht="15">
      <c r="A270" s="84" t="s">
        <v>2215</v>
      </c>
      <c r="B270" s="84" t="s">
        <v>2221</v>
      </c>
      <c r="C270" s="84">
        <v>3</v>
      </c>
      <c r="D270" s="123">
        <v>0.01108851018163385</v>
      </c>
      <c r="E270" s="123">
        <v>1.5237464668115646</v>
      </c>
      <c r="F270" s="84" t="s">
        <v>1644</v>
      </c>
      <c r="G270" s="84" t="b">
        <v>0</v>
      </c>
      <c r="H270" s="84" t="b">
        <v>0</v>
      </c>
      <c r="I270" s="84" t="b">
        <v>0</v>
      </c>
      <c r="J270" s="84" t="b">
        <v>0</v>
      </c>
      <c r="K270" s="84" t="b">
        <v>0</v>
      </c>
      <c r="L270" s="84" t="b">
        <v>0</v>
      </c>
    </row>
    <row r="271" spans="1:12" ht="15">
      <c r="A271" s="84" t="s">
        <v>251</v>
      </c>
      <c r="B271" s="84" t="s">
        <v>2231</v>
      </c>
      <c r="C271" s="84">
        <v>3</v>
      </c>
      <c r="D271" s="123">
        <v>0.01108851018163385</v>
      </c>
      <c r="E271" s="123">
        <v>1.3776184311333264</v>
      </c>
      <c r="F271" s="84" t="s">
        <v>1644</v>
      </c>
      <c r="G271" s="84" t="b">
        <v>0</v>
      </c>
      <c r="H271" s="84" t="b">
        <v>0</v>
      </c>
      <c r="I271" s="84" t="b">
        <v>0</v>
      </c>
      <c r="J271" s="84" t="b">
        <v>0</v>
      </c>
      <c r="K271" s="84" t="b">
        <v>0</v>
      </c>
      <c r="L271" s="84" t="b">
        <v>0</v>
      </c>
    </row>
    <row r="272" spans="1:12" ht="15">
      <c r="A272" s="84" t="s">
        <v>1731</v>
      </c>
      <c r="B272" s="84" t="s">
        <v>443</v>
      </c>
      <c r="C272" s="84">
        <v>2</v>
      </c>
      <c r="D272" s="123">
        <v>0.009338099889660296</v>
      </c>
      <c r="E272" s="123">
        <v>1.1813237859893582</v>
      </c>
      <c r="F272" s="84" t="s">
        <v>1644</v>
      </c>
      <c r="G272" s="84" t="b">
        <v>0</v>
      </c>
      <c r="H272" s="84" t="b">
        <v>0</v>
      </c>
      <c r="I272" s="84" t="b">
        <v>0</v>
      </c>
      <c r="J272" s="84" t="b">
        <v>0</v>
      </c>
      <c r="K272" s="84" t="b">
        <v>0</v>
      </c>
      <c r="L272" s="84" t="b">
        <v>0</v>
      </c>
    </row>
    <row r="273" spans="1:12" ht="15">
      <c r="A273" s="84" t="s">
        <v>443</v>
      </c>
      <c r="B273" s="84" t="s">
        <v>1740</v>
      </c>
      <c r="C273" s="84">
        <v>2</v>
      </c>
      <c r="D273" s="123">
        <v>0.009338099889660296</v>
      </c>
      <c r="E273" s="123">
        <v>1.1813237859893582</v>
      </c>
      <c r="F273" s="84" t="s">
        <v>1644</v>
      </c>
      <c r="G273" s="84" t="b">
        <v>0</v>
      </c>
      <c r="H273" s="84" t="b">
        <v>0</v>
      </c>
      <c r="I273" s="84" t="b">
        <v>0</v>
      </c>
      <c r="J273" s="84" t="b">
        <v>0</v>
      </c>
      <c r="K273" s="84" t="b">
        <v>0</v>
      </c>
      <c r="L273" s="84" t="b">
        <v>0</v>
      </c>
    </row>
    <row r="274" spans="1:12" ht="15">
      <c r="A274" s="84" t="s">
        <v>2220</v>
      </c>
      <c r="B274" s="84" t="s">
        <v>1798</v>
      </c>
      <c r="C274" s="84">
        <v>2</v>
      </c>
      <c r="D274" s="123">
        <v>0.009338099889660296</v>
      </c>
      <c r="E274" s="123">
        <v>1.5237464668115646</v>
      </c>
      <c r="F274" s="84" t="s">
        <v>1644</v>
      </c>
      <c r="G274" s="84" t="b">
        <v>0</v>
      </c>
      <c r="H274" s="84" t="b">
        <v>0</v>
      </c>
      <c r="I274" s="84" t="b">
        <v>0</v>
      </c>
      <c r="J274" s="84" t="b">
        <v>0</v>
      </c>
      <c r="K274" s="84" t="b">
        <v>0</v>
      </c>
      <c r="L274" s="84" t="b">
        <v>0</v>
      </c>
    </row>
    <row r="275" spans="1:12" ht="15">
      <c r="A275" s="84" t="s">
        <v>1798</v>
      </c>
      <c r="B275" s="84" t="s">
        <v>2221</v>
      </c>
      <c r="C275" s="84">
        <v>2</v>
      </c>
      <c r="D275" s="123">
        <v>0.009338099889660296</v>
      </c>
      <c r="E275" s="123">
        <v>1.5237464668115646</v>
      </c>
      <c r="F275" s="84" t="s">
        <v>1644</v>
      </c>
      <c r="G275" s="84" t="b">
        <v>0</v>
      </c>
      <c r="H275" s="84" t="b">
        <v>0</v>
      </c>
      <c r="I275" s="84" t="b">
        <v>0</v>
      </c>
      <c r="J275" s="84" t="b">
        <v>0</v>
      </c>
      <c r="K275" s="84" t="b">
        <v>0</v>
      </c>
      <c r="L275" s="84" t="b">
        <v>0</v>
      </c>
    </row>
    <row r="276" spans="1:12" ht="15">
      <c r="A276" s="84" t="s">
        <v>1787</v>
      </c>
      <c r="B276" s="84" t="s">
        <v>2301</v>
      </c>
      <c r="C276" s="84">
        <v>2</v>
      </c>
      <c r="D276" s="123">
        <v>0.009338099889660296</v>
      </c>
      <c r="E276" s="123">
        <v>1.1435352250999584</v>
      </c>
      <c r="F276" s="84" t="s">
        <v>1644</v>
      </c>
      <c r="G276" s="84" t="b">
        <v>0</v>
      </c>
      <c r="H276" s="84" t="b">
        <v>0</v>
      </c>
      <c r="I276" s="84" t="b">
        <v>0</v>
      </c>
      <c r="J276" s="84" t="b">
        <v>0</v>
      </c>
      <c r="K276" s="84" t="b">
        <v>0</v>
      </c>
      <c r="L276" s="84" t="b">
        <v>0</v>
      </c>
    </row>
    <row r="277" spans="1:12" ht="15">
      <c r="A277" s="84" t="s">
        <v>2301</v>
      </c>
      <c r="B277" s="84" t="s">
        <v>1788</v>
      </c>
      <c r="C277" s="84">
        <v>2</v>
      </c>
      <c r="D277" s="123">
        <v>0.009338099889660296</v>
      </c>
      <c r="E277" s="123">
        <v>1.2684739617082585</v>
      </c>
      <c r="F277" s="84" t="s">
        <v>1644</v>
      </c>
      <c r="G277" s="84" t="b">
        <v>0</v>
      </c>
      <c r="H277" s="84" t="b">
        <v>0</v>
      </c>
      <c r="I277" s="84" t="b">
        <v>0</v>
      </c>
      <c r="J277" s="84" t="b">
        <v>0</v>
      </c>
      <c r="K277" s="84" t="b">
        <v>0</v>
      </c>
      <c r="L277" s="84" t="b">
        <v>0</v>
      </c>
    </row>
    <row r="278" spans="1:12" ht="15">
      <c r="A278" s="84" t="s">
        <v>1791</v>
      </c>
      <c r="B278" s="84" t="s">
        <v>1727</v>
      </c>
      <c r="C278" s="84">
        <v>2</v>
      </c>
      <c r="D278" s="123">
        <v>0.009338099889660296</v>
      </c>
      <c r="E278" s="123">
        <v>0.8335503867830509</v>
      </c>
      <c r="F278" s="84" t="s">
        <v>1644</v>
      </c>
      <c r="G278" s="84" t="b">
        <v>0</v>
      </c>
      <c r="H278" s="84" t="b">
        <v>0</v>
      </c>
      <c r="I278" s="84" t="b">
        <v>0</v>
      </c>
      <c r="J278" s="84" t="b">
        <v>0</v>
      </c>
      <c r="K278" s="84" t="b">
        <v>0</v>
      </c>
      <c r="L278" s="84" t="b">
        <v>0</v>
      </c>
    </row>
    <row r="279" spans="1:12" ht="15">
      <c r="A279" s="84" t="s">
        <v>2302</v>
      </c>
      <c r="B279" s="84" t="s">
        <v>2303</v>
      </c>
      <c r="C279" s="84">
        <v>2</v>
      </c>
      <c r="D279" s="123">
        <v>0.009338099889660296</v>
      </c>
      <c r="E279" s="123">
        <v>1.921686475483602</v>
      </c>
      <c r="F279" s="84" t="s">
        <v>1644</v>
      </c>
      <c r="G279" s="84" t="b">
        <v>0</v>
      </c>
      <c r="H279" s="84" t="b">
        <v>0</v>
      </c>
      <c r="I279" s="84" t="b">
        <v>0</v>
      </c>
      <c r="J279" s="84" t="b">
        <v>0</v>
      </c>
      <c r="K279" s="84" t="b">
        <v>0</v>
      </c>
      <c r="L279" s="84" t="b">
        <v>0</v>
      </c>
    </row>
    <row r="280" spans="1:12" ht="15">
      <c r="A280" s="84" t="s">
        <v>2303</v>
      </c>
      <c r="B280" s="84" t="s">
        <v>2304</v>
      </c>
      <c r="C280" s="84">
        <v>2</v>
      </c>
      <c r="D280" s="123">
        <v>0.009338099889660296</v>
      </c>
      <c r="E280" s="123">
        <v>1.921686475483602</v>
      </c>
      <c r="F280" s="84" t="s">
        <v>1644</v>
      </c>
      <c r="G280" s="84" t="b">
        <v>0</v>
      </c>
      <c r="H280" s="84" t="b">
        <v>0</v>
      </c>
      <c r="I280" s="84" t="b">
        <v>0</v>
      </c>
      <c r="J280" s="84" t="b">
        <v>0</v>
      </c>
      <c r="K280" s="84" t="b">
        <v>0</v>
      </c>
      <c r="L280" s="84" t="b">
        <v>0</v>
      </c>
    </row>
    <row r="281" spans="1:12" ht="15">
      <c r="A281" s="84" t="s">
        <v>2304</v>
      </c>
      <c r="B281" s="84" t="s">
        <v>305</v>
      </c>
      <c r="C281" s="84">
        <v>2</v>
      </c>
      <c r="D281" s="123">
        <v>0.009338099889660296</v>
      </c>
      <c r="E281" s="123">
        <v>1.921686475483602</v>
      </c>
      <c r="F281" s="84" t="s">
        <v>1644</v>
      </c>
      <c r="G281" s="84" t="b">
        <v>0</v>
      </c>
      <c r="H281" s="84" t="b">
        <v>0</v>
      </c>
      <c r="I281" s="84" t="b">
        <v>0</v>
      </c>
      <c r="J281" s="84" t="b">
        <v>0</v>
      </c>
      <c r="K281" s="84" t="b">
        <v>0</v>
      </c>
      <c r="L281" s="84" t="b">
        <v>0</v>
      </c>
    </row>
    <row r="282" spans="1:12" ht="15">
      <c r="A282" s="84" t="s">
        <v>305</v>
      </c>
      <c r="B282" s="84" t="s">
        <v>1789</v>
      </c>
      <c r="C282" s="84">
        <v>2</v>
      </c>
      <c r="D282" s="123">
        <v>0.009338099889660296</v>
      </c>
      <c r="E282" s="123">
        <v>1.3776184311333266</v>
      </c>
      <c r="F282" s="84" t="s">
        <v>1644</v>
      </c>
      <c r="G282" s="84" t="b">
        <v>0</v>
      </c>
      <c r="H282" s="84" t="b">
        <v>0</v>
      </c>
      <c r="I282" s="84" t="b">
        <v>0</v>
      </c>
      <c r="J282" s="84" t="b">
        <v>0</v>
      </c>
      <c r="K282" s="84" t="b">
        <v>0</v>
      </c>
      <c r="L282" s="84" t="b">
        <v>0</v>
      </c>
    </row>
    <row r="283" spans="1:12" ht="15">
      <c r="A283" s="84" t="s">
        <v>1789</v>
      </c>
      <c r="B283" s="84" t="s">
        <v>2210</v>
      </c>
      <c r="C283" s="84">
        <v>2</v>
      </c>
      <c r="D283" s="123">
        <v>0.009338099889660296</v>
      </c>
      <c r="E283" s="123">
        <v>1.3776184311333266</v>
      </c>
      <c r="F283" s="84" t="s">
        <v>1644</v>
      </c>
      <c r="G283" s="84" t="b">
        <v>0</v>
      </c>
      <c r="H283" s="84" t="b">
        <v>0</v>
      </c>
      <c r="I283" s="84" t="b">
        <v>0</v>
      </c>
      <c r="J283" s="84" t="b">
        <v>0</v>
      </c>
      <c r="K283" s="84" t="b">
        <v>0</v>
      </c>
      <c r="L283" s="84" t="b">
        <v>0</v>
      </c>
    </row>
    <row r="284" spans="1:12" ht="15">
      <c r="A284" s="84" t="s">
        <v>2210</v>
      </c>
      <c r="B284" s="84" t="s">
        <v>2212</v>
      </c>
      <c r="C284" s="84">
        <v>2</v>
      </c>
      <c r="D284" s="123">
        <v>0.009338099889660296</v>
      </c>
      <c r="E284" s="123">
        <v>1.921686475483602</v>
      </c>
      <c r="F284" s="84" t="s">
        <v>1644</v>
      </c>
      <c r="G284" s="84" t="b">
        <v>0</v>
      </c>
      <c r="H284" s="84" t="b">
        <v>0</v>
      </c>
      <c r="I284" s="84" t="b">
        <v>0</v>
      </c>
      <c r="J284" s="84" t="b">
        <v>0</v>
      </c>
      <c r="K284" s="84" t="b">
        <v>0</v>
      </c>
      <c r="L284" s="84" t="b">
        <v>0</v>
      </c>
    </row>
    <row r="285" spans="1:12" ht="15">
      <c r="A285" s="84" t="s">
        <v>2212</v>
      </c>
      <c r="B285" s="84" t="s">
        <v>230</v>
      </c>
      <c r="C285" s="84">
        <v>2</v>
      </c>
      <c r="D285" s="123">
        <v>0.009338099889660296</v>
      </c>
      <c r="E285" s="123">
        <v>1.921686475483602</v>
      </c>
      <c r="F285" s="84" t="s">
        <v>1644</v>
      </c>
      <c r="G285" s="84" t="b">
        <v>0</v>
      </c>
      <c r="H285" s="84" t="b">
        <v>0</v>
      </c>
      <c r="I285" s="84" t="b">
        <v>0</v>
      </c>
      <c r="J285" s="84" t="b">
        <v>0</v>
      </c>
      <c r="K285" s="84" t="b">
        <v>0</v>
      </c>
      <c r="L285" s="84" t="b">
        <v>0</v>
      </c>
    </row>
    <row r="286" spans="1:12" ht="15">
      <c r="A286" s="84" t="s">
        <v>230</v>
      </c>
      <c r="B286" s="84" t="s">
        <v>443</v>
      </c>
      <c r="C286" s="84">
        <v>2</v>
      </c>
      <c r="D286" s="123">
        <v>0.009338099889660296</v>
      </c>
      <c r="E286" s="123">
        <v>1.1813237859893582</v>
      </c>
      <c r="F286" s="84" t="s">
        <v>1644</v>
      </c>
      <c r="G286" s="84" t="b">
        <v>0</v>
      </c>
      <c r="H286" s="84" t="b">
        <v>0</v>
      </c>
      <c r="I286" s="84" t="b">
        <v>0</v>
      </c>
      <c r="J286" s="84" t="b">
        <v>0</v>
      </c>
      <c r="K286" s="84" t="b">
        <v>0</v>
      </c>
      <c r="L286" s="84" t="b">
        <v>0</v>
      </c>
    </row>
    <row r="287" spans="1:12" ht="15">
      <c r="A287" s="84" t="s">
        <v>443</v>
      </c>
      <c r="B287" s="84" t="s">
        <v>2218</v>
      </c>
      <c r="C287" s="84">
        <v>2</v>
      </c>
      <c r="D287" s="123">
        <v>0.009338099889660296</v>
      </c>
      <c r="E287" s="123">
        <v>1.1813237859893582</v>
      </c>
      <c r="F287" s="84" t="s">
        <v>1644</v>
      </c>
      <c r="G287" s="84" t="b">
        <v>0</v>
      </c>
      <c r="H287" s="84" t="b">
        <v>0</v>
      </c>
      <c r="I287" s="84" t="b">
        <v>0</v>
      </c>
      <c r="J287" s="84" t="b">
        <v>0</v>
      </c>
      <c r="K287" s="84" t="b">
        <v>0</v>
      </c>
      <c r="L287" s="84" t="b">
        <v>0</v>
      </c>
    </row>
    <row r="288" spans="1:12" ht="15">
      <c r="A288" s="84" t="s">
        <v>1793</v>
      </c>
      <c r="B288" s="84" t="s">
        <v>1794</v>
      </c>
      <c r="C288" s="84">
        <v>2</v>
      </c>
      <c r="D288" s="123">
        <v>0.01307181519779897</v>
      </c>
      <c r="E288" s="123">
        <v>1.5250448070368452</v>
      </c>
      <c r="F288" s="84" t="s">
        <v>1645</v>
      </c>
      <c r="G288" s="84" t="b">
        <v>0</v>
      </c>
      <c r="H288" s="84" t="b">
        <v>0</v>
      </c>
      <c r="I288" s="84" t="b">
        <v>0</v>
      </c>
      <c r="J288" s="84" t="b">
        <v>0</v>
      </c>
      <c r="K288" s="84" t="b">
        <v>0</v>
      </c>
      <c r="L288" s="84" t="b">
        <v>0</v>
      </c>
    </row>
    <row r="289" spans="1:12" ht="15">
      <c r="A289" s="84" t="s">
        <v>1794</v>
      </c>
      <c r="B289" s="84" t="s">
        <v>1795</v>
      </c>
      <c r="C289" s="84">
        <v>2</v>
      </c>
      <c r="D289" s="123">
        <v>0.01307181519779897</v>
      </c>
      <c r="E289" s="123">
        <v>1.5250448070368452</v>
      </c>
      <c r="F289" s="84" t="s">
        <v>1645</v>
      </c>
      <c r="G289" s="84" t="b">
        <v>0</v>
      </c>
      <c r="H289" s="84" t="b">
        <v>0</v>
      </c>
      <c r="I289" s="84" t="b">
        <v>0</v>
      </c>
      <c r="J289" s="84" t="b">
        <v>0</v>
      </c>
      <c r="K289" s="84" t="b">
        <v>0</v>
      </c>
      <c r="L289" s="84" t="b">
        <v>0</v>
      </c>
    </row>
    <row r="290" spans="1:12" ht="15">
      <c r="A290" s="84" t="s">
        <v>1795</v>
      </c>
      <c r="B290" s="84" t="s">
        <v>1796</v>
      </c>
      <c r="C290" s="84">
        <v>2</v>
      </c>
      <c r="D290" s="123">
        <v>0.01307181519779897</v>
      </c>
      <c r="E290" s="123">
        <v>1.5250448070368452</v>
      </c>
      <c r="F290" s="84" t="s">
        <v>1645</v>
      </c>
      <c r="G290" s="84" t="b">
        <v>0</v>
      </c>
      <c r="H290" s="84" t="b">
        <v>0</v>
      </c>
      <c r="I290" s="84" t="b">
        <v>0</v>
      </c>
      <c r="J290" s="84" t="b">
        <v>0</v>
      </c>
      <c r="K290" s="84" t="b">
        <v>0</v>
      </c>
      <c r="L290" s="84" t="b">
        <v>0</v>
      </c>
    </row>
    <row r="291" spans="1:12" ht="15">
      <c r="A291" s="84" t="s">
        <v>1796</v>
      </c>
      <c r="B291" s="84" t="s">
        <v>443</v>
      </c>
      <c r="C291" s="84">
        <v>2</v>
      </c>
      <c r="D291" s="123">
        <v>0.01307181519779897</v>
      </c>
      <c r="E291" s="123">
        <v>1.0479235523171828</v>
      </c>
      <c r="F291" s="84" t="s">
        <v>1645</v>
      </c>
      <c r="G291" s="84" t="b">
        <v>0</v>
      </c>
      <c r="H291" s="84" t="b">
        <v>0</v>
      </c>
      <c r="I291" s="84" t="b">
        <v>0</v>
      </c>
      <c r="J291" s="84" t="b">
        <v>0</v>
      </c>
      <c r="K291" s="84" t="b">
        <v>0</v>
      </c>
      <c r="L291" s="84" t="b">
        <v>0</v>
      </c>
    </row>
    <row r="292" spans="1:12" ht="15">
      <c r="A292" s="84" t="s">
        <v>443</v>
      </c>
      <c r="B292" s="84" t="s">
        <v>1797</v>
      </c>
      <c r="C292" s="84">
        <v>2</v>
      </c>
      <c r="D292" s="123">
        <v>0.01307181519779897</v>
      </c>
      <c r="E292" s="123">
        <v>1.1271047983648077</v>
      </c>
      <c r="F292" s="84" t="s">
        <v>1645</v>
      </c>
      <c r="G292" s="84" t="b">
        <v>0</v>
      </c>
      <c r="H292" s="84" t="b">
        <v>0</v>
      </c>
      <c r="I292" s="84" t="b">
        <v>0</v>
      </c>
      <c r="J292" s="84" t="b">
        <v>0</v>
      </c>
      <c r="K292" s="84" t="b">
        <v>0</v>
      </c>
      <c r="L292" s="84" t="b">
        <v>0</v>
      </c>
    </row>
    <row r="293" spans="1:12" ht="15">
      <c r="A293" s="84" t="s">
        <v>1801</v>
      </c>
      <c r="B293" s="84" t="s">
        <v>1802</v>
      </c>
      <c r="C293" s="84">
        <v>7</v>
      </c>
      <c r="D293" s="123">
        <v>0</v>
      </c>
      <c r="E293" s="123">
        <v>1.1139433523068367</v>
      </c>
      <c r="F293" s="84" t="s">
        <v>1646</v>
      </c>
      <c r="G293" s="84" t="b">
        <v>0</v>
      </c>
      <c r="H293" s="84" t="b">
        <v>0</v>
      </c>
      <c r="I293" s="84" t="b">
        <v>0</v>
      </c>
      <c r="J293" s="84" t="b">
        <v>0</v>
      </c>
      <c r="K293" s="84" t="b">
        <v>0</v>
      </c>
      <c r="L293" s="84" t="b">
        <v>0</v>
      </c>
    </row>
    <row r="294" spans="1:12" ht="15">
      <c r="A294" s="84" t="s">
        <v>1802</v>
      </c>
      <c r="B294" s="84" t="s">
        <v>1803</v>
      </c>
      <c r="C294" s="84">
        <v>7</v>
      </c>
      <c r="D294" s="123">
        <v>0</v>
      </c>
      <c r="E294" s="123">
        <v>1.1139433523068367</v>
      </c>
      <c r="F294" s="84" t="s">
        <v>1646</v>
      </c>
      <c r="G294" s="84" t="b">
        <v>0</v>
      </c>
      <c r="H294" s="84" t="b">
        <v>0</v>
      </c>
      <c r="I294" s="84" t="b">
        <v>0</v>
      </c>
      <c r="J294" s="84" t="b">
        <v>0</v>
      </c>
      <c r="K294" s="84" t="b">
        <v>0</v>
      </c>
      <c r="L294" s="84" t="b">
        <v>0</v>
      </c>
    </row>
    <row r="295" spans="1:12" ht="15">
      <c r="A295" s="84" t="s">
        <v>1803</v>
      </c>
      <c r="B295" s="84" t="s">
        <v>1804</v>
      </c>
      <c r="C295" s="84">
        <v>7</v>
      </c>
      <c r="D295" s="123">
        <v>0</v>
      </c>
      <c r="E295" s="123">
        <v>1.1139433523068367</v>
      </c>
      <c r="F295" s="84" t="s">
        <v>1646</v>
      </c>
      <c r="G295" s="84" t="b">
        <v>0</v>
      </c>
      <c r="H295" s="84" t="b">
        <v>0</v>
      </c>
      <c r="I295" s="84" t="b">
        <v>0</v>
      </c>
      <c r="J295" s="84" t="b">
        <v>0</v>
      </c>
      <c r="K295" s="84" t="b">
        <v>0</v>
      </c>
      <c r="L295" s="84" t="b">
        <v>0</v>
      </c>
    </row>
    <row r="296" spans="1:12" ht="15">
      <c r="A296" s="84" t="s">
        <v>1804</v>
      </c>
      <c r="B296" s="84" t="s">
        <v>1732</v>
      </c>
      <c r="C296" s="84">
        <v>7</v>
      </c>
      <c r="D296" s="123">
        <v>0</v>
      </c>
      <c r="E296" s="123">
        <v>1.1139433523068367</v>
      </c>
      <c r="F296" s="84" t="s">
        <v>1646</v>
      </c>
      <c r="G296" s="84" t="b">
        <v>0</v>
      </c>
      <c r="H296" s="84" t="b">
        <v>0</v>
      </c>
      <c r="I296" s="84" t="b">
        <v>0</v>
      </c>
      <c r="J296" s="84" t="b">
        <v>0</v>
      </c>
      <c r="K296" s="84" t="b">
        <v>0</v>
      </c>
      <c r="L296" s="84" t="b">
        <v>0</v>
      </c>
    </row>
    <row r="297" spans="1:12" ht="15">
      <c r="A297" s="84" t="s">
        <v>1732</v>
      </c>
      <c r="B297" s="84" t="s">
        <v>870</v>
      </c>
      <c r="C297" s="84">
        <v>7</v>
      </c>
      <c r="D297" s="123">
        <v>0</v>
      </c>
      <c r="E297" s="123">
        <v>1.1139433523068367</v>
      </c>
      <c r="F297" s="84" t="s">
        <v>1646</v>
      </c>
      <c r="G297" s="84" t="b">
        <v>0</v>
      </c>
      <c r="H297" s="84" t="b">
        <v>0</v>
      </c>
      <c r="I297" s="84" t="b">
        <v>0</v>
      </c>
      <c r="J297" s="84" t="b">
        <v>0</v>
      </c>
      <c r="K297" s="84" t="b">
        <v>0</v>
      </c>
      <c r="L297" s="84" t="b">
        <v>0</v>
      </c>
    </row>
    <row r="298" spans="1:12" ht="15">
      <c r="A298" s="84" t="s">
        <v>870</v>
      </c>
      <c r="B298" s="84" t="s">
        <v>1805</v>
      </c>
      <c r="C298" s="84">
        <v>7</v>
      </c>
      <c r="D298" s="123">
        <v>0</v>
      </c>
      <c r="E298" s="123">
        <v>1.1139433523068367</v>
      </c>
      <c r="F298" s="84" t="s">
        <v>1646</v>
      </c>
      <c r="G298" s="84" t="b">
        <v>0</v>
      </c>
      <c r="H298" s="84" t="b">
        <v>0</v>
      </c>
      <c r="I298" s="84" t="b">
        <v>0</v>
      </c>
      <c r="J298" s="84" t="b">
        <v>0</v>
      </c>
      <c r="K298" s="84" t="b">
        <v>0</v>
      </c>
      <c r="L298" s="84" t="b">
        <v>0</v>
      </c>
    </row>
    <row r="299" spans="1:12" ht="15">
      <c r="A299" s="84" t="s">
        <v>1805</v>
      </c>
      <c r="B299" s="84" t="s">
        <v>1806</v>
      </c>
      <c r="C299" s="84">
        <v>7</v>
      </c>
      <c r="D299" s="123">
        <v>0</v>
      </c>
      <c r="E299" s="123">
        <v>1.1139433523068367</v>
      </c>
      <c r="F299" s="84" t="s">
        <v>1646</v>
      </c>
      <c r="G299" s="84" t="b">
        <v>0</v>
      </c>
      <c r="H299" s="84" t="b">
        <v>0</v>
      </c>
      <c r="I299" s="84" t="b">
        <v>0</v>
      </c>
      <c r="J299" s="84" t="b">
        <v>0</v>
      </c>
      <c r="K299" s="84" t="b">
        <v>0</v>
      </c>
      <c r="L299" s="84" t="b">
        <v>0</v>
      </c>
    </row>
    <row r="300" spans="1:12" ht="15">
      <c r="A300" s="84" t="s">
        <v>1806</v>
      </c>
      <c r="B300" s="84" t="s">
        <v>1807</v>
      </c>
      <c r="C300" s="84">
        <v>7</v>
      </c>
      <c r="D300" s="123">
        <v>0</v>
      </c>
      <c r="E300" s="123">
        <v>1.1139433523068367</v>
      </c>
      <c r="F300" s="84" t="s">
        <v>1646</v>
      </c>
      <c r="G300" s="84" t="b">
        <v>0</v>
      </c>
      <c r="H300" s="84" t="b">
        <v>0</v>
      </c>
      <c r="I300" s="84" t="b">
        <v>0</v>
      </c>
      <c r="J300" s="84" t="b">
        <v>0</v>
      </c>
      <c r="K300" s="84" t="b">
        <v>0</v>
      </c>
      <c r="L300" s="84" t="b">
        <v>0</v>
      </c>
    </row>
    <row r="301" spans="1:12" ht="15">
      <c r="A301" s="84" t="s">
        <v>1807</v>
      </c>
      <c r="B301" s="84" t="s">
        <v>1808</v>
      </c>
      <c r="C301" s="84">
        <v>7</v>
      </c>
      <c r="D301" s="123">
        <v>0</v>
      </c>
      <c r="E301" s="123">
        <v>1.1139433523068367</v>
      </c>
      <c r="F301" s="84" t="s">
        <v>1646</v>
      </c>
      <c r="G301" s="84" t="b">
        <v>0</v>
      </c>
      <c r="H301" s="84" t="b">
        <v>0</v>
      </c>
      <c r="I301" s="84" t="b">
        <v>0</v>
      </c>
      <c r="J301" s="84" t="b">
        <v>0</v>
      </c>
      <c r="K301" s="84" t="b">
        <v>0</v>
      </c>
      <c r="L301" s="84" t="b">
        <v>0</v>
      </c>
    </row>
    <row r="302" spans="1:12" ht="15">
      <c r="A302" s="84" t="s">
        <v>1808</v>
      </c>
      <c r="B302" s="84" t="s">
        <v>2211</v>
      </c>
      <c r="C302" s="84">
        <v>7</v>
      </c>
      <c r="D302" s="123">
        <v>0</v>
      </c>
      <c r="E302" s="123">
        <v>1.1139433523068367</v>
      </c>
      <c r="F302" s="84" t="s">
        <v>1646</v>
      </c>
      <c r="G302" s="84" t="b">
        <v>0</v>
      </c>
      <c r="H302" s="84" t="b">
        <v>0</v>
      </c>
      <c r="I302" s="84" t="b">
        <v>0</v>
      </c>
      <c r="J302" s="84" t="b">
        <v>0</v>
      </c>
      <c r="K302" s="84" t="b">
        <v>0</v>
      </c>
      <c r="L302" s="84" t="b">
        <v>0</v>
      </c>
    </row>
    <row r="303" spans="1:12" ht="15">
      <c r="A303" s="84" t="s">
        <v>2211</v>
      </c>
      <c r="B303" s="84" t="s">
        <v>2212</v>
      </c>
      <c r="C303" s="84">
        <v>7</v>
      </c>
      <c r="D303" s="123">
        <v>0</v>
      </c>
      <c r="E303" s="123">
        <v>1.1139433523068367</v>
      </c>
      <c r="F303" s="84" t="s">
        <v>1646</v>
      </c>
      <c r="G303" s="84" t="b">
        <v>0</v>
      </c>
      <c r="H303" s="84" t="b">
        <v>0</v>
      </c>
      <c r="I303" s="84" t="b">
        <v>0</v>
      </c>
      <c r="J303" s="84" t="b">
        <v>0</v>
      </c>
      <c r="K303" s="84" t="b">
        <v>0</v>
      </c>
      <c r="L303" s="84" t="b">
        <v>0</v>
      </c>
    </row>
    <row r="304" spans="1:12" ht="15">
      <c r="A304" s="84" t="s">
        <v>2212</v>
      </c>
      <c r="B304" s="84" t="s">
        <v>1784</v>
      </c>
      <c r="C304" s="84">
        <v>7</v>
      </c>
      <c r="D304" s="123">
        <v>0</v>
      </c>
      <c r="E304" s="123">
        <v>1.1139433523068367</v>
      </c>
      <c r="F304" s="84" t="s">
        <v>1646</v>
      </c>
      <c r="G304" s="84" t="b">
        <v>0</v>
      </c>
      <c r="H304" s="84" t="b">
        <v>0</v>
      </c>
      <c r="I304" s="84" t="b">
        <v>0</v>
      </c>
      <c r="J304" s="84" t="b">
        <v>0</v>
      </c>
      <c r="K304" s="84" t="b">
        <v>0</v>
      </c>
      <c r="L304" s="84" t="b">
        <v>0</v>
      </c>
    </row>
    <row r="305" spans="1:12" ht="15">
      <c r="A305" s="84" t="s">
        <v>253</v>
      </c>
      <c r="B305" s="84" t="s">
        <v>1801</v>
      </c>
      <c r="C305" s="84">
        <v>6</v>
      </c>
      <c r="D305" s="123">
        <v>0.004098783038608973</v>
      </c>
      <c r="E305" s="123">
        <v>1.18089014193745</v>
      </c>
      <c r="F305" s="84" t="s">
        <v>1646</v>
      </c>
      <c r="G305" s="84" t="b">
        <v>0</v>
      </c>
      <c r="H305" s="84" t="b">
        <v>0</v>
      </c>
      <c r="I305" s="84" t="b">
        <v>0</v>
      </c>
      <c r="J305" s="84" t="b">
        <v>0</v>
      </c>
      <c r="K305" s="84" t="b">
        <v>0</v>
      </c>
      <c r="L305" s="84" t="b">
        <v>0</v>
      </c>
    </row>
    <row r="306" spans="1:12" ht="15">
      <c r="A306" s="84" t="s">
        <v>310</v>
      </c>
      <c r="B306" s="84" t="s">
        <v>309</v>
      </c>
      <c r="C306" s="84">
        <v>3</v>
      </c>
      <c r="D306" s="123">
        <v>0.01271957728157667</v>
      </c>
      <c r="E306" s="123">
        <v>1.335792101923193</v>
      </c>
      <c r="F306" s="84" t="s">
        <v>1647</v>
      </c>
      <c r="G306" s="84" t="b">
        <v>0</v>
      </c>
      <c r="H306" s="84" t="b">
        <v>0</v>
      </c>
      <c r="I306" s="84" t="b">
        <v>0</v>
      </c>
      <c r="J306" s="84" t="b">
        <v>0</v>
      </c>
      <c r="K306" s="84" t="b">
        <v>0</v>
      </c>
      <c r="L306" s="84" t="b">
        <v>0</v>
      </c>
    </row>
    <row r="307" spans="1:12" ht="15">
      <c r="A307" s="84" t="s">
        <v>309</v>
      </c>
      <c r="B307" s="84" t="s">
        <v>308</v>
      </c>
      <c r="C307" s="84">
        <v>3</v>
      </c>
      <c r="D307" s="123">
        <v>0.01271957728157667</v>
      </c>
      <c r="E307" s="123">
        <v>1.335792101923193</v>
      </c>
      <c r="F307" s="84" t="s">
        <v>1647</v>
      </c>
      <c r="G307" s="84" t="b">
        <v>0</v>
      </c>
      <c r="H307" s="84" t="b">
        <v>0</v>
      </c>
      <c r="I307" s="84" t="b">
        <v>0</v>
      </c>
      <c r="J307" s="84" t="b">
        <v>0</v>
      </c>
      <c r="K307" s="84" t="b">
        <v>0</v>
      </c>
      <c r="L307" s="84" t="b">
        <v>0</v>
      </c>
    </row>
    <row r="308" spans="1:12" ht="15">
      <c r="A308" s="84" t="s">
        <v>308</v>
      </c>
      <c r="B308" s="84" t="s">
        <v>307</v>
      </c>
      <c r="C308" s="84">
        <v>3</v>
      </c>
      <c r="D308" s="123">
        <v>0.01271957728157667</v>
      </c>
      <c r="E308" s="123">
        <v>1.335792101923193</v>
      </c>
      <c r="F308" s="84" t="s">
        <v>1647</v>
      </c>
      <c r="G308" s="84" t="b">
        <v>0</v>
      </c>
      <c r="H308" s="84" t="b">
        <v>0</v>
      </c>
      <c r="I308" s="84" t="b">
        <v>0</v>
      </c>
      <c r="J308" s="84" t="b">
        <v>0</v>
      </c>
      <c r="K308" s="84" t="b">
        <v>0</v>
      </c>
      <c r="L308" s="84" t="b">
        <v>0</v>
      </c>
    </row>
    <row r="309" spans="1:12" ht="15">
      <c r="A309" s="84" t="s">
        <v>307</v>
      </c>
      <c r="B309" s="84" t="s">
        <v>248</v>
      </c>
      <c r="C309" s="84">
        <v>3</v>
      </c>
      <c r="D309" s="123">
        <v>0.01271957728157667</v>
      </c>
      <c r="E309" s="123">
        <v>1.335792101923193</v>
      </c>
      <c r="F309" s="84" t="s">
        <v>1647</v>
      </c>
      <c r="G309" s="84" t="b">
        <v>0</v>
      </c>
      <c r="H309" s="84" t="b">
        <v>0</v>
      </c>
      <c r="I309" s="84" t="b">
        <v>0</v>
      </c>
      <c r="J309" s="84" t="b">
        <v>0</v>
      </c>
      <c r="K309" s="84" t="b">
        <v>0</v>
      </c>
      <c r="L309" s="84" t="b">
        <v>0</v>
      </c>
    </row>
    <row r="310" spans="1:12" ht="15">
      <c r="A310" s="84" t="s">
        <v>248</v>
      </c>
      <c r="B310" s="84" t="s">
        <v>306</v>
      </c>
      <c r="C310" s="84">
        <v>3</v>
      </c>
      <c r="D310" s="123">
        <v>0.01271957728157667</v>
      </c>
      <c r="E310" s="123">
        <v>1.335792101923193</v>
      </c>
      <c r="F310" s="84" t="s">
        <v>1647</v>
      </c>
      <c r="G310" s="84" t="b">
        <v>0</v>
      </c>
      <c r="H310" s="84" t="b">
        <v>0</v>
      </c>
      <c r="I310" s="84" t="b">
        <v>0</v>
      </c>
      <c r="J310" s="84" t="b">
        <v>0</v>
      </c>
      <c r="K310" s="84" t="b">
        <v>0</v>
      </c>
      <c r="L310" s="84" t="b">
        <v>0</v>
      </c>
    </row>
    <row r="311" spans="1:12" ht="15">
      <c r="A311" s="84" t="s">
        <v>306</v>
      </c>
      <c r="B311" s="84" t="s">
        <v>1810</v>
      </c>
      <c r="C311" s="84">
        <v>3</v>
      </c>
      <c r="D311" s="123">
        <v>0.01271957728157667</v>
      </c>
      <c r="E311" s="123">
        <v>1.335792101923193</v>
      </c>
      <c r="F311" s="84" t="s">
        <v>1647</v>
      </c>
      <c r="G311" s="84" t="b">
        <v>0</v>
      </c>
      <c r="H311" s="84" t="b">
        <v>0</v>
      </c>
      <c r="I311" s="84" t="b">
        <v>0</v>
      </c>
      <c r="J311" s="84" t="b">
        <v>0</v>
      </c>
      <c r="K311" s="84" t="b">
        <v>0</v>
      </c>
      <c r="L311" s="84" t="b">
        <v>0</v>
      </c>
    </row>
    <row r="312" spans="1:12" ht="15">
      <c r="A312" s="84" t="s">
        <v>1810</v>
      </c>
      <c r="B312" s="84" t="s">
        <v>1811</v>
      </c>
      <c r="C312" s="84">
        <v>3</v>
      </c>
      <c r="D312" s="123">
        <v>0.01271957728157667</v>
      </c>
      <c r="E312" s="123">
        <v>1.335792101923193</v>
      </c>
      <c r="F312" s="84" t="s">
        <v>1647</v>
      </c>
      <c r="G312" s="84" t="b">
        <v>0</v>
      </c>
      <c r="H312" s="84" t="b">
        <v>0</v>
      </c>
      <c r="I312" s="84" t="b">
        <v>0</v>
      </c>
      <c r="J312" s="84" t="b">
        <v>0</v>
      </c>
      <c r="K312" s="84" t="b">
        <v>0</v>
      </c>
      <c r="L312" s="84" t="b">
        <v>0</v>
      </c>
    </row>
    <row r="313" spans="1:12" ht="15">
      <c r="A313" s="84" t="s">
        <v>1811</v>
      </c>
      <c r="B313" s="84" t="s">
        <v>1826</v>
      </c>
      <c r="C313" s="84">
        <v>3</v>
      </c>
      <c r="D313" s="123">
        <v>0.01271957728157667</v>
      </c>
      <c r="E313" s="123">
        <v>1.335792101923193</v>
      </c>
      <c r="F313" s="84" t="s">
        <v>1647</v>
      </c>
      <c r="G313" s="84" t="b">
        <v>0</v>
      </c>
      <c r="H313" s="84" t="b">
        <v>0</v>
      </c>
      <c r="I313" s="84" t="b">
        <v>0</v>
      </c>
      <c r="J313" s="84" t="b">
        <v>0</v>
      </c>
      <c r="K313" s="84" t="b">
        <v>0</v>
      </c>
      <c r="L313" s="84" t="b">
        <v>0</v>
      </c>
    </row>
    <row r="314" spans="1:12" ht="15">
      <c r="A314" s="84" t="s">
        <v>1826</v>
      </c>
      <c r="B314" s="84" t="s">
        <v>1757</v>
      </c>
      <c r="C314" s="84">
        <v>3</v>
      </c>
      <c r="D314" s="123">
        <v>0.01271957728157667</v>
      </c>
      <c r="E314" s="123">
        <v>1.335792101923193</v>
      </c>
      <c r="F314" s="84" t="s">
        <v>1647</v>
      </c>
      <c r="G314" s="84" t="b">
        <v>0</v>
      </c>
      <c r="H314" s="84" t="b">
        <v>0</v>
      </c>
      <c r="I314" s="84" t="b">
        <v>0</v>
      </c>
      <c r="J314" s="84" t="b">
        <v>0</v>
      </c>
      <c r="K314" s="84" t="b">
        <v>0</v>
      </c>
      <c r="L314" s="84" t="b">
        <v>0</v>
      </c>
    </row>
    <row r="315" spans="1:12" ht="15">
      <c r="A315" s="84" t="s">
        <v>1726</v>
      </c>
      <c r="B315" s="84" t="s">
        <v>443</v>
      </c>
      <c r="C315" s="84">
        <v>3</v>
      </c>
      <c r="D315" s="123">
        <v>0.01271957728157667</v>
      </c>
      <c r="E315" s="123">
        <v>1.2108533653148932</v>
      </c>
      <c r="F315" s="84" t="s">
        <v>1647</v>
      </c>
      <c r="G315" s="84" t="b">
        <v>0</v>
      </c>
      <c r="H315" s="84" t="b">
        <v>0</v>
      </c>
      <c r="I315" s="84" t="b">
        <v>0</v>
      </c>
      <c r="J315" s="84" t="b">
        <v>0</v>
      </c>
      <c r="K315" s="84" t="b">
        <v>0</v>
      </c>
      <c r="L315" s="84" t="b">
        <v>0</v>
      </c>
    </row>
    <row r="316" spans="1:12" ht="15">
      <c r="A316" s="84" t="s">
        <v>443</v>
      </c>
      <c r="B316" s="84" t="s">
        <v>2230</v>
      </c>
      <c r="C316" s="84">
        <v>3</v>
      </c>
      <c r="D316" s="123">
        <v>0.01271957728157667</v>
      </c>
      <c r="E316" s="123">
        <v>1.2108533653148932</v>
      </c>
      <c r="F316" s="84" t="s">
        <v>1647</v>
      </c>
      <c r="G316" s="84" t="b">
        <v>0</v>
      </c>
      <c r="H316" s="84" t="b">
        <v>0</v>
      </c>
      <c r="I316" s="84" t="b">
        <v>0</v>
      </c>
      <c r="J316" s="84" t="b">
        <v>1</v>
      </c>
      <c r="K316" s="84" t="b">
        <v>0</v>
      </c>
      <c r="L316" s="84" t="b">
        <v>0</v>
      </c>
    </row>
    <row r="317" spans="1:12" ht="15">
      <c r="A317" s="84" t="s">
        <v>2230</v>
      </c>
      <c r="B317" s="84" t="s">
        <v>2247</v>
      </c>
      <c r="C317" s="84">
        <v>3</v>
      </c>
      <c r="D317" s="123">
        <v>0.01271957728157667</v>
      </c>
      <c r="E317" s="123">
        <v>1.335792101923193</v>
      </c>
      <c r="F317" s="84" t="s">
        <v>1647</v>
      </c>
      <c r="G317" s="84" t="b">
        <v>1</v>
      </c>
      <c r="H317" s="84" t="b">
        <v>0</v>
      </c>
      <c r="I317" s="84" t="b">
        <v>0</v>
      </c>
      <c r="J317" s="84" t="b">
        <v>0</v>
      </c>
      <c r="K317" s="84" t="b">
        <v>0</v>
      </c>
      <c r="L317" s="84" t="b">
        <v>0</v>
      </c>
    </row>
    <row r="318" spans="1:12" ht="15">
      <c r="A318" s="84" t="s">
        <v>2247</v>
      </c>
      <c r="B318" s="84" t="s">
        <v>1789</v>
      </c>
      <c r="C318" s="84">
        <v>3</v>
      </c>
      <c r="D318" s="123">
        <v>0.01271957728157667</v>
      </c>
      <c r="E318" s="123">
        <v>1.335792101923193</v>
      </c>
      <c r="F318" s="84" t="s">
        <v>1647</v>
      </c>
      <c r="G318" s="84" t="b">
        <v>0</v>
      </c>
      <c r="H318" s="84" t="b">
        <v>0</v>
      </c>
      <c r="I318" s="84" t="b">
        <v>0</v>
      </c>
      <c r="J318" s="84" t="b">
        <v>0</v>
      </c>
      <c r="K318" s="84" t="b">
        <v>0</v>
      </c>
      <c r="L318" s="84" t="b">
        <v>0</v>
      </c>
    </row>
    <row r="319" spans="1:12" ht="15">
      <c r="A319" s="84" t="s">
        <v>1789</v>
      </c>
      <c r="B319" s="84" t="s">
        <v>2210</v>
      </c>
      <c r="C319" s="84">
        <v>3</v>
      </c>
      <c r="D319" s="123">
        <v>0.01271957728157667</v>
      </c>
      <c r="E319" s="123">
        <v>1.335792101923193</v>
      </c>
      <c r="F319" s="84" t="s">
        <v>1647</v>
      </c>
      <c r="G319" s="84" t="b">
        <v>0</v>
      </c>
      <c r="H319" s="84" t="b">
        <v>0</v>
      </c>
      <c r="I319" s="84" t="b">
        <v>0</v>
      </c>
      <c r="J319" s="84" t="b">
        <v>0</v>
      </c>
      <c r="K319" s="84" t="b">
        <v>0</v>
      </c>
      <c r="L319" s="84" t="b">
        <v>0</v>
      </c>
    </row>
    <row r="320" spans="1:12" ht="15">
      <c r="A320" s="84" t="s">
        <v>247</v>
      </c>
      <c r="B320" s="84" t="s">
        <v>310</v>
      </c>
      <c r="C320" s="84">
        <v>2</v>
      </c>
      <c r="D320" s="123">
        <v>0.013440035344215843</v>
      </c>
      <c r="E320" s="123">
        <v>1.335792101923193</v>
      </c>
      <c r="F320" s="84" t="s">
        <v>1647</v>
      </c>
      <c r="G320" s="84" t="b">
        <v>0</v>
      </c>
      <c r="H320" s="84" t="b">
        <v>0</v>
      </c>
      <c r="I320" s="84" t="b">
        <v>0</v>
      </c>
      <c r="J320" s="84" t="b">
        <v>0</v>
      </c>
      <c r="K320" s="84" t="b">
        <v>0</v>
      </c>
      <c r="L320" s="84" t="b">
        <v>0</v>
      </c>
    </row>
    <row r="321" spans="1:12" ht="15">
      <c r="A321" s="84" t="s">
        <v>1814</v>
      </c>
      <c r="B321" s="84" t="s">
        <v>1815</v>
      </c>
      <c r="C321" s="84">
        <v>3</v>
      </c>
      <c r="D321" s="123">
        <v>0.025089326270085983</v>
      </c>
      <c r="E321" s="123">
        <v>1.0910804693473326</v>
      </c>
      <c r="F321" s="84" t="s">
        <v>1648</v>
      </c>
      <c r="G321" s="84" t="b">
        <v>0</v>
      </c>
      <c r="H321" s="84" t="b">
        <v>0</v>
      </c>
      <c r="I321" s="84" t="b">
        <v>0</v>
      </c>
      <c r="J321" s="84" t="b">
        <v>0</v>
      </c>
      <c r="K321" s="84" t="b">
        <v>0</v>
      </c>
      <c r="L321" s="84" t="b">
        <v>0</v>
      </c>
    </row>
    <row r="322" spans="1:12" ht="15">
      <c r="A322" s="84" t="s">
        <v>1815</v>
      </c>
      <c r="B322" s="84" t="s">
        <v>1816</v>
      </c>
      <c r="C322" s="84">
        <v>3</v>
      </c>
      <c r="D322" s="123">
        <v>0.025089326270085983</v>
      </c>
      <c r="E322" s="123">
        <v>1.0910804693473326</v>
      </c>
      <c r="F322" s="84" t="s">
        <v>1648</v>
      </c>
      <c r="G322" s="84" t="b">
        <v>0</v>
      </c>
      <c r="H322" s="84" t="b">
        <v>0</v>
      </c>
      <c r="I322" s="84" t="b">
        <v>0</v>
      </c>
      <c r="J322" s="84" t="b">
        <v>1</v>
      </c>
      <c r="K322" s="84" t="b">
        <v>0</v>
      </c>
      <c r="L322" s="84" t="b">
        <v>0</v>
      </c>
    </row>
    <row r="323" spans="1:12" ht="15">
      <c r="A323" s="84" t="s">
        <v>1816</v>
      </c>
      <c r="B323" s="84" t="s">
        <v>1813</v>
      </c>
      <c r="C323" s="84">
        <v>3</v>
      </c>
      <c r="D323" s="123">
        <v>0.025089326270085983</v>
      </c>
      <c r="E323" s="123">
        <v>0.8692317197309761</v>
      </c>
      <c r="F323" s="84" t="s">
        <v>1648</v>
      </c>
      <c r="G323" s="84" t="b">
        <v>1</v>
      </c>
      <c r="H323" s="84" t="b">
        <v>0</v>
      </c>
      <c r="I323" s="84" t="b">
        <v>0</v>
      </c>
      <c r="J323" s="84" t="b">
        <v>0</v>
      </c>
      <c r="K323" s="84" t="b">
        <v>0</v>
      </c>
      <c r="L323" s="84" t="b">
        <v>0</v>
      </c>
    </row>
    <row r="324" spans="1:12" ht="15">
      <c r="A324" s="84" t="s">
        <v>1813</v>
      </c>
      <c r="B324" s="84" t="s">
        <v>443</v>
      </c>
      <c r="C324" s="84">
        <v>3</v>
      </c>
      <c r="D324" s="123">
        <v>0.025089326270085983</v>
      </c>
      <c r="E324" s="123">
        <v>0.568201724066995</v>
      </c>
      <c r="F324" s="84" t="s">
        <v>1648</v>
      </c>
      <c r="G324" s="84" t="b">
        <v>0</v>
      </c>
      <c r="H324" s="84" t="b">
        <v>0</v>
      </c>
      <c r="I324" s="84" t="b">
        <v>0</v>
      </c>
      <c r="J324" s="84" t="b">
        <v>0</v>
      </c>
      <c r="K324" s="84" t="b">
        <v>0</v>
      </c>
      <c r="L324" s="84" t="b">
        <v>0</v>
      </c>
    </row>
    <row r="325" spans="1:12" ht="15">
      <c r="A325" s="84" t="s">
        <v>443</v>
      </c>
      <c r="B325" s="84" t="s">
        <v>1727</v>
      </c>
      <c r="C325" s="84">
        <v>3</v>
      </c>
      <c r="D325" s="123">
        <v>0.025089326270085983</v>
      </c>
      <c r="E325" s="123">
        <v>0.8692317197309761</v>
      </c>
      <c r="F325" s="84" t="s">
        <v>1648</v>
      </c>
      <c r="G325" s="84" t="b">
        <v>0</v>
      </c>
      <c r="H325" s="84" t="b">
        <v>0</v>
      </c>
      <c r="I325" s="84" t="b">
        <v>0</v>
      </c>
      <c r="J325" s="84" t="b">
        <v>0</v>
      </c>
      <c r="K325" s="84" t="b">
        <v>0</v>
      </c>
      <c r="L325" s="84" t="b">
        <v>0</v>
      </c>
    </row>
    <row r="326" spans="1:12" ht="15">
      <c r="A326" s="84" t="s">
        <v>443</v>
      </c>
      <c r="B326" s="84" t="s">
        <v>1813</v>
      </c>
      <c r="C326" s="84">
        <v>2</v>
      </c>
      <c r="D326" s="123">
        <v>0.024730365652285258</v>
      </c>
      <c r="E326" s="123">
        <v>0.4712917110589386</v>
      </c>
      <c r="F326" s="84" t="s">
        <v>1648</v>
      </c>
      <c r="G326" s="84" t="b">
        <v>0</v>
      </c>
      <c r="H326" s="84" t="b">
        <v>0</v>
      </c>
      <c r="I326" s="84" t="b">
        <v>0</v>
      </c>
      <c r="J326" s="84" t="b">
        <v>0</v>
      </c>
      <c r="K326" s="84" t="b">
        <v>0</v>
      </c>
      <c r="L326" s="84" t="b">
        <v>0</v>
      </c>
    </row>
    <row r="327" spans="1:12" ht="15">
      <c r="A327" s="84" t="s">
        <v>1813</v>
      </c>
      <c r="B327" s="84" t="s">
        <v>1817</v>
      </c>
      <c r="C327" s="84">
        <v>2</v>
      </c>
      <c r="D327" s="123">
        <v>0.024730365652285258</v>
      </c>
      <c r="E327" s="123">
        <v>0.8692317197309761</v>
      </c>
      <c r="F327" s="84" t="s">
        <v>1648</v>
      </c>
      <c r="G327" s="84" t="b">
        <v>0</v>
      </c>
      <c r="H327" s="84" t="b">
        <v>0</v>
      </c>
      <c r="I327" s="84" t="b">
        <v>0</v>
      </c>
      <c r="J327" s="84" t="b">
        <v>0</v>
      </c>
      <c r="K327" s="84" t="b">
        <v>0</v>
      </c>
      <c r="L327" s="84" t="b">
        <v>0</v>
      </c>
    </row>
    <row r="328" spans="1:12" ht="15">
      <c r="A328" s="84" t="s">
        <v>1817</v>
      </c>
      <c r="B328" s="84" t="s">
        <v>1818</v>
      </c>
      <c r="C328" s="84">
        <v>2</v>
      </c>
      <c r="D328" s="123">
        <v>0.024730365652285258</v>
      </c>
      <c r="E328" s="123">
        <v>1.2671717284030137</v>
      </c>
      <c r="F328" s="84" t="s">
        <v>1648</v>
      </c>
      <c r="G328" s="84" t="b">
        <v>0</v>
      </c>
      <c r="H328" s="84" t="b">
        <v>0</v>
      </c>
      <c r="I328" s="84" t="b">
        <v>0</v>
      </c>
      <c r="J328" s="84" t="b">
        <v>0</v>
      </c>
      <c r="K328" s="84" t="b">
        <v>0</v>
      </c>
      <c r="L328" s="84" t="b">
        <v>0</v>
      </c>
    </row>
    <row r="329" spans="1:12" ht="15">
      <c r="A329" s="84" t="s">
        <v>1818</v>
      </c>
      <c r="B329" s="84" t="s">
        <v>1819</v>
      </c>
      <c r="C329" s="84">
        <v>2</v>
      </c>
      <c r="D329" s="123">
        <v>0.024730365652285258</v>
      </c>
      <c r="E329" s="123">
        <v>1.2671717284030137</v>
      </c>
      <c r="F329" s="84" t="s">
        <v>1648</v>
      </c>
      <c r="G329" s="84" t="b">
        <v>0</v>
      </c>
      <c r="H329" s="84" t="b">
        <v>0</v>
      </c>
      <c r="I329" s="84" t="b">
        <v>0</v>
      </c>
      <c r="J329" s="84" t="b">
        <v>0</v>
      </c>
      <c r="K329" s="84" t="b">
        <v>0</v>
      </c>
      <c r="L329" s="84" t="b">
        <v>0</v>
      </c>
    </row>
    <row r="330" spans="1:12" ht="15">
      <c r="A330" s="84" t="s">
        <v>1819</v>
      </c>
      <c r="B330" s="84" t="s">
        <v>1820</v>
      </c>
      <c r="C330" s="84">
        <v>2</v>
      </c>
      <c r="D330" s="123">
        <v>0.024730365652285258</v>
      </c>
      <c r="E330" s="123">
        <v>1.2671717284030137</v>
      </c>
      <c r="F330" s="84" t="s">
        <v>1648</v>
      </c>
      <c r="G330" s="84" t="b">
        <v>0</v>
      </c>
      <c r="H330" s="84" t="b">
        <v>0</v>
      </c>
      <c r="I330" s="84" t="b">
        <v>0</v>
      </c>
      <c r="J330" s="84" t="b">
        <v>0</v>
      </c>
      <c r="K330" s="84" t="b">
        <v>0</v>
      </c>
      <c r="L330" s="84" t="b">
        <v>0</v>
      </c>
    </row>
    <row r="331" spans="1:12" ht="15">
      <c r="A331" s="84" t="s">
        <v>2255</v>
      </c>
      <c r="B331" s="84" t="s">
        <v>2256</v>
      </c>
      <c r="C331" s="84">
        <v>2</v>
      </c>
      <c r="D331" s="123">
        <v>0.024730365652285258</v>
      </c>
      <c r="E331" s="123">
        <v>1.2671717284030137</v>
      </c>
      <c r="F331" s="84" t="s">
        <v>1648</v>
      </c>
      <c r="G331" s="84" t="b">
        <v>1</v>
      </c>
      <c r="H331" s="84" t="b">
        <v>0</v>
      </c>
      <c r="I331" s="84" t="b">
        <v>0</v>
      </c>
      <c r="J331" s="84" t="b">
        <v>0</v>
      </c>
      <c r="K331" s="84" t="b">
        <v>0</v>
      </c>
      <c r="L331" s="84" t="b">
        <v>0</v>
      </c>
    </row>
    <row r="332" spans="1:12" ht="15">
      <c r="A332" s="84" t="s">
        <v>2256</v>
      </c>
      <c r="B332" s="84" t="s">
        <v>2257</v>
      </c>
      <c r="C332" s="84">
        <v>2</v>
      </c>
      <c r="D332" s="123">
        <v>0.024730365652285258</v>
      </c>
      <c r="E332" s="123">
        <v>1.2671717284030137</v>
      </c>
      <c r="F332" s="84" t="s">
        <v>1648</v>
      </c>
      <c r="G332" s="84" t="b">
        <v>0</v>
      </c>
      <c r="H332" s="84" t="b">
        <v>0</v>
      </c>
      <c r="I332" s="84" t="b">
        <v>0</v>
      </c>
      <c r="J332" s="84" t="b">
        <v>0</v>
      </c>
      <c r="K332" s="84" t="b">
        <v>0</v>
      </c>
      <c r="L332" s="84" t="b">
        <v>0</v>
      </c>
    </row>
    <row r="333" spans="1:12" ht="15">
      <c r="A333" s="84" t="s">
        <v>2257</v>
      </c>
      <c r="B333" s="84" t="s">
        <v>2258</v>
      </c>
      <c r="C333" s="84">
        <v>2</v>
      </c>
      <c r="D333" s="123">
        <v>0.024730365652285258</v>
      </c>
      <c r="E333" s="123">
        <v>1.2671717284030137</v>
      </c>
      <c r="F333" s="84" t="s">
        <v>1648</v>
      </c>
      <c r="G333" s="84" t="b">
        <v>0</v>
      </c>
      <c r="H333" s="84" t="b">
        <v>0</v>
      </c>
      <c r="I333" s="84" t="b">
        <v>0</v>
      </c>
      <c r="J333" s="84" t="b">
        <v>1</v>
      </c>
      <c r="K333" s="84" t="b">
        <v>0</v>
      </c>
      <c r="L333" s="84" t="b">
        <v>0</v>
      </c>
    </row>
    <row r="334" spans="1:12" ht="15">
      <c r="A334" s="84" t="s">
        <v>2258</v>
      </c>
      <c r="B334" s="84" t="s">
        <v>443</v>
      </c>
      <c r="C334" s="84">
        <v>2</v>
      </c>
      <c r="D334" s="123">
        <v>0.024730365652285258</v>
      </c>
      <c r="E334" s="123">
        <v>0.7900504736833514</v>
      </c>
      <c r="F334" s="84" t="s">
        <v>1648</v>
      </c>
      <c r="G334" s="84" t="b">
        <v>1</v>
      </c>
      <c r="H334" s="84" t="b">
        <v>0</v>
      </c>
      <c r="I334" s="84" t="b">
        <v>0</v>
      </c>
      <c r="J334" s="84" t="b">
        <v>0</v>
      </c>
      <c r="K334" s="84" t="b">
        <v>0</v>
      </c>
      <c r="L334" s="84" t="b">
        <v>0</v>
      </c>
    </row>
    <row r="335" spans="1:12" ht="15">
      <c r="A335" s="84" t="s">
        <v>277</v>
      </c>
      <c r="B335" s="84" t="s">
        <v>1814</v>
      </c>
      <c r="C335" s="84">
        <v>2</v>
      </c>
      <c r="D335" s="123">
        <v>0.024730365652285258</v>
      </c>
      <c r="E335" s="123">
        <v>1.2671717284030137</v>
      </c>
      <c r="F335" s="84" t="s">
        <v>1648</v>
      </c>
      <c r="G335" s="84" t="b">
        <v>0</v>
      </c>
      <c r="H335" s="84" t="b">
        <v>0</v>
      </c>
      <c r="I335" s="84" t="b">
        <v>0</v>
      </c>
      <c r="J335" s="84" t="b">
        <v>0</v>
      </c>
      <c r="K335" s="84" t="b">
        <v>0</v>
      </c>
      <c r="L335" s="84" t="b">
        <v>0</v>
      </c>
    </row>
    <row r="336" spans="1:12" ht="15">
      <c r="A336" s="84" t="s">
        <v>1822</v>
      </c>
      <c r="B336" s="84" t="s">
        <v>1823</v>
      </c>
      <c r="C336" s="84">
        <v>5</v>
      </c>
      <c r="D336" s="123">
        <v>0</v>
      </c>
      <c r="E336" s="123">
        <v>1.1335389083702174</v>
      </c>
      <c r="F336" s="84" t="s">
        <v>1649</v>
      </c>
      <c r="G336" s="84" t="b">
        <v>0</v>
      </c>
      <c r="H336" s="84" t="b">
        <v>0</v>
      </c>
      <c r="I336" s="84" t="b">
        <v>0</v>
      </c>
      <c r="J336" s="84" t="b">
        <v>0</v>
      </c>
      <c r="K336" s="84" t="b">
        <v>0</v>
      </c>
      <c r="L336" s="84" t="b">
        <v>0</v>
      </c>
    </row>
    <row r="337" spans="1:12" ht="15">
      <c r="A337" s="84" t="s">
        <v>1823</v>
      </c>
      <c r="B337" s="84" t="s">
        <v>1824</v>
      </c>
      <c r="C337" s="84">
        <v>5</v>
      </c>
      <c r="D337" s="123">
        <v>0</v>
      </c>
      <c r="E337" s="123">
        <v>1.1335389083702174</v>
      </c>
      <c r="F337" s="84" t="s">
        <v>1649</v>
      </c>
      <c r="G337" s="84" t="b">
        <v>0</v>
      </c>
      <c r="H337" s="84" t="b">
        <v>0</v>
      </c>
      <c r="I337" s="84" t="b">
        <v>0</v>
      </c>
      <c r="J337" s="84" t="b">
        <v>0</v>
      </c>
      <c r="K337" s="84" t="b">
        <v>0</v>
      </c>
      <c r="L337" s="84" t="b">
        <v>0</v>
      </c>
    </row>
    <row r="338" spans="1:12" ht="15">
      <c r="A338" s="84" t="s">
        <v>1824</v>
      </c>
      <c r="B338" s="84" t="s">
        <v>1798</v>
      </c>
      <c r="C338" s="84">
        <v>5</v>
      </c>
      <c r="D338" s="123">
        <v>0</v>
      </c>
      <c r="E338" s="123">
        <v>1.1335389083702174</v>
      </c>
      <c r="F338" s="84" t="s">
        <v>1649</v>
      </c>
      <c r="G338" s="84" t="b">
        <v>0</v>
      </c>
      <c r="H338" s="84" t="b">
        <v>0</v>
      </c>
      <c r="I338" s="84" t="b">
        <v>0</v>
      </c>
      <c r="J338" s="84" t="b">
        <v>0</v>
      </c>
      <c r="K338" s="84" t="b">
        <v>0</v>
      </c>
      <c r="L338" s="84" t="b">
        <v>0</v>
      </c>
    </row>
    <row r="339" spans="1:12" ht="15">
      <c r="A339" s="84" t="s">
        <v>1798</v>
      </c>
      <c r="B339" s="84" t="s">
        <v>1825</v>
      </c>
      <c r="C339" s="84">
        <v>5</v>
      </c>
      <c r="D339" s="123">
        <v>0</v>
      </c>
      <c r="E339" s="123">
        <v>1.1335389083702174</v>
      </c>
      <c r="F339" s="84" t="s">
        <v>1649</v>
      </c>
      <c r="G339" s="84" t="b">
        <v>0</v>
      </c>
      <c r="H339" s="84" t="b">
        <v>0</v>
      </c>
      <c r="I339" s="84" t="b">
        <v>0</v>
      </c>
      <c r="J339" s="84" t="b">
        <v>1</v>
      </c>
      <c r="K339" s="84" t="b">
        <v>0</v>
      </c>
      <c r="L339" s="84" t="b">
        <v>0</v>
      </c>
    </row>
    <row r="340" spans="1:12" ht="15">
      <c r="A340" s="84" t="s">
        <v>1825</v>
      </c>
      <c r="B340" s="84" t="s">
        <v>1826</v>
      </c>
      <c r="C340" s="84">
        <v>5</v>
      </c>
      <c r="D340" s="123">
        <v>0</v>
      </c>
      <c r="E340" s="123">
        <v>1.1335389083702174</v>
      </c>
      <c r="F340" s="84" t="s">
        <v>1649</v>
      </c>
      <c r="G340" s="84" t="b">
        <v>1</v>
      </c>
      <c r="H340" s="84" t="b">
        <v>0</v>
      </c>
      <c r="I340" s="84" t="b">
        <v>0</v>
      </c>
      <c r="J340" s="84" t="b">
        <v>0</v>
      </c>
      <c r="K340" s="84" t="b">
        <v>0</v>
      </c>
      <c r="L340" s="84" t="b">
        <v>0</v>
      </c>
    </row>
    <row r="341" spans="1:12" ht="15">
      <c r="A341" s="84" t="s">
        <v>1826</v>
      </c>
      <c r="B341" s="84" t="s">
        <v>1827</v>
      </c>
      <c r="C341" s="84">
        <v>5</v>
      </c>
      <c r="D341" s="123">
        <v>0</v>
      </c>
      <c r="E341" s="123">
        <v>1.1335389083702174</v>
      </c>
      <c r="F341" s="84" t="s">
        <v>1649</v>
      </c>
      <c r="G341" s="84" t="b">
        <v>0</v>
      </c>
      <c r="H341" s="84" t="b">
        <v>0</v>
      </c>
      <c r="I341" s="84" t="b">
        <v>0</v>
      </c>
      <c r="J341" s="84" t="b">
        <v>0</v>
      </c>
      <c r="K341" s="84" t="b">
        <v>0</v>
      </c>
      <c r="L341" s="84" t="b">
        <v>0</v>
      </c>
    </row>
    <row r="342" spans="1:12" ht="15">
      <c r="A342" s="84" t="s">
        <v>1827</v>
      </c>
      <c r="B342" s="84" t="s">
        <v>1828</v>
      </c>
      <c r="C342" s="84">
        <v>5</v>
      </c>
      <c r="D342" s="123">
        <v>0</v>
      </c>
      <c r="E342" s="123">
        <v>1.1335389083702174</v>
      </c>
      <c r="F342" s="84" t="s">
        <v>1649</v>
      </c>
      <c r="G342" s="84" t="b">
        <v>0</v>
      </c>
      <c r="H342" s="84" t="b">
        <v>0</v>
      </c>
      <c r="I342" s="84" t="b">
        <v>0</v>
      </c>
      <c r="J342" s="84" t="b">
        <v>0</v>
      </c>
      <c r="K342" s="84" t="b">
        <v>0</v>
      </c>
      <c r="L342" s="84" t="b">
        <v>0</v>
      </c>
    </row>
    <row r="343" spans="1:12" ht="15">
      <c r="A343" s="84" t="s">
        <v>1828</v>
      </c>
      <c r="B343" s="84" t="s">
        <v>1788</v>
      </c>
      <c r="C343" s="84">
        <v>5</v>
      </c>
      <c r="D343" s="123">
        <v>0</v>
      </c>
      <c r="E343" s="123">
        <v>1.1335389083702174</v>
      </c>
      <c r="F343" s="84" t="s">
        <v>1649</v>
      </c>
      <c r="G343" s="84" t="b">
        <v>0</v>
      </c>
      <c r="H343" s="84" t="b">
        <v>0</v>
      </c>
      <c r="I343" s="84" t="b">
        <v>0</v>
      </c>
      <c r="J343" s="84" t="b">
        <v>0</v>
      </c>
      <c r="K343" s="84" t="b">
        <v>0</v>
      </c>
      <c r="L343" s="84" t="b">
        <v>0</v>
      </c>
    </row>
    <row r="344" spans="1:12" ht="15">
      <c r="A344" s="84" t="s">
        <v>1788</v>
      </c>
      <c r="B344" s="84" t="s">
        <v>1784</v>
      </c>
      <c r="C344" s="84">
        <v>5</v>
      </c>
      <c r="D344" s="123">
        <v>0</v>
      </c>
      <c r="E344" s="123">
        <v>1.0543576623225925</v>
      </c>
      <c r="F344" s="84" t="s">
        <v>1649</v>
      </c>
      <c r="G344" s="84" t="b">
        <v>0</v>
      </c>
      <c r="H344" s="84" t="b">
        <v>0</v>
      </c>
      <c r="I344" s="84" t="b">
        <v>0</v>
      </c>
      <c r="J344" s="84" t="b">
        <v>0</v>
      </c>
      <c r="K344" s="84" t="b">
        <v>0</v>
      </c>
      <c r="L344" s="84" t="b">
        <v>0</v>
      </c>
    </row>
    <row r="345" spans="1:12" ht="15">
      <c r="A345" s="84" t="s">
        <v>216</v>
      </c>
      <c r="B345" s="84" t="s">
        <v>1822</v>
      </c>
      <c r="C345" s="84">
        <v>4</v>
      </c>
      <c r="D345" s="123">
        <v>0.005310137699071584</v>
      </c>
      <c r="E345" s="123">
        <v>1.2304489213782739</v>
      </c>
      <c r="F345" s="84" t="s">
        <v>1649</v>
      </c>
      <c r="G345" s="84" t="b">
        <v>0</v>
      </c>
      <c r="H345" s="84" t="b">
        <v>0</v>
      </c>
      <c r="I345" s="84" t="b">
        <v>0</v>
      </c>
      <c r="J345" s="84" t="b">
        <v>0</v>
      </c>
      <c r="K345" s="84" t="b">
        <v>0</v>
      </c>
      <c r="L345" s="84" t="b">
        <v>0</v>
      </c>
    </row>
    <row r="346" spans="1:12" ht="15">
      <c r="A346" s="84" t="s">
        <v>1784</v>
      </c>
      <c r="B346" s="84" t="s">
        <v>2233</v>
      </c>
      <c r="C346" s="84">
        <v>4</v>
      </c>
      <c r="D346" s="123">
        <v>0.005310137699071584</v>
      </c>
      <c r="E346" s="123">
        <v>1.0543576623225925</v>
      </c>
      <c r="F346" s="84" t="s">
        <v>1649</v>
      </c>
      <c r="G346" s="84" t="b">
        <v>0</v>
      </c>
      <c r="H346" s="84" t="b">
        <v>0</v>
      </c>
      <c r="I346" s="84" t="b">
        <v>0</v>
      </c>
      <c r="J346" s="84" t="b">
        <v>0</v>
      </c>
      <c r="K346" s="84" t="b">
        <v>0</v>
      </c>
      <c r="L346" s="84" t="b">
        <v>0</v>
      </c>
    </row>
    <row r="347" spans="1:12" ht="15">
      <c r="A347" s="84" t="s">
        <v>1761</v>
      </c>
      <c r="B347" s="84" t="s">
        <v>1728</v>
      </c>
      <c r="C347" s="84">
        <v>4</v>
      </c>
      <c r="D347" s="123">
        <v>0</v>
      </c>
      <c r="E347" s="123">
        <v>0.9030899869919435</v>
      </c>
      <c r="F347" s="84" t="s">
        <v>1650</v>
      </c>
      <c r="G347" s="84" t="b">
        <v>0</v>
      </c>
      <c r="H347" s="84" t="b">
        <v>0</v>
      </c>
      <c r="I347" s="84" t="b">
        <v>0</v>
      </c>
      <c r="J347" s="84" t="b">
        <v>0</v>
      </c>
      <c r="K347" s="84" t="b">
        <v>0</v>
      </c>
      <c r="L347" s="84" t="b">
        <v>0</v>
      </c>
    </row>
    <row r="348" spans="1:12" ht="15">
      <c r="A348" s="84" t="s">
        <v>1728</v>
      </c>
      <c r="B348" s="84" t="s">
        <v>1729</v>
      </c>
      <c r="C348" s="84">
        <v>4</v>
      </c>
      <c r="D348" s="123">
        <v>0</v>
      </c>
      <c r="E348" s="123">
        <v>0.9030899869919435</v>
      </c>
      <c r="F348" s="84" t="s">
        <v>1650</v>
      </c>
      <c r="G348" s="84" t="b">
        <v>0</v>
      </c>
      <c r="H348" s="84" t="b">
        <v>0</v>
      </c>
      <c r="I348" s="84" t="b">
        <v>0</v>
      </c>
      <c r="J348" s="84" t="b">
        <v>0</v>
      </c>
      <c r="K348" s="84" t="b">
        <v>0</v>
      </c>
      <c r="L348" s="84" t="b">
        <v>0</v>
      </c>
    </row>
    <row r="349" spans="1:12" ht="15">
      <c r="A349" s="84" t="s">
        <v>1729</v>
      </c>
      <c r="B349" s="84" t="s">
        <v>1730</v>
      </c>
      <c r="C349" s="84">
        <v>4</v>
      </c>
      <c r="D349" s="123">
        <v>0</v>
      </c>
      <c r="E349" s="123">
        <v>0.9030899869919435</v>
      </c>
      <c r="F349" s="84" t="s">
        <v>1650</v>
      </c>
      <c r="G349" s="84" t="b">
        <v>0</v>
      </c>
      <c r="H349" s="84" t="b">
        <v>0</v>
      </c>
      <c r="I349" s="84" t="b">
        <v>0</v>
      </c>
      <c r="J349" s="84" t="b">
        <v>0</v>
      </c>
      <c r="K349" s="84" t="b">
        <v>0</v>
      </c>
      <c r="L349" s="84" t="b">
        <v>0</v>
      </c>
    </row>
    <row r="350" spans="1:12" ht="15">
      <c r="A350" s="84" t="s">
        <v>1730</v>
      </c>
      <c r="B350" s="84" t="s">
        <v>1744</v>
      </c>
      <c r="C350" s="84">
        <v>4</v>
      </c>
      <c r="D350" s="123">
        <v>0</v>
      </c>
      <c r="E350" s="123">
        <v>0.9030899869919435</v>
      </c>
      <c r="F350" s="84" t="s">
        <v>1650</v>
      </c>
      <c r="G350" s="84" t="b">
        <v>0</v>
      </c>
      <c r="H350" s="84" t="b">
        <v>0</v>
      </c>
      <c r="I350" s="84" t="b">
        <v>0</v>
      </c>
      <c r="J350" s="84" t="b">
        <v>0</v>
      </c>
      <c r="K350" s="84" t="b">
        <v>0</v>
      </c>
      <c r="L350" s="84" t="b">
        <v>0</v>
      </c>
    </row>
    <row r="351" spans="1:12" ht="15">
      <c r="A351" s="84" t="s">
        <v>1744</v>
      </c>
      <c r="B351" s="84" t="s">
        <v>443</v>
      </c>
      <c r="C351" s="84">
        <v>4</v>
      </c>
      <c r="D351" s="123">
        <v>0</v>
      </c>
      <c r="E351" s="123">
        <v>0.9030899869919435</v>
      </c>
      <c r="F351" s="84" t="s">
        <v>1650</v>
      </c>
      <c r="G351" s="84" t="b">
        <v>0</v>
      </c>
      <c r="H351" s="84" t="b">
        <v>0</v>
      </c>
      <c r="I351" s="84" t="b">
        <v>0</v>
      </c>
      <c r="J351" s="84" t="b">
        <v>0</v>
      </c>
      <c r="K351" s="84" t="b">
        <v>0</v>
      </c>
      <c r="L351" s="84" t="b">
        <v>0</v>
      </c>
    </row>
    <row r="352" spans="1:12" ht="15">
      <c r="A352" s="84" t="s">
        <v>443</v>
      </c>
      <c r="B352" s="84" t="s">
        <v>1726</v>
      </c>
      <c r="C352" s="84">
        <v>4</v>
      </c>
      <c r="D352" s="123">
        <v>0</v>
      </c>
      <c r="E352" s="123">
        <v>0.9030899869919435</v>
      </c>
      <c r="F352" s="84" t="s">
        <v>1650</v>
      </c>
      <c r="G352" s="84" t="b">
        <v>0</v>
      </c>
      <c r="H352" s="84" t="b">
        <v>0</v>
      </c>
      <c r="I352" s="84" t="b">
        <v>0</v>
      </c>
      <c r="J352" s="84" t="b">
        <v>0</v>
      </c>
      <c r="K352" s="84" t="b">
        <v>0</v>
      </c>
      <c r="L352" s="84" t="b">
        <v>0</v>
      </c>
    </row>
    <row r="353" spans="1:12" ht="15">
      <c r="A353" s="84" t="s">
        <v>292</v>
      </c>
      <c r="B353" s="84" t="s">
        <v>1761</v>
      </c>
      <c r="C353" s="84">
        <v>3</v>
      </c>
      <c r="D353" s="123">
        <v>0.010411561384024994</v>
      </c>
      <c r="E353" s="123">
        <v>1.0280287236002434</v>
      </c>
      <c r="F353" s="84" t="s">
        <v>1650</v>
      </c>
      <c r="G353" s="84" t="b">
        <v>0</v>
      </c>
      <c r="H353" s="84" t="b">
        <v>0</v>
      </c>
      <c r="I353" s="84" t="b">
        <v>0</v>
      </c>
      <c r="J353" s="84" t="b">
        <v>0</v>
      </c>
      <c r="K353" s="84" t="b">
        <v>0</v>
      </c>
      <c r="L353" s="84" t="b">
        <v>0</v>
      </c>
    </row>
    <row r="354" spans="1:12" ht="15">
      <c r="A354" s="84" t="s">
        <v>1726</v>
      </c>
      <c r="B354" s="84" t="s">
        <v>1830</v>
      </c>
      <c r="C354" s="84">
        <v>3</v>
      </c>
      <c r="D354" s="123">
        <v>0.010411561384024994</v>
      </c>
      <c r="E354" s="123">
        <v>0.9030899869919435</v>
      </c>
      <c r="F354" s="84" t="s">
        <v>1650</v>
      </c>
      <c r="G354" s="84" t="b">
        <v>0</v>
      </c>
      <c r="H354" s="84" t="b">
        <v>0</v>
      </c>
      <c r="I354" s="84" t="b">
        <v>0</v>
      </c>
      <c r="J354" s="84" t="b">
        <v>0</v>
      </c>
      <c r="K354" s="84" t="b">
        <v>0</v>
      </c>
      <c r="L354" s="84" t="b">
        <v>0</v>
      </c>
    </row>
    <row r="355" spans="1:12" ht="15">
      <c r="A355" s="84" t="s">
        <v>1833</v>
      </c>
      <c r="B355" s="84" t="s">
        <v>318</v>
      </c>
      <c r="C355" s="84">
        <v>3</v>
      </c>
      <c r="D355" s="123">
        <v>0.020798320276533413</v>
      </c>
      <c r="E355" s="123">
        <v>0.9542425094393249</v>
      </c>
      <c r="F355" s="84" t="s">
        <v>1651</v>
      </c>
      <c r="G355" s="84" t="b">
        <v>0</v>
      </c>
      <c r="H355" s="84" t="b">
        <v>0</v>
      </c>
      <c r="I355" s="84" t="b">
        <v>0</v>
      </c>
      <c r="J355" s="84" t="b">
        <v>0</v>
      </c>
      <c r="K355" s="84" t="b">
        <v>0</v>
      </c>
      <c r="L355" s="84" t="b">
        <v>0</v>
      </c>
    </row>
    <row r="356" spans="1:12" ht="15">
      <c r="A356" s="84" t="s">
        <v>318</v>
      </c>
      <c r="B356" s="84" t="s">
        <v>443</v>
      </c>
      <c r="C356" s="84">
        <v>3</v>
      </c>
      <c r="D356" s="123">
        <v>0.020798320276533413</v>
      </c>
      <c r="E356" s="123">
        <v>0.7323937598229685</v>
      </c>
      <c r="F356" s="84" t="s">
        <v>1651</v>
      </c>
      <c r="G356" s="84" t="b">
        <v>0</v>
      </c>
      <c r="H356" s="84" t="b">
        <v>0</v>
      </c>
      <c r="I356" s="84" t="b">
        <v>0</v>
      </c>
      <c r="J356" s="84" t="b">
        <v>0</v>
      </c>
      <c r="K356" s="84" t="b">
        <v>0</v>
      </c>
      <c r="L356" s="84" t="b">
        <v>0</v>
      </c>
    </row>
    <row r="357" spans="1:12" ht="15">
      <c r="A357" s="84" t="s">
        <v>288</v>
      </c>
      <c r="B357" s="84" t="s">
        <v>1833</v>
      </c>
      <c r="C357" s="84">
        <v>2</v>
      </c>
      <c r="D357" s="123">
        <v>0.02487125054200235</v>
      </c>
      <c r="E357" s="123">
        <v>1.130333768495006</v>
      </c>
      <c r="F357" s="84" t="s">
        <v>1651</v>
      </c>
      <c r="G357" s="84" t="b">
        <v>0</v>
      </c>
      <c r="H357" s="84" t="b">
        <v>0</v>
      </c>
      <c r="I357" s="84" t="b">
        <v>0</v>
      </c>
      <c r="J357" s="84" t="b">
        <v>0</v>
      </c>
      <c r="K357" s="84" t="b">
        <v>0</v>
      </c>
      <c r="L357" s="84" t="b">
        <v>0</v>
      </c>
    </row>
    <row r="358" spans="1:12" ht="15">
      <c r="A358" s="84" t="s">
        <v>1793</v>
      </c>
      <c r="B358" s="84" t="s">
        <v>1794</v>
      </c>
      <c r="C358" s="84">
        <v>2</v>
      </c>
      <c r="D358" s="123">
        <v>0.02487125054200235</v>
      </c>
      <c r="E358" s="123">
        <v>1.130333768495006</v>
      </c>
      <c r="F358" s="84" t="s">
        <v>1651</v>
      </c>
      <c r="G358" s="84" t="b">
        <v>0</v>
      </c>
      <c r="H358" s="84" t="b">
        <v>0</v>
      </c>
      <c r="I358" s="84" t="b">
        <v>0</v>
      </c>
      <c r="J358" s="84" t="b">
        <v>0</v>
      </c>
      <c r="K358" s="84" t="b">
        <v>0</v>
      </c>
      <c r="L358" s="84" t="b">
        <v>0</v>
      </c>
    </row>
    <row r="359" spans="1:12" ht="15">
      <c r="A359" s="84" t="s">
        <v>1794</v>
      </c>
      <c r="B359" s="84" t="s">
        <v>1834</v>
      </c>
      <c r="C359" s="84">
        <v>2</v>
      </c>
      <c r="D359" s="123">
        <v>0.02487125054200235</v>
      </c>
      <c r="E359" s="123">
        <v>1.130333768495006</v>
      </c>
      <c r="F359" s="84" t="s">
        <v>1651</v>
      </c>
      <c r="G359" s="84" t="b">
        <v>0</v>
      </c>
      <c r="H359" s="84" t="b">
        <v>0</v>
      </c>
      <c r="I359" s="84" t="b">
        <v>0</v>
      </c>
      <c r="J359" s="84" t="b">
        <v>0</v>
      </c>
      <c r="K359" s="84" t="b">
        <v>0</v>
      </c>
      <c r="L359" s="84" t="b">
        <v>0</v>
      </c>
    </row>
    <row r="360" spans="1:12" ht="15">
      <c r="A360" s="84" t="s">
        <v>1834</v>
      </c>
      <c r="B360" s="84" t="s">
        <v>1832</v>
      </c>
      <c r="C360" s="84">
        <v>2</v>
      </c>
      <c r="D360" s="123">
        <v>0.02487125054200235</v>
      </c>
      <c r="E360" s="123">
        <v>0.829303772831025</v>
      </c>
      <c r="F360" s="84" t="s">
        <v>1651</v>
      </c>
      <c r="G360" s="84" t="b">
        <v>0</v>
      </c>
      <c r="H360" s="84" t="b">
        <v>0</v>
      </c>
      <c r="I360" s="84" t="b">
        <v>0</v>
      </c>
      <c r="J360" s="84" t="b">
        <v>0</v>
      </c>
      <c r="K360" s="84" t="b">
        <v>1</v>
      </c>
      <c r="L360" s="84" t="b">
        <v>1</v>
      </c>
    </row>
    <row r="361" spans="1:12" ht="15">
      <c r="A361" s="84" t="s">
        <v>1832</v>
      </c>
      <c r="B361" s="84" t="s">
        <v>1835</v>
      </c>
      <c r="C361" s="84">
        <v>2</v>
      </c>
      <c r="D361" s="123">
        <v>0.02487125054200235</v>
      </c>
      <c r="E361" s="123">
        <v>0.829303772831025</v>
      </c>
      <c r="F361" s="84" t="s">
        <v>1651</v>
      </c>
      <c r="G361" s="84" t="b">
        <v>0</v>
      </c>
      <c r="H361" s="84" t="b">
        <v>1</v>
      </c>
      <c r="I361" s="84" t="b">
        <v>1</v>
      </c>
      <c r="J361" s="84" t="b">
        <v>0</v>
      </c>
      <c r="K361" s="84" t="b">
        <v>0</v>
      </c>
      <c r="L361" s="84" t="b">
        <v>0</v>
      </c>
    </row>
    <row r="362" spans="1:12" ht="15">
      <c r="A362" s="84" t="s">
        <v>1835</v>
      </c>
      <c r="B362" s="84" t="s">
        <v>1836</v>
      </c>
      <c r="C362" s="84">
        <v>2</v>
      </c>
      <c r="D362" s="123">
        <v>0.02487125054200235</v>
      </c>
      <c r="E362" s="123">
        <v>1.130333768495006</v>
      </c>
      <c r="F362" s="84" t="s">
        <v>1651</v>
      </c>
      <c r="G362" s="84" t="b">
        <v>0</v>
      </c>
      <c r="H362" s="84" t="b">
        <v>0</v>
      </c>
      <c r="I362" s="84" t="b">
        <v>0</v>
      </c>
      <c r="J362" s="84" t="b">
        <v>0</v>
      </c>
      <c r="K362" s="84" t="b">
        <v>0</v>
      </c>
      <c r="L362" s="84" t="b">
        <v>0</v>
      </c>
    </row>
    <row r="363" spans="1:12" ht="15">
      <c r="A363" s="84" t="s">
        <v>1836</v>
      </c>
      <c r="B363" s="84" t="s">
        <v>1832</v>
      </c>
      <c r="C363" s="84">
        <v>2</v>
      </c>
      <c r="D363" s="123">
        <v>0.02487125054200235</v>
      </c>
      <c r="E363" s="123">
        <v>0.829303772831025</v>
      </c>
      <c r="F363" s="84" t="s">
        <v>1651</v>
      </c>
      <c r="G363" s="84" t="b">
        <v>0</v>
      </c>
      <c r="H363" s="84" t="b">
        <v>0</v>
      </c>
      <c r="I363" s="84" t="b">
        <v>0</v>
      </c>
      <c r="J363" s="84" t="b">
        <v>0</v>
      </c>
      <c r="K363" s="84" t="b">
        <v>1</v>
      </c>
      <c r="L363" s="84" t="b">
        <v>1</v>
      </c>
    </row>
    <row r="364" spans="1:12" ht="15">
      <c r="A364" s="84" t="s">
        <v>1832</v>
      </c>
      <c r="B364" s="84" t="s">
        <v>2223</v>
      </c>
      <c r="C364" s="84">
        <v>2</v>
      </c>
      <c r="D364" s="123">
        <v>0.02487125054200235</v>
      </c>
      <c r="E364" s="123">
        <v>0.829303772831025</v>
      </c>
      <c r="F364" s="84" t="s">
        <v>1651</v>
      </c>
      <c r="G364" s="84" t="b">
        <v>0</v>
      </c>
      <c r="H364" s="84" t="b">
        <v>1</v>
      </c>
      <c r="I364" s="84" t="b">
        <v>1</v>
      </c>
      <c r="J364" s="84" t="b">
        <v>1</v>
      </c>
      <c r="K364" s="84" t="b">
        <v>0</v>
      </c>
      <c r="L364" s="84" t="b">
        <v>0</v>
      </c>
    </row>
    <row r="365" spans="1:12" ht="15">
      <c r="A365" s="84" t="s">
        <v>2223</v>
      </c>
      <c r="B365" s="84" t="s">
        <v>443</v>
      </c>
      <c r="C365" s="84">
        <v>2</v>
      </c>
      <c r="D365" s="123">
        <v>0.02487125054200235</v>
      </c>
      <c r="E365" s="123">
        <v>0.7323937598229685</v>
      </c>
      <c r="F365" s="84" t="s">
        <v>1651</v>
      </c>
      <c r="G365" s="84" t="b">
        <v>1</v>
      </c>
      <c r="H365" s="84" t="b">
        <v>0</v>
      </c>
      <c r="I365" s="84" t="b">
        <v>0</v>
      </c>
      <c r="J365" s="84" t="b">
        <v>0</v>
      </c>
      <c r="K365" s="84" t="b">
        <v>0</v>
      </c>
      <c r="L365" s="84" t="b">
        <v>0</v>
      </c>
    </row>
    <row r="366" spans="1:12" ht="15">
      <c r="A366" s="84" t="s">
        <v>443</v>
      </c>
      <c r="B366" s="84" t="s">
        <v>1726</v>
      </c>
      <c r="C366" s="84">
        <v>2</v>
      </c>
      <c r="D366" s="123">
        <v>0.02487125054200235</v>
      </c>
      <c r="E366" s="123">
        <v>1.130333768495006</v>
      </c>
      <c r="F366" s="84" t="s">
        <v>1651</v>
      </c>
      <c r="G366" s="84" t="b">
        <v>0</v>
      </c>
      <c r="H366" s="84" t="b">
        <v>0</v>
      </c>
      <c r="I366" s="84" t="b">
        <v>0</v>
      </c>
      <c r="J366" s="84" t="b">
        <v>0</v>
      </c>
      <c r="K366" s="84" t="b">
        <v>0</v>
      </c>
      <c r="L366" s="84" t="b">
        <v>0</v>
      </c>
    </row>
    <row r="367" spans="1:12" ht="15">
      <c r="A367" s="84" t="s">
        <v>443</v>
      </c>
      <c r="B367" s="84" t="s">
        <v>1798</v>
      </c>
      <c r="C367" s="84">
        <v>4</v>
      </c>
      <c r="D367" s="123">
        <v>0</v>
      </c>
      <c r="E367" s="123">
        <v>1.3222192947339193</v>
      </c>
      <c r="F367" s="84" t="s">
        <v>1652</v>
      </c>
      <c r="G367" s="84" t="b">
        <v>0</v>
      </c>
      <c r="H367" s="84" t="b">
        <v>0</v>
      </c>
      <c r="I367" s="84" t="b">
        <v>0</v>
      </c>
      <c r="J367" s="84" t="b">
        <v>0</v>
      </c>
      <c r="K367" s="84" t="b">
        <v>0</v>
      </c>
      <c r="L367" s="84" t="b">
        <v>0</v>
      </c>
    </row>
    <row r="368" spans="1:12" ht="15">
      <c r="A368" s="84" t="s">
        <v>1798</v>
      </c>
      <c r="B368" s="84" t="s">
        <v>1839</v>
      </c>
      <c r="C368" s="84">
        <v>4</v>
      </c>
      <c r="D368" s="123">
        <v>0</v>
      </c>
      <c r="E368" s="123">
        <v>1.3222192947339193</v>
      </c>
      <c r="F368" s="84" t="s">
        <v>1652</v>
      </c>
      <c r="G368" s="84" t="b">
        <v>0</v>
      </c>
      <c r="H368" s="84" t="b">
        <v>0</v>
      </c>
      <c r="I368" s="84" t="b">
        <v>0</v>
      </c>
      <c r="J368" s="84" t="b">
        <v>0</v>
      </c>
      <c r="K368" s="84" t="b">
        <v>0</v>
      </c>
      <c r="L368" s="84" t="b">
        <v>0</v>
      </c>
    </row>
    <row r="369" spans="1:12" ht="15">
      <c r="A369" s="84" t="s">
        <v>1839</v>
      </c>
      <c r="B369" s="84" t="s">
        <v>1840</v>
      </c>
      <c r="C369" s="84">
        <v>4</v>
      </c>
      <c r="D369" s="123">
        <v>0</v>
      </c>
      <c r="E369" s="123">
        <v>1.3222192947339193</v>
      </c>
      <c r="F369" s="84" t="s">
        <v>1652</v>
      </c>
      <c r="G369" s="84" t="b">
        <v>0</v>
      </c>
      <c r="H369" s="84" t="b">
        <v>0</v>
      </c>
      <c r="I369" s="84" t="b">
        <v>0</v>
      </c>
      <c r="J369" s="84" t="b">
        <v>0</v>
      </c>
      <c r="K369" s="84" t="b">
        <v>0</v>
      </c>
      <c r="L369" s="84" t="b">
        <v>0</v>
      </c>
    </row>
    <row r="370" spans="1:12" ht="15">
      <c r="A370" s="84" t="s">
        <v>1838</v>
      </c>
      <c r="B370" s="84" t="s">
        <v>1842</v>
      </c>
      <c r="C370" s="84">
        <v>2</v>
      </c>
      <c r="D370" s="123">
        <v>0.006841590810545028</v>
      </c>
      <c r="E370" s="123">
        <v>1.1461280356782382</v>
      </c>
      <c r="F370" s="84" t="s">
        <v>1652</v>
      </c>
      <c r="G370" s="84" t="b">
        <v>0</v>
      </c>
      <c r="H370" s="84" t="b">
        <v>0</v>
      </c>
      <c r="I370" s="84" t="b">
        <v>0</v>
      </c>
      <c r="J370" s="84" t="b">
        <v>0</v>
      </c>
      <c r="K370" s="84" t="b">
        <v>0</v>
      </c>
      <c r="L370" s="84" t="b">
        <v>0</v>
      </c>
    </row>
    <row r="371" spans="1:12" ht="15">
      <c r="A371" s="84" t="s">
        <v>1842</v>
      </c>
      <c r="B371" s="84" t="s">
        <v>443</v>
      </c>
      <c r="C371" s="84">
        <v>2</v>
      </c>
      <c r="D371" s="123">
        <v>0.006841590810545028</v>
      </c>
      <c r="E371" s="123">
        <v>1.3222192947339193</v>
      </c>
      <c r="F371" s="84" t="s">
        <v>1652</v>
      </c>
      <c r="G371" s="84" t="b">
        <v>0</v>
      </c>
      <c r="H371" s="84" t="b">
        <v>0</v>
      </c>
      <c r="I371" s="84" t="b">
        <v>0</v>
      </c>
      <c r="J371" s="84" t="b">
        <v>0</v>
      </c>
      <c r="K371" s="84" t="b">
        <v>0</v>
      </c>
      <c r="L371" s="84" t="b">
        <v>0</v>
      </c>
    </row>
    <row r="372" spans="1:12" ht="15">
      <c r="A372" s="84" t="s">
        <v>1840</v>
      </c>
      <c r="B372" s="84" t="s">
        <v>1843</v>
      </c>
      <c r="C372" s="84">
        <v>2</v>
      </c>
      <c r="D372" s="123">
        <v>0.006841590810545028</v>
      </c>
      <c r="E372" s="123">
        <v>1.3222192947339193</v>
      </c>
      <c r="F372" s="84" t="s">
        <v>1652</v>
      </c>
      <c r="G372" s="84" t="b">
        <v>0</v>
      </c>
      <c r="H372" s="84" t="b">
        <v>0</v>
      </c>
      <c r="I372" s="84" t="b">
        <v>0</v>
      </c>
      <c r="J372" s="84" t="b">
        <v>0</v>
      </c>
      <c r="K372" s="84" t="b">
        <v>0</v>
      </c>
      <c r="L372" s="84" t="b">
        <v>0</v>
      </c>
    </row>
    <row r="373" spans="1:12" ht="15">
      <c r="A373" s="84" t="s">
        <v>1843</v>
      </c>
      <c r="B373" s="84" t="s">
        <v>2218</v>
      </c>
      <c r="C373" s="84">
        <v>2</v>
      </c>
      <c r="D373" s="123">
        <v>0.006841590810545028</v>
      </c>
      <c r="E373" s="123">
        <v>1.6232492903979006</v>
      </c>
      <c r="F373" s="84" t="s">
        <v>1652</v>
      </c>
      <c r="G373" s="84" t="b">
        <v>0</v>
      </c>
      <c r="H373" s="84" t="b">
        <v>0</v>
      </c>
      <c r="I373" s="84" t="b">
        <v>0</v>
      </c>
      <c r="J373" s="84" t="b">
        <v>0</v>
      </c>
      <c r="K373" s="84" t="b">
        <v>0</v>
      </c>
      <c r="L373" s="84" t="b">
        <v>0</v>
      </c>
    </row>
    <row r="374" spans="1:12" ht="15">
      <c r="A374" s="84" t="s">
        <v>2218</v>
      </c>
      <c r="B374" s="84" t="s">
        <v>2289</v>
      </c>
      <c r="C374" s="84">
        <v>2</v>
      </c>
      <c r="D374" s="123">
        <v>0.006841590810545028</v>
      </c>
      <c r="E374" s="123">
        <v>1.6232492903979006</v>
      </c>
      <c r="F374" s="84" t="s">
        <v>1652</v>
      </c>
      <c r="G374" s="84" t="b">
        <v>0</v>
      </c>
      <c r="H374" s="84" t="b">
        <v>0</v>
      </c>
      <c r="I374" s="84" t="b">
        <v>0</v>
      </c>
      <c r="J374" s="84" t="b">
        <v>0</v>
      </c>
      <c r="K374" s="84" t="b">
        <v>0</v>
      </c>
      <c r="L374" s="84" t="b">
        <v>0</v>
      </c>
    </row>
    <row r="375" spans="1:12" ht="15">
      <c r="A375" s="84" t="s">
        <v>2289</v>
      </c>
      <c r="B375" s="84" t="s">
        <v>2290</v>
      </c>
      <c r="C375" s="84">
        <v>2</v>
      </c>
      <c r="D375" s="123">
        <v>0.006841590810545028</v>
      </c>
      <c r="E375" s="123">
        <v>1.6232492903979006</v>
      </c>
      <c r="F375" s="84" t="s">
        <v>1652</v>
      </c>
      <c r="G375" s="84" t="b">
        <v>0</v>
      </c>
      <c r="H375" s="84" t="b">
        <v>0</v>
      </c>
      <c r="I375" s="84" t="b">
        <v>0</v>
      </c>
      <c r="J375" s="84" t="b">
        <v>0</v>
      </c>
      <c r="K375" s="84" t="b">
        <v>0</v>
      </c>
      <c r="L375" s="84" t="b">
        <v>0</v>
      </c>
    </row>
    <row r="376" spans="1:12" ht="15">
      <c r="A376" s="84" t="s">
        <v>2290</v>
      </c>
      <c r="B376" s="84" t="s">
        <v>1841</v>
      </c>
      <c r="C376" s="84">
        <v>2</v>
      </c>
      <c r="D376" s="123">
        <v>0.006841590810545028</v>
      </c>
      <c r="E376" s="123">
        <v>1.3222192947339193</v>
      </c>
      <c r="F376" s="84" t="s">
        <v>1652</v>
      </c>
      <c r="G376" s="84" t="b">
        <v>0</v>
      </c>
      <c r="H376" s="84" t="b">
        <v>0</v>
      </c>
      <c r="I376" s="84" t="b">
        <v>0</v>
      </c>
      <c r="J376" s="84" t="b">
        <v>0</v>
      </c>
      <c r="K376" s="84" t="b">
        <v>0</v>
      </c>
      <c r="L376" s="84" t="b">
        <v>0</v>
      </c>
    </row>
    <row r="377" spans="1:12" ht="15">
      <c r="A377" s="84" t="s">
        <v>1841</v>
      </c>
      <c r="B377" s="84" t="s">
        <v>1767</v>
      </c>
      <c r="C377" s="84">
        <v>2</v>
      </c>
      <c r="D377" s="123">
        <v>0.006841590810545028</v>
      </c>
      <c r="E377" s="123">
        <v>1.1461280356782382</v>
      </c>
      <c r="F377" s="84" t="s">
        <v>1652</v>
      </c>
      <c r="G377" s="84" t="b">
        <v>0</v>
      </c>
      <c r="H377" s="84" t="b">
        <v>0</v>
      </c>
      <c r="I377" s="84" t="b">
        <v>0</v>
      </c>
      <c r="J377" s="84" t="b">
        <v>0</v>
      </c>
      <c r="K377" s="84" t="b">
        <v>0</v>
      </c>
      <c r="L377" s="84" t="b">
        <v>0</v>
      </c>
    </row>
    <row r="378" spans="1:12" ht="15">
      <c r="A378" s="84" t="s">
        <v>1838</v>
      </c>
      <c r="B378" s="84" t="s">
        <v>2291</v>
      </c>
      <c r="C378" s="84">
        <v>2</v>
      </c>
      <c r="D378" s="123">
        <v>0.006841590810545028</v>
      </c>
      <c r="E378" s="123">
        <v>1.1461280356782382</v>
      </c>
      <c r="F378" s="84" t="s">
        <v>1652</v>
      </c>
      <c r="G378" s="84" t="b">
        <v>0</v>
      </c>
      <c r="H378" s="84" t="b">
        <v>0</v>
      </c>
      <c r="I378" s="84" t="b">
        <v>0</v>
      </c>
      <c r="J378" s="84" t="b">
        <v>1</v>
      </c>
      <c r="K378" s="84" t="b">
        <v>0</v>
      </c>
      <c r="L378" s="84" t="b">
        <v>0</v>
      </c>
    </row>
    <row r="379" spans="1:12" ht="15">
      <c r="A379" s="84" t="s">
        <v>2291</v>
      </c>
      <c r="B379" s="84" t="s">
        <v>2292</v>
      </c>
      <c r="C379" s="84">
        <v>2</v>
      </c>
      <c r="D379" s="123">
        <v>0.006841590810545028</v>
      </c>
      <c r="E379" s="123">
        <v>1.6232492903979006</v>
      </c>
      <c r="F379" s="84" t="s">
        <v>1652</v>
      </c>
      <c r="G379" s="84" t="b">
        <v>1</v>
      </c>
      <c r="H379" s="84" t="b">
        <v>0</v>
      </c>
      <c r="I379" s="84" t="b">
        <v>0</v>
      </c>
      <c r="J379" s="84" t="b">
        <v>0</v>
      </c>
      <c r="K379" s="84" t="b">
        <v>0</v>
      </c>
      <c r="L379" s="84" t="b">
        <v>0</v>
      </c>
    </row>
    <row r="380" spans="1:12" ht="15">
      <c r="A380" s="84" t="s">
        <v>2292</v>
      </c>
      <c r="B380" s="84" t="s">
        <v>2293</v>
      </c>
      <c r="C380" s="84">
        <v>2</v>
      </c>
      <c r="D380" s="123">
        <v>0.006841590810545028</v>
      </c>
      <c r="E380" s="123">
        <v>1.6232492903979006</v>
      </c>
      <c r="F380" s="84" t="s">
        <v>1652</v>
      </c>
      <c r="G380" s="84" t="b">
        <v>0</v>
      </c>
      <c r="H380" s="84" t="b">
        <v>0</v>
      </c>
      <c r="I380" s="84" t="b">
        <v>0</v>
      </c>
      <c r="J380" s="84" t="b">
        <v>0</v>
      </c>
      <c r="K380" s="84" t="b">
        <v>0</v>
      </c>
      <c r="L380" s="84" t="b">
        <v>0</v>
      </c>
    </row>
    <row r="381" spans="1:12" ht="15">
      <c r="A381" s="84" t="s">
        <v>2293</v>
      </c>
      <c r="B381" s="84" t="s">
        <v>443</v>
      </c>
      <c r="C381" s="84">
        <v>2</v>
      </c>
      <c r="D381" s="123">
        <v>0.006841590810545028</v>
      </c>
      <c r="E381" s="123">
        <v>1.3222192947339193</v>
      </c>
      <c r="F381" s="84" t="s">
        <v>1652</v>
      </c>
      <c r="G381" s="84" t="b">
        <v>0</v>
      </c>
      <c r="H381" s="84" t="b">
        <v>0</v>
      </c>
      <c r="I381" s="84" t="b">
        <v>0</v>
      </c>
      <c r="J381" s="84" t="b">
        <v>0</v>
      </c>
      <c r="K381" s="84" t="b">
        <v>0</v>
      </c>
      <c r="L381" s="84" t="b">
        <v>0</v>
      </c>
    </row>
    <row r="382" spans="1:12" ht="15">
      <c r="A382" s="84" t="s">
        <v>1840</v>
      </c>
      <c r="B382" s="84" t="s">
        <v>2294</v>
      </c>
      <c r="C382" s="84">
        <v>2</v>
      </c>
      <c r="D382" s="123">
        <v>0.006841590810545028</v>
      </c>
      <c r="E382" s="123">
        <v>1.3222192947339193</v>
      </c>
      <c r="F382" s="84" t="s">
        <v>1652</v>
      </c>
      <c r="G382" s="84" t="b">
        <v>0</v>
      </c>
      <c r="H382" s="84" t="b">
        <v>0</v>
      </c>
      <c r="I382" s="84" t="b">
        <v>0</v>
      </c>
      <c r="J382" s="84" t="b">
        <v>0</v>
      </c>
      <c r="K382" s="84" t="b">
        <v>0</v>
      </c>
      <c r="L382" s="84" t="b">
        <v>0</v>
      </c>
    </row>
    <row r="383" spans="1:12" ht="15">
      <c r="A383" s="84" t="s">
        <v>2294</v>
      </c>
      <c r="B383" s="84" t="s">
        <v>1841</v>
      </c>
      <c r="C383" s="84">
        <v>2</v>
      </c>
      <c r="D383" s="123">
        <v>0.006841590810545028</v>
      </c>
      <c r="E383" s="123">
        <v>1.3222192947339193</v>
      </c>
      <c r="F383" s="84" t="s">
        <v>1652</v>
      </c>
      <c r="G383" s="84" t="b">
        <v>0</v>
      </c>
      <c r="H383" s="84" t="b">
        <v>0</v>
      </c>
      <c r="I383" s="84" t="b">
        <v>0</v>
      </c>
      <c r="J383" s="84" t="b">
        <v>0</v>
      </c>
      <c r="K383" s="84" t="b">
        <v>0</v>
      </c>
      <c r="L383" s="84" t="b">
        <v>0</v>
      </c>
    </row>
    <row r="384" spans="1:12" ht="15">
      <c r="A384" s="84" t="s">
        <v>1841</v>
      </c>
      <c r="B384" s="84" t="s">
        <v>2295</v>
      </c>
      <c r="C384" s="84">
        <v>2</v>
      </c>
      <c r="D384" s="123">
        <v>0.006841590810545028</v>
      </c>
      <c r="E384" s="123">
        <v>1.3222192947339193</v>
      </c>
      <c r="F384" s="84" t="s">
        <v>1652</v>
      </c>
      <c r="G384" s="84" t="b">
        <v>0</v>
      </c>
      <c r="H384" s="84" t="b">
        <v>0</v>
      </c>
      <c r="I384" s="84" t="b">
        <v>0</v>
      </c>
      <c r="J384" s="84" t="b">
        <v>0</v>
      </c>
      <c r="K384" s="84" t="b">
        <v>0</v>
      </c>
      <c r="L384" s="84" t="b">
        <v>0</v>
      </c>
    </row>
    <row r="385" spans="1:12" ht="15">
      <c r="A385" s="84" t="s">
        <v>2295</v>
      </c>
      <c r="B385" s="84" t="s">
        <v>2296</v>
      </c>
      <c r="C385" s="84">
        <v>2</v>
      </c>
      <c r="D385" s="123">
        <v>0.006841590810545028</v>
      </c>
      <c r="E385" s="123">
        <v>1.6232492903979006</v>
      </c>
      <c r="F385" s="84" t="s">
        <v>1652</v>
      </c>
      <c r="G385" s="84" t="b">
        <v>0</v>
      </c>
      <c r="H385" s="84" t="b">
        <v>0</v>
      </c>
      <c r="I385" s="84" t="b">
        <v>0</v>
      </c>
      <c r="J385" s="84" t="b">
        <v>0</v>
      </c>
      <c r="K385" s="84" t="b">
        <v>0</v>
      </c>
      <c r="L385" s="84" t="b">
        <v>0</v>
      </c>
    </row>
    <row r="386" spans="1:12" ht="15">
      <c r="A386" s="84" t="s">
        <v>2296</v>
      </c>
      <c r="B386" s="84" t="s">
        <v>1732</v>
      </c>
      <c r="C386" s="84">
        <v>2</v>
      </c>
      <c r="D386" s="123">
        <v>0.006841590810545028</v>
      </c>
      <c r="E386" s="123">
        <v>1.3222192947339193</v>
      </c>
      <c r="F386" s="84" t="s">
        <v>1652</v>
      </c>
      <c r="G386" s="84" t="b">
        <v>0</v>
      </c>
      <c r="H386" s="84" t="b">
        <v>0</v>
      </c>
      <c r="I386" s="84" t="b">
        <v>0</v>
      </c>
      <c r="J386" s="84" t="b">
        <v>0</v>
      </c>
      <c r="K386" s="84" t="b">
        <v>0</v>
      </c>
      <c r="L386" s="84" t="b">
        <v>0</v>
      </c>
    </row>
    <row r="387" spans="1:12" ht="15">
      <c r="A387" s="84" t="s">
        <v>1732</v>
      </c>
      <c r="B387" s="84" t="s">
        <v>2297</v>
      </c>
      <c r="C387" s="84">
        <v>2</v>
      </c>
      <c r="D387" s="123">
        <v>0.006841590810545028</v>
      </c>
      <c r="E387" s="123">
        <v>1.3222192947339193</v>
      </c>
      <c r="F387" s="84" t="s">
        <v>1652</v>
      </c>
      <c r="G387" s="84" t="b">
        <v>0</v>
      </c>
      <c r="H387" s="84" t="b">
        <v>0</v>
      </c>
      <c r="I387" s="84" t="b">
        <v>0</v>
      </c>
      <c r="J387" s="84" t="b">
        <v>0</v>
      </c>
      <c r="K387" s="84" t="b">
        <v>0</v>
      </c>
      <c r="L387" s="84" t="b">
        <v>0</v>
      </c>
    </row>
    <row r="388" spans="1:12" ht="15">
      <c r="A388" s="84" t="s">
        <v>2297</v>
      </c>
      <c r="B388" s="84" t="s">
        <v>2298</v>
      </c>
      <c r="C388" s="84">
        <v>2</v>
      </c>
      <c r="D388" s="123">
        <v>0.006841590810545028</v>
      </c>
      <c r="E388" s="123">
        <v>1.6232492903979006</v>
      </c>
      <c r="F388" s="84" t="s">
        <v>1652</v>
      </c>
      <c r="G388" s="84" t="b">
        <v>0</v>
      </c>
      <c r="H388" s="84" t="b">
        <v>0</v>
      </c>
      <c r="I388" s="84" t="b">
        <v>0</v>
      </c>
      <c r="J388" s="84" t="b">
        <v>0</v>
      </c>
      <c r="K388" s="84" t="b">
        <v>0</v>
      </c>
      <c r="L388" s="84" t="b">
        <v>0</v>
      </c>
    </row>
    <row r="389" spans="1:12" ht="15">
      <c r="A389" s="84" t="s">
        <v>2298</v>
      </c>
      <c r="B389" s="84" t="s">
        <v>2299</v>
      </c>
      <c r="C389" s="84">
        <v>2</v>
      </c>
      <c r="D389" s="123">
        <v>0.006841590810545028</v>
      </c>
      <c r="E389" s="123">
        <v>1.6232492903979006</v>
      </c>
      <c r="F389" s="84" t="s">
        <v>1652</v>
      </c>
      <c r="G389" s="84" t="b">
        <v>0</v>
      </c>
      <c r="H389" s="84" t="b">
        <v>0</v>
      </c>
      <c r="I389" s="84" t="b">
        <v>0</v>
      </c>
      <c r="J389" s="84" t="b">
        <v>0</v>
      </c>
      <c r="K389" s="84" t="b">
        <v>0</v>
      </c>
      <c r="L389" s="84" t="b">
        <v>0</v>
      </c>
    </row>
    <row r="390" spans="1:12" ht="15">
      <c r="A390" s="84" t="s">
        <v>2299</v>
      </c>
      <c r="B390" s="84" t="s">
        <v>2300</v>
      </c>
      <c r="C390" s="84">
        <v>2</v>
      </c>
      <c r="D390" s="123">
        <v>0.006841590810545028</v>
      </c>
      <c r="E390" s="123">
        <v>1.6232492903979006</v>
      </c>
      <c r="F390" s="84" t="s">
        <v>1652</v>
      </c>
      <c r="G390" s="84" t="b">
        <v>0</v>
      </c>
      <c r="H390" s="84" t="b">
        <v>0</v>
      </c>
      <c r="I390" s="84" t="b">
        <v>0</v>
      </c>
      <c r="J390" s="84" t="b">
        <v>0</v>
      </c>
      <c r="K390" s="84" t="b">
        <v>0</v>
      </c>
      <c r="L390" s="84" t="b">
        <v>0</v>
      </c>
    </row>
    <row r="391" spans="1:12" ht="15">
      <c r="A391" s="84" t="s">
        <v>1838</v>
      </c>
      <c r="B391" s="84" t="s">
        <v>2305</v>
      </c>
      <c r="C391" s="84">
        <v>2</v>
      </c>
      <c r="D391" s="123">
        <v>0.006841590810545028</v>
      </c>
      <c r="E391" s="123">
        <v>1.1461280356782382</v>
      </c>
      <c r="F391" s="84" t="s">
        <v>1652</v>
      </c>
      <c r="G391" s="84" t="b">
        <v>0</v>
      </c>
      <c r="H391" s="84" t="b">
        <v>0</v>
      </c>
      <c r="I391" s="84" t="b">
        <v>0</v>
      </c>
      <c r="J391" s="84" t="b">
        <v>0</v>
      </c>
      <c r="K391" s="84" t="b">
        <v>0</v>
      </c>
      <c r="L391" s="84" t="b">
        <v>0</v>
      </c>
    </row>
    <row r="392" spans="1:12" ht="15">
      <c r="A392" s="84" t="s">
        <v>2305</v>
      </c>
      <c r="B392" s="84" t="s">
        <v>299</v>
      </c>
      <c r="C392" s="84">
        <v>2</v>
      </c>
      <c r="D392" s="123">
        <v>0.006841590810545028</v>
      </c>
      <c r="E392" s="123">
        <v>1.6232492903979006</v>
      </c>
      <c r="F392" s="84" t="s">
        <v>1652</v>
      </c>
      <c r="G392" s="84" t="b">
        <v>0</v>
      </c>
      <c r="H392" s="84" t="b">
        <v>0</v>
      </c>
      <c r="I392" s="84" t="b">
        <v>0</v>
      </c>
      <c r="J392" s="84" t="b">
        <v>0</v>
      </c>
      <c r="K392" s="84" t="b">
        <v>0</v>
      </c>
      <c r="L392" s="84" t="b">
        <v>0</v>
      </c>
    </row>
    <row r="393" spans="1:12" ht="15">
      <c r="A393" s="84" t="s">
        <v>299</v>
      </c>
      <c r="B393" s="84" t="s">
        <v>2306</v>
      </c>
      <c r="C393" s="84">
        <v>2</v>
      </c>
      <c r="D393" s="123">
        <v>0.006841590810545028</v>
      </c>
      <c r="E393" s="123">
        <v>1.6232492903979006</v>
      </c>
      <c r="F393" s="84" t="s">
        <v>1652</v>
      </c>
      <c r="G393" s="84" t="b">
        <v>0</v>
      </c>
      <c r="H393" s="84" t="b">
        <v>0</v>
      </c>
      <c r="I393" s="84" t="b">
        <v>0</v>
      </c>
      <c r="J393" s="84" t="b">
        <v>0</v>
      </c>
      <c r="K393" s="84" t="b">
        <v>0</v>
      </c>
      <c r="L393" s="84" t="b">
        <v>0</v>
      </c>
    </row>
    <row r="394" spans="1:12" ht="15">
      <c r="A394" s="84" t="s">
        <v>2306</v>
      </c>
      <c r="B394" s="84" t="s">
        <v>2307</v>
      </c>
      <c r="C394" s="84">
        <v>2</v>
      </c>
      <c r="D394" s="123">
        <v>0.006841590810545028</v>
      </c>
      <c r="E394" s="123">
        <v>1.6232492903979006</v>
      </c>
      <c r="F394" s="84" t="s">
        <v>1652</v>
      </c>
      <c r="G394" s="84" t="b">
        <v>0</v>
      </c>
      <c r="H394" s="84" t="b">
        <v>0</v>
      </c>
      <c r="I394" s="84" t="b">
        <v>0</v>
      </c>
      <c r="J394" s="84" t="b">
        <v>0</v>
      </c>
      <c r="K394" s="84" t="b">
        <v>0</v>
      </c>
      <c r="L394" s="84" t="b">
        <v>0</v>
      </c>
    </row>
    <row r="395" spans="1:12" ht="15">
      <c r="A395" s="84" t="s">
        <v>2307</v>
      </c>
      <c r="B395" s="84" t="s">
        <v>2308</v>
      </c>
      <c r="C395" s="84">
        <v>2</v>
      </c>
      <c r="D395" s="123">
        <v>0.006841590810545028</v>
      </c>
      <c r="E395" s="123">
        <v>1.6232492903979006</v>
      </c>
      <c r="F395" s="84" t="s">
        <v>1652</v>
      </c>
      <c r="G395" s="84" t="b">
        <v>0</v>
      </c>
      <c r="H395" s="84" t="b">
        <v>0</v>
      </c>
      <c r="I395" s="84" t="b">
        <v>0</v>
      </c>
      <c r="J395" s="84" t="b">
        <v>0</v>
      </c>
      <c r="K395" s="84" t="b">
        <v>0</v>
      </c>
      <c r="L395" s="84" t="b">
        <v>0</v>
      </c>
    </row>
    <row r="396" spans="1:12" ht="15">
      <c r="A396" s="84" t="s">
        <v>2308</v>
      </c>
      <c r="B396" s="84" t="s">
        <v>2309</v>
      </c>
      <c r="C396" s="84">
        <v>2</v>
      </c>
      <c r="D396" s="123">
        <v>0.006841590810545028</v>
      </c>
      <c r="E396" s="123">
        <v>1.6232492903979006</v>
      </c>
      <c r="F396" s="84" t="s">
        <v>1652</v>
      </c>
      <c r="G396" s="84" t="b">
        <v>0</v>
      </c>
      <c r="H396" s="84" t="b">
        <v>0</v>
      </c>
      <c r="I396" s="84" t="b">
        <v>0</v>
      </c>
      <c r="J396" s="84" t="b">
        <v>0</v>
      </c>
      <c r="K396" s="84" t="b">
        <v>0</v>
      </c>
      <c r="L396" s="84" t="b">
        <v>0</v>
      </c>
    </row>
    <row r="397" spans="1:12" ht="15">
      <c r="A397" s="84" t="s">
        <v>2309</v>
      </c>
      <c r="B397" s="84" t="s">
        <v>1732</v>
      </c>
      <c r="C397" s="84">
        <v>2</v>
      </c>
      <c r="D397" s="123">
        <v>0.006841590810545028</v>
      </c>
      <c r="E397" s="123">
        <v>1.3222192947339193</v>
      </c>
      <c r="F397" s="84" t="s">
        <v>1652</v>
      </c>
      <c r="G397" s="84" t="b">
        <v>0</v>
      </c>
      <c r="H397" s="84" t="b">
        <v>0</v>
      </c>
      <c r="I397" s="84" t="b">
        <v>0</v>
      </c>
      <c r="J397" s="84" t="b">
        <v>0</v>
      </c>
      <c r="K397" s="84" t="b">
        <v>0</v>
      </c>
      <c r="L397" s="84" t="b">
        <v>0</v>
      </c>
    </row>
    <row r="398" spans="1:12" ht="15">
      <c r="A398" s="84" t="s">
        <v>2310</v>
      </c>
      <c r="B398" s="84" t="s">
        <v>2311</v>
      </c>
      <c r="C398" s="84">
        <v>2</v>
      </c>
      <c r="D398" s="123">
        <v>0.006841590810545028</v>
      </c>
      <c r="E398" s="123">
        <v>1.6232492903979006</v>
      </c>
      <c r="F398" s="84" t="s">
        <v>1652</v>
      </c>
      <c r="G398" s="84" t="b">
        <v>0</v>
      </c>
      <c r="H398" s="84" t="b">
        <v>0</v>
      </c>
      <c r="I398" s="84" t="b">
        <v>0</v>
      </c>
      <c r="J398" s="84" t="b">
        <v>0</v>
      </c>
      <c r="K398" s="84" t="b">
        <v>0</v>
      </c>
      <c r="L398" s="84" t="b">
        <v>0</v>
      </c>
    </row>
    <row r="399" spans="1:12" ht="15">
      <c r="A399" s="84" t="s">
        <v>443</v>
      </c>
      <c r="B399" s="84" t="s">
        <v>283</v>
      </c>
      <c r="C399" s="84">
        <v>6</v>
      </c>
      <c r="D399" s="123">
        <v>0</v>
      </c>
      <c r="E399" s="123">
        <v>0.2218487496163564</v>
      </c>
      <c r="F399" s="84" t="s">
        <v>1653</v>
      </c>
      <c r="G399" s="84" t="b">
        <v>0</v>
      </c>
      <c r="H399" s="84" t="b">
        <v>0</v>
      </c>
      <c r="I399" s="84" t="b">
        <v>0</v>
      </c>
      <c r="J399" s="84" t="b">
        <v>0</v>
      </c>
      <c r="K399" s="84" t="b">
        <v>0</v>
      </c>
      <c r="L399" s="84" t="b">
        <v>0</v>
      </c>
    </row>
    <row r="400" spans="1:12" ht="15">
      <c r="A400" s="84" t="s">
        <v>282</v>
      </c>
      <c r="B400" s="84" t="s">
        <v>443</v>
      </c>
      <c r="C400" s="84">
        <v>4</v>
      </c>
      <c r="D400" s="123">
        <v>0.04402281476392031</v>
      </c>
      <c r="E400" s="123">
        <v>0.39794000867203755</v>
      </c>
      <c r="F400" s="84" t="s">
        <v>1653</v>
      </c>
      <c r="G400" s="84" t="b">
        <v>0</v>
      </c>
      <c r="H400" s="84" t="b">
        <v>0</v>
      </c>
      <c r="I400" s="84" t="b">
        <v>0</v>
      </c>
      <c r="J400" s="84" t="b">
        <v>0</v>
      </c>
      <c r="K400" s="84" t="b">
        <v>0</v>
      </c>
      <c r="L400" s="84" t="b">
        <v>0</v>
      </c>
    </row>
    <row r="401" spans="1:12" ht="15">
      <c r="A401" s="84" t="s">
        <v>2224</v>
      </c>
      <c r="B401" s="84" t="s">
        <v>2214</v>
      </c>
      <c r="C401" s="84">
        <v>2</v>
      </c>
      <c r="D401" s="123">
        <v>0</v>
      </c>
      <c r="E401" s="123">
        <v>1.0791812460476249</v>
      </c>
      <c r="F401" s="84" t="s">
        <v>1654</v>
      </c>
      <c r="G401" s="84" t="b">
        <v>0</v>
      </c>
      <c r="H401" s="84" t="b">
        <v>0</v>
      </c>
      <c r="I401" s="84" t="b">
        <v>0</v>
      </c>
      <c r="J401" s="84" t="b">
        <v>0</v>
      </c>
      <c r="K401" s="84" t="b">
        <v>0</v>
      </c>
      <c r="L401" s="84" t="b">
        <v>0</v>
      </c>
    </row>
    <row r="402" spans="1:12" ht="15">
      <c r="A402" s="84" t="s">
        <v>2214</v>
      </c>
      <c r="B402" s="84" t="s">
        <v>1789</v>
      </c>
      <c r="C402" s="84">
        <v>2</v>
      </c>
      <c r="D402" s="123">
        <v>0</v>
      </c>
      <c r="E402" s="123">
        <v>1.0791812460476249</v>
      </c>
      <c r="F402" s="84" t="s">
        <v>1654</v>
      </c>
      <c r="G402" s="84" t="b">
        <v>0</v>
      </c>
      <c r="H402" s="84" t="b">
        <v>0</v>
      </c>
      <c r="I402" s="84" t="b">
        <v>0</v>
      </c>
      <c r="J402" s="84" t="b">
        <v>0</v>
      </c>
      <c r="K402" s="84" t="b">
        <v>0</v>
      </c>
      <c r="L402" s="84" t="b">
        <v>0</v>
      </c>
    </row>
    <row r="403" spans="1:12" ht="15">
      <c r="A403" s="84" t="s">
        <v>1789</v>
      </c>
      <c r="B403" s="84" t="s">
        <v>2210</v>
      </c>
      <c r="C403" s="84">
        <v>2</v>
      </c>
      <c r="D403" s="123">
        <v>0</v>
      </c>
      <c r="E403" s="123">
        <v>1.0791812460476249</v>
      </c>
      <c r="F403" s="84" t="s">
        <v>1654</v>
      </c>
      <c r="G403" s="84" t="b">
        <v>0</v>
      </c>
      <c r="H403" s="84" t="b">
        <v>0</v>
      </c>
      <c r="I403" s="84" t="b">
        <v>0</v>
      </c>
      <c r="J403" s="84" t="b">
        <v>0</v>
      </c>
      <c r="K403" s="84" t="b">
        <v>0</v>
      </c>
      <c r="L403" s="84" t="b">
        <v>0</v>
      </c>
    </row>
    <row r="404" spans="1:12" ht="15">
      <c r="A404" s="84" t="s">
        <v>2210</v>
      </c>
      <c r="B404" s="84" t="s">
        <v>443</v>
      </c>
      <c r="C404" s="84">
        <v>2</v>
      </c>
      <c r="D404" s="123">
        <v>0</v>
      </c>
      <c r="E404" s="123">
        <v>1.0791812460476249</v>
      </c>
      <c r="F404" s="84" t="s">
        <v>1654</v>
      </c>
      <c r="G404" s="84" t="b">
        <v>0</v>
      </c>
      <c r="H404" s="84" t="b">
        <v>0</v>
      </c>
      <c r="I404" s="84" t="b">
        <v>0</v>
      </c>
      <c r="J404" s="84" t="b">
        <v>0</v>
      </c>
      <c r="K404" s="84" t="b">
        <v>0</v>
      </c>
      <c r="L404" s="84" t="b">
        <v>0</v>
      </c>
    </row>
    <row r="405" spans="1:12" ht="15">
      <c r="A405" s="84" t="s">
        <v>443</v>
      </c>
      <c r="B405" s="84" t="s">
        <v>2259</v>
      </c>
      <c r="C405" s="84">
        <v>2</v>
      </c>
      <c r="D405" s="123">
        <v>0</v>
      </c>
      <c r="E405" s="123">
        <v>1.0791812460476249</v>
      </c>
      <c r="F405" s="84" t="s">
        <v>1654</v>
      </c>
      <c r="G405" s="84" t="b">
        <v>0</v>
      </c>
      <c r="H405" s="84" t="b">
        <v>0</v>
      </c>
      <c r="I405" s="84" t="b">
        <v>0</v>
      </c>
      <c r="J405" s="84" t="b">
        <v>1</v>
      </c>
      <c r="K405" s="84" t="b">
        <v>0</v>
      </c>
      <c r="L405" s="84" t="b">
        <v>0</v>
      </c>
    </row>
    <row r="406" spans="1:12" ht="15">
      <c r="A406" s="84" t="s">
        <v>2259</v>
      </c>
      <c r="B406" s="84" t="s">
        <v>2260</v>
      </c>
      <c r="C406" s="84">
        <v>2</v>
      </c>
      <c r="D406" s="123">
        <v>0</v>
      </c>
      <c r="E406" s="123">
        <v>1.0791812460476249</v>
      </c>
      <c r="F406" s="84" t="s">
        <v>1654</v>
      </c>
      <c r="G406" s="84" t="b">
        <v>1</v>
      </c>
      <c r="H406" s="84" t="b">
        <v>0</v>
      </c>
      <c r="I406" s="84" t="b">
        <v>0</v>
      </c>
      <c r="J406" s="84" t="b">
        <v>0</v>
      </c>
      <c r="K406" s="84" t="b">
        <v>0</v>
      </c>
      <c r="L406" s="84" t="b">
        <v>0</v>
      </c>
    </row>
    <row r="407" spans="1:12" ht="15">
      <c r="A407" s="84" t="s">
        <v>2260</v>
      </c>
      <c r="B407" s="84" t="s">
        <v>2261</v>
      </c>
      <c r="C407" s="84">
        <v>2</v>
      </c>
      <c r="D407" s="123">
        <v>0</v>
      </c>
      <c r="E407" s="123">
        <v>1.0791812460476249</v>
      </c>
      <c r="F407" s="84" t="s">
        <v>1654</v>
      </c>
      <c r="G407" s="84" t="b">
        <v>0</v>
      </c>
      <c r="H407" s="84" t="b">
        <v>0</v>
      </c>
      <c r="I407" s="84" t="b">
        <v>0</v>
      </c>
      <c r="J407" s="84" t="b">
        <v>0</v>
      </c>
      <c r="K407" s="84" t="b">
        <v>0</v>
      </c>
      <c r="L407" s="84" t="b">
        <v>0</v>
      </c>
    </row>
    <row r="408" spans="1:12" ht="15">
      <c r="A408" s="84" t="s">
        <v>2261</v>
      </c>
      <c r="B408" s="84" t="s">
        <v>2262</v>
      </c>
      <c r="C408" s="84">
        <v>2</v>
      </c>
      <c r="D408" s="123">
        <v>0</v>
      </c>
      <c r="E408" s="123">
        <v>1.0791812460476249</v>
      </c>
      <c r="F408" s="84" t="s">
        <v>1654</v>
      </c>
      <c r="G408" s="84" t="b">
        <v>0</v>
      </c>
      <c r="H408" s="84" t="b">
        <v>0</v>
      </c>
      <c r="I408" s="84" t="b">
        <v>0</v>
      </c>
      <c r="J408" s="84" t="b">
        <v>0</v>
      </c>
      <c r="K408" s="84" t="b">
        <v>0</v>
      </c>
      <c r="L408" s="84" t="b">
        <v>0</v>
      </c>
    </row>
    <row r="409" spans="1:12" ht="15">
      <c r="A409" s="84" t="s">
        <v>2262</v>
      </c>
      <c r="B409" s="84" t="s">
        <v>2211</v>
      </c>
      <c r="C409" s="84">
        <v>2</v>
      </c>
      <c r="D409" s="123">
        <v>0</v>
      </c>
      <c r="E409" s="123">
        <v>1.0791812460476249</v>
      </c>
      <c r="F409" s="84" t="s">
        <v>1654</v>
      </c>
      <c r="G409" s="84" t="b">
        <v>0</v>
      </c>
      <c r="H409" s="84" t="b">
        <v>0</v>
      </c>
      <c r="I409" s="84" t="b">
        <v>0</v>
      </c>
      <c r="J409" s="84" t="b">
        <v>0</v>
      </c>
      <c r="K409" s="84" t="b">
        <v>0</v>
      </c>
      <c r="L409" s="84" t="b">
        <v>0</v>
      </c>
    </row>
    <row r="410" spans="1:12" ht="15">
      <c r="A410" s="84" t="s">
        <v>2211</v>
      </c>
      <c r="B410" s="84" t="s">
        <v>2235</v>
      </c>
      <c r="C410" s="84">
        <v>2</v>
      </c>
      <c r="D410" s="123">
        <v>0</v>
      </c>
      <c r="E410" s="123">
        <v>1.0791812460476249</v>
      </c>
      <c r="F410" s="84" t="s">
        <v>1654</v>
      </c>
      <c r="G410" s="84" t="b">
        <v>0</v>
      </c>
      <c r="H410" s="84" t="b">
        <v>0</v>
      </c>
      <c r="I410" s="84" t="b">
        <v>0</v>
      </c>
      <c r="J410" s="84" t="b">
        <v>0</v>
      </c>
      <c r="K410" s="84" t="b">
        <v>0</v>
      </c>
      <c r="L410" s="84" t="b">
        <v>0</v>
      </c>
    </row>
    <row r="411" spans="1:12" ht="15">
      <c r="A411" s="84" t="s">
        <v>2235</v>
      </c>
      <c r="B411" s="84" t="s">
        <v>317</v>
      </c>
      <c r="C411" s="84">
        <v>2</v>
      </c>
      <c r="D411" s="123">
        <v>0</v>
      </c>
      <c r="E411" s="123">
        <v>1.0791812460476249</v>
      </c>
      <c r="F411" s="84" t="s">
        <v>1654</v>
      </c>
      <c r="G411" s="84" t="b">
        <v>0</v>
      </c>
      <c r="H411" s="84" t="b">
        <v>0</v>
      </c>
      <c r="I411" s="84" t="b">
        <v>0</v>
      </c>
      <c r="J411" s="84" t="b">
        <v>0</v>
      </c>
      <c r="K411" s="84" t="b">
        <v>0</v>
      </c>
      <c r="L411" s="84" t="b">
        <v>0</v>
      </c>
    </row>
    <row r="412" spans="1:12" ht="15">
      <c r="A412" s="84" t="s">
        <v>2226</v>
      </c>
      <c r="B412" s="84" t="s">
        <v>2239</v>
      </c>
      <c r="C412" s="84">
        <v>3</v>
      </c>
      <c r="D412" s="123">
        <v>0</v>
      </c>
      <c r="E412" s="123">
        <v>1.156347200859924</v>
      </c>
      <c r="F412" s="84" t="s">
        <v>1657</v>
      </c>
      <c r="G412" s="84" t="b">
        <v>0</v>
      </c>
      <c r="H412" s="84" t="b">
        <v>0</v>
      </c>
      <c r="I412" s="84" t="b">
        <v>0</v>
      </c>
      <c r="J412" s="84" t="b">
        <v>0</v>
      </c>
      <c r="K412" s="84" t="b">
        <v>0</v>
      </c>
      <c r="L412" s="84" t="b">
        <v>0</v>
      </c>
    </row>
    <row r="413" spans="1:12" ht="15">
      <c r="A413" s="84" t="s">
        <v>2239</v>
      </c>
      <c r="B413" s="84" t="s">
        <v>2240</v>
      </c>
      <c r="C413" s="84">
        <v>3</v>
      </c>
      <c r="D413" s="123">
        <v>0</v>
      </c>
      <c r="E413" s="123">
        <v>1.156347200859924</v>
      </c>
      <c r="F413" s="84" t="s">
        <v>1657</v>
      </c>
      <c r="G413" s="84" t="b">
        <v>0</v>
      </c>
      <c r="H413" s="84" t="b">
        <v>0</v>
      </c>
      <c r="I413" s="84" t="b">
        <v>0</v>
      </c>
      <c r="J413" s="84" t="b">
        <v>1</v>
      </c>
      <c r="K413" s="84" t="b">
        <v>0</v>
      </c>
      <c r="L413" s="84" t="b">
        <v>0</v>
      </c>
    </row>
    <row r="414" spans="1:12" ht="15">
      <c r="A414" s="84" t="s">
        <v>2240</v>
      </c>
      <c r="B414" s="84" t="s">
        <v>2241</v>
      </c>
      <c r="C414" s="84">
        <v>3</v>
      </c>
      <c r="D414" s="123">
        <v>0</v>
      </c>
      <c r="E414" s="123">
        <v>1.156347200859924</v>
      </c>
      <c r="F414" s="84" t="s">
        <v>1657</v>
      </c>
      <c r="G414" s="84" t="b">
        <v>1</v>
      </c>
      <c r="H414" s="84" t="b">
        <v>0</v>
      </c>
      <c r="I414" s="84" t="b">
        <v>0</v>
      </c>
      <c r="J414" s="84" t="b">
        <v>0</v>
      </c>
      <c r="K414" s="84" t="b">
        <v>0</v>
      </c>
      <c r="L414" s="84" t="b">
        <v>0</v>
      </c>
    </row>
    <row r="415" spans="1:12" ht="15">
      <c r="A415" s="84" t="s">
        <v>2241</v>
      </c>
      <c r="B415" s="84" t="s">
        <v>2242</v>
      </c>
      <c r="C415" s="84">
        <v>3</v>
      </c>
      <c r="D415" s="123">
        <v>0</v>
      </c>
      <c r="E415" s="123">
        <v>1.156347200859924</v>
      </c>
      <c r="F415" s="84" t="s">
        <v>1657</v>
      </c>
      <c r="G415" s="84" t="b">
        <v>0</v>
      </c>
      <c r="H415" s="84" t="b">
        <v>0</v>
      </c>
      <c r="I415" s="84" t="b">
        <v>0</v>
      </c>
      <c r="J415" s="84" t="b">
        <v>0</v>
      </c>
      <c r="K415" s="84" t="b">
        <v>0</v>
      </c>
      <c r="L415" s="84" t="b">
        <v>0</v>
      </c>
    </row>
    <row r="416" spans="1:12" ht="15">
      <c r="A416" s="84" t="s">
        <v>2242</v>
      </c>
      <c r="B416" s="84" t="s">
        <v>2227</v>
      </c>
      <c r="C416" s="84">
        <v>3</v>
      </c>
      <c r="D416" s="123">
        <v>0</v>
      </c>
      <c r="E416" s="123">
        <v>1.156347200859924</v>
      </c>
      <c r="F416" s="84" t="s">
        <v>1657</v>
      </c>
      <c r="G416" s="84" t="b">
        <v>0</v>
      </c>
      <c r="H416" s="84" t="b">
        <v>0</v>
      </c>
      <c r="I416" s="84" t="b">
        <v>0</v>
      </c>
      <c r="J416" s="84" t="b">
        <v>0</v>
      </c>
      <c r="K416" s="84" t="b">
        <v>0</v>
      </c>
      <c r="L416" s="84" t="b">
        <v>0</v>
      </c>
    </row>
    <row r="417" spans="1:12" ht="15">
      <c r="A417" s="84" t="s">
        <v>2227</v>
      </c>
      <c r="B417" s="84" t="s">
        <v>2243</v>
      </c>
      <c r="C417" s="84">
        <v>3</v>
      </c>
      <c r="D417" s="123">
        <v>0</v>
      </c>
      <c r="E417" s="123">
        <v>1.156347200859924</v>
      </c>
      <c r="F417" s="84" t="s">
        <v>1657</v>
      </c>
      <c r="G417" s="84" t="b">
        <v>0</v>
      </c>
      <c r="H417" s="84" t="b">
        <v>0</v>
      </c>
      <c r="I417" s="84" t="b">
        <v>0</v>
      </c>
      <c r="J417" s="84" t="b">
        <v>0</v>
      </c>
      <c r="K417" s="84" t="b">
        <v>0</v>
      </c>
      <c r="L417" s="84" t="b">
        <v>0</v>
      </c>
    </row>
    <row r="418" spans="1:12" ht="15">
      <c r="A418" s="84" t="s">
        <v>2243</v>
      </c>
      <c r="B418" s="84" t="s">
        <v>2244</v>
      </c>
      <c r="C418" s="84">
        <v>3</v>
      </c>
      <c r="D418" s="123">
        <v>0</v>
      </c>
      <c r="E418" s="123">
        <v>1.156347200859924</v>
      </c>
      <c r="F418" s="84" t="s">
        <v>1657</v>
      </c>
      <c r="G418" s="84" t="b">
        <v>0</v>
      </c>
      <c r="H418" s="84" t="b">
        <v>0</v>
      </c>
      <c r="I418" s="84" t="b">
        <v>0</v>
      </c>
      <c r="J418" s="84" t="b">
        <v>0</v>
      </c>
      <c r="K418" s="84" t="b">
        <v>0</v>
      </c>
      <c r="L418" s="84" t="b">
        <v>0</v>
      </c>
    </row>
    <row r="419" spans="1:12" ht="15">
      <c r="A419" s="84" t="s">
        <v>2244</v>
      </c>
      <c r="B419" s="84" t="s">
        <v>2228</v>
      </c>
      <c r="C419" s="84">
        <v>3</v>
      </c>
      <c r="D419" s="123">
        <v>0</v>
      </c>
      <c r="E419" s="123">
        <v>1.156347200859924</v>
      </c>
      <c r="F419" s="84" t="s">
        <v>1657</v>
      </c>
      <c r="G419" s="84" t="b">
        <v>0</v>
      </c>
      <c r="H419" s="84" t="b">
        <v>0</v>
      </c>
      <c r="I419" s="84" t="b">
        <v>0</v>
      </c>
      <c r="J419" s="84" t="b">
        <v>0</v>
      </c>
      <c r="K419" s="84" t="b">
        <v>0</v>
      </c>
      <c r="L419" s="84" t="b">
        <v>0</v>
      </c>
    </row>
    <row r="420" spans="1:12" ht="15">
      <c r="A420" s="84" t="s">
        <v>2228</v>
      </c>
      <c r="B420" s="84" t="s">
        <v>2225</v>
      </c>
      <c r="C420" s="84">
        <v>3</v>
      </c>
      <c r="D420" s="123">
        <v>0</v>
      </c>
      <c r="E420" s="123">
        <v>1.156347200859924</v>
      </c>
      <c r="F420" s="84" t="s">
        <v>1657</v>
      </c>
      <c r="G420" s="84" t="b">
        <v>0</v>
      </c>
      <c r="H420" s="84" t="b">
        <v>0</v>
      </c>
      <c r="I420" s="84" t="b">
        <v>0</v>
      </c>
      <c r="J420" s="84" t="b">
        <v>0</v>
      </c>
      <c r="K420" s="84" t="b">
        <v>0</v>
      </c>
      <c r="L420" s="84" t="b">
        <v>0</v>
      </c>
    </row>
    <row r="421" spans="1:12" ht="15">
      <c r="A421" s="84" t="s">
        <v>2225</v>
      </c>
      <c r="B421" s="84" t="s">
        <v>2245</v>
      </c>
      <c r="C421" s="84">
        <v>3</v>
      </c>
      <c r="D421" s="123">
        <v>0</v>
      </c>
      <c r="E421" s="123">
        <v>1.156347200859924</v>
      </c>
      <c r="F421" s="84" t="s">
        <v>1657</v>
      </c>
      <c r="G421" s="84" t="b">
        <v>0</v>
      </c>
      <c r="H421" s="84" t="b">
        <v>0</v>
      </c>
      <c r="I421" s="84" t="b">
        <v>0</v>
      </c>
      <c r="J421" s="84" t="b">
        <v>0</v>
      </c>
      <c r="K421" s="84" t="b">
        <v>0</v>
      </c>
      <c r="L421" s="84" t="b">
        <v>0</v>
      </c>
    </row>
    <row r="422" spans="1:12" ht="15">
      <c r="A422" s="84" t="s">
        <v>2245</v>
      </c>
      <c r="B422" s="84" t="s">
        <v>2214</v>
      </c>
      <c r="C422" s="84">
        <v>3</v>
      </c>
      <c r="D422" s="123">
        <v>0</v>
      </c>
      <c r="E422" s="123">
        <v>1.156347200859924</v>
      </c>
      <c r="F422" s="84" t="s">
        <v>1657</v>
      </c>
      <c r="G422" s="84" t="b">
        <v>0</v>
      </c>
      <c r="H422" s="84" t="b">
        <v>0</v>
      </c>
      <c r="I422" s="84" t="b">
        <v>0</v>
      </c>
      <c r="J422" s="84" t="b">
        <v>0</v>
      </c>
      <c r="K422" s="84" t="b">
        <v>0</v>
      </c>
      <c r="L422" s="84" t="b">
        <v>0</v>
      </c>
    </row>
    <row r="423" spans="1:12" ht="15">
      <c r="A423" s="84" t="s">
        <v>2214</v>
      </c>
      <c r="B423" s="84" t="s">
        <v>2212</v>
      </c>
      <c r="C423" s="84">
        <v>3</v>
      </c>
      <c r="D423" s="123">
        <v>0</v>
      </c>
      <c r="E423" s="123">
        <v>1.156347200859924</v>
      </c>
      <c r="F423" s="84" t="s">
        <v>1657</v>
      </c>
      <c r="G423" s="84" t="b">
        <v>0</v>
      </c>
      <c r="H423" s="84" t="b">
        <v>0</v>
      </c>
      <c r="I423" s="84" t="b">
        <v>0</v>
      </c>
      <c r="J423" s="84" t="b">
        <v>0</v>
      </c>
      <c r="K423" s="84" t="b">
        <v>0</v>
      </c>
      <c r="L423" s="84" t="b">
        <v>0</v>
      </c>
    </row>
    <row r="424" spans="1:12" ht="15">
      <c r="A424" s="84" t="s">
        <v>256</v>
      </c>
      <c r="B424" s="84" t="s">
        <v>2226</v>
      </c>
      <c r="C424" s="84">
        <v>2</v>
      </c>
      <c r="D424" s="123">
        <v>0.007656141698073097</v>
      </c>
      <c r="E424" s="123">
        <v>1.3324384599156054</v>
      </c>
      <c r="F424" s="84" t="s">
        <v>1657</v>
      </c>
      <c r="G424" s="84" t="b">
        <v>0</v>
      </c>
      <c r="H424" s="84" t="b">
        <v>0</v>
      </c>
      <c r="I424" s="84" t="b">
        <v>0</v>
      </c>
      <c r="J424" s="84" t="b">
        <v>0</v>
      </c>
      <c r="K424" s="84" t="b">
        <v>0</v>
      </c>
      <c r="L424" s="84" t="b">
        <v>0</v>
      </c>
    </row>
    <row r="425" spans="1:12" ht="15">
      <c r="A425" s="84" t="s">
        <v>1726</v>
      </c>
      <c r="B425" s="84" t="s">
        <v>443</v>
      </c>
      <c r="C425" s="84">
        <v>3</v>
      </c>
      <c r="D425" s="123">
        <v>0</v>
      </c>
      <c r="E425" s="123">
        <v>0.4259687322722811</v>
      </c>
      <c r="F425" s="84" t="s">
        <v>1658</v>
      </c>
      <c r="G425" s="84" t="b">
        <v>0</v>
      </c>
      <c r="H425" s="84" t="b">
        <v>0</v>
      </c>
      <c r="I425" s="84" t="b">
        <v>0</v>
      </c>
      <c r="J425" s="84" t="b">
        <v>0</v>
      </c>
      <c r="K425" s="84" t="b">
        <v>0</v>
      </c>
      <c r="L425" s="84" t="b">
        <v>0</v>
      </c>
    </row>
    <row r="426" spans="1:12" ht="15">
      <c r="A426" s="84" t="s">
        <v>2253</v>
      </c>
      <c r="B426" s="84" t="s">
        <v>2254</v>
      </c>
      <c r="C426" s="84">
        <v>2</v>
      </c>
      <c r="D426" s="123">
        <v>0.032016592555578406</v>
      </c>
      <c r="E426" s="123">
        <v>0.6020599913279624</v>
      </c>
      <c r="F426" s="84" t="s">
        <v>1658</v>
      </c>
      <c r="G426" s="84" t="b">
        <v>0</v>
      </c>
      <c r="H426" s="84" t="b">
        <v>0</v>
      </c>
      <c r="I426" s="84" t="b">
        <v>0</v>
      </c>
      <c r="J426" s="84" t="b">
        <v>0</v>
      </c>
      <c r="K426" s="84" t="b">
        <v>0</v>
      </c>
      <c r="L426" s="84" t="b">
        <v>0</v>
      </c>
    </row>
    <row r="427" spans="1:12" ht="15">
      <c r="A427" s="84" t="s">
        <v>2254</v>
      </c>
      <c r="B427" s="84" t="s">
        <v>1726</v>
      </c>
      <c r="C427" s="84">
        <v>2</v>
      </c>
      <c r="D427" s="123">
        <v>0.032016592555578406</v>
      </c>
      <c r="E427" s="123">
        <v>0.6020599913279624</v>
      </c>
      <c r="F427" s="84" t="s">
        <v>1658</v>
      </c>
      <c r="G427" s="84" t="b">
        <v>0</v>
      </c>
      <c r="H427" s="84" t="b">
        <v>0</v>
      </c>
      <c r="I427" s="84" t="b">
        <v>0</v>
      </c>
      <c r="J427" s="84" t="b">
        <v>0</v>
      </c>
      <c r="K427" s="84" t="b">
        <v>0</v>
      </c>
      <c r="L427" s="84" t="b">
        <v>0</v>
      </c>
    </row>
    <row r="428" spans="1:12" ht="15">
      <c r="A428" s="84" t="s">
        <v>2264</v>
      </c>
      <c r="B428" s="84" t="s">
        <v>1796</v>
      </c>
      <c r="C428" s="84">
        <v>2</v>
      </c>
      <c r="D428" s="123">
        <v>0</v>
      </c>
      <c r="E428" s="123">
        <v>1.1760912590556813</v>
      </c>
      <c r="F428" s="84" t="s">
        <v>1661</v>
      </c>
      <c r="G428" s="84" t="b">
        <v>0</v>
      </c>
      <c r="H428" s="84" t="b">
        <v>0</v>
      </c>
      <c r="I428" s="84" t="b">
        <v>0</v>
      </c>
      <c r="J428" s="84" t="b">
        <v>0</v>
      </c>
      <c r="K428" s="84" t="b">
        <v>0</v>
      </c>
      <c r="L428" s="84" t="b">
        <v>0</v>
      </c>
    </row>
    <row r="429" spans="1:12" ht="15">
      <c r="A429" s="84" t="s">
        <v>1796</v>
      </c>
      <c r="B429" s="84" t="s">
        <v>2265</v>
      </c>
      <c r="C429" s="84">
        <v>2</v>
      </c>
      <c r="D429" s="123">
        <v>0</v>
      </c>
      <c r="E429" s="123">
        <v>1.1760912590556813</v>
      </c>
      <c r="F429" s="84" t="s">
        <v>1661</v>
      </c>
      <c r="G429" s="84" t="b">
        <v>0</v>
      </c>
      <c r="H429" s="84" t="b">
        <v>0</v>
      </c>
      <c r="I429" s="84" t="b">
        <v>0</v>
      </c>
      <c r="J429" s="84" t="b">
        <v>0</v>
      </c>
      <c r="K429" s="84" t="b">
        <v>0</v>
      </c>
      <c r="L429" s="84" t="b">
        <v>0</v>
      </c>
    </row>
    <row r="430" spans="1:12" ht="15">
      <c r="A430" s="84" t="s">
        <v>2265</v>
      </c>
      <c r="B430" s="84" t="s">
        <v>2266</v>
      </c>
      <c r="C430" s="84">
        <v>2</v>
      </c>
      <c r="D430" s="123">
        <v>0</v>
      </c>
      <c r="E430" s="123">
        <v>1.1760912590556813</v>
      </c>
      <c r="F430" s="84" t="s">
        <v>1661</v>
      </c>
      <c r="G430" s="84" t="b">
        <v>0</v>
      </c>
      <c r="H430" s="84" t="b">
        <v>0</v>
      </c>
      <c r="I430" s="84" t="b">
        <v>0</v>
      </c>
      <c r="J430" s="84" t="b">
        <v>0</v>
      </c>
      <c r="K430" s="84" t="b">
        <v>0</v>
      </c>
      <c r="L430" s="84" t="b">
        <v>0</v>
      </c>
    </row>
    <row r="431" spans="1:12" ht="15">
      <c r="A431" s="84" t="s">
        <v>2266</v>
      </c>
      <c r="B431" s="84" t="s">
        <v>2267</v>
      </c>
      <c r="C431" s="84">
        <v>2</v>
      </c>
      <c r="D431" s="123">
        <v>0</v>
      </c>
      <c r="E431" s="123">
        <v>1.1760912590556813</v>
      </c>
      <c r="F431" s="84" t="s">
        <v>1661</v>
      </c>
      <c r="G431" s="84" t="b">
        <v>0</v>
      </c>
      <c r="H431" s="84" t="b">
        <v>0</v>
      </c>
      <c r="I431" s="84" t="b">
        <v>0</v>
      </c>
      <c r="J431" s="84" t="b">
        <v>0</v>
      </c>
      <c r="K431" s="84" t="b">
        <v>0</v>
      </c>
      <c r="L431" s="84" t="b">
        <v>0</v>
      </c>
    </row>
    <row r="432" spans="1:12" ht="15">
      <c r="A432" s="84" t="s">
        <v>2267</v>
      </c>
      <c r="B432" s="84" t="s">
        <v>2268</v>
      </c>
      <c r="C432" s="84">
        <v>2</v>
      </c>
      <c r="D432" s="123">
        <v>0</v>
      </c>
      <c r="E432" s="123">
        <v>1.1760912590556813</v>
      </c>
      <c r="F432" s="84" t="s">
        <v>1661</v>
      </c>
      <c r="G432" s="84" t="b">
        <v>0</v>
      </c>
      <c r="H432" s="84" t="b">
        <v>0</v>
      </c>
      <c r="I432" s="84" t="b">
        <v>0</v>
      </c>
      <c r="J432" s="84" t="b">
        <v>0</v>
      </c>
      <c r="K432" s="84" t="b">
        <v>0</v>
      </c>
      <c r="L432" s="84" t="b">
        <v>0</v>
      </c>
    </row>
    <row r="433" spans="1:12" ht="15">
      <c r="A433" s="84" t="s">
        <v>2268</v>
      </c>
      <c r="B433" s="84" t="s">
        <v>2269</v>
      </c>
      <c r="C433" s="84">
        <v>2</v>
      </c>
      <c r="D433" s="123">
        <v>0</v>
      </c>
      <c r="E433" s="123">
        <v>1.1760912590556813</v>
      </c>
      <c r="F433" s="84" t="s">
        <v>1661</v>
      </c>
      <c r="G433" s="84" t="b">
        <v>0</v>
      </c>
      <c r="H433" s="84" t="b">
        <v>0</v>
      </c>
      <c r="I433" s="84" t="b">
        <v>0</v>
      </c>
      <c r="J433" s="84" t="b">
        <v>0</v>
      </c>
      <c r="K433" s="84" t="b">
        <v>0</v>
      </c>
      <c r="L433" s="84" t="b">
        <v>0</v>
      </c>
    </row>
    <row r="434" spans="1:12" ht="15">
      <c r="A434" s="84" t="s">
        <v>2269</v>
      </c>
      <c r="B434" s="84" t="s">
        <v>2270</v>
      </c>
      <c r="C434" s="84">
        <v>2</v>
      </c>
      <c r="D434" s="123">
        <v>0</v>
      </c>
      <c r="E434" s="123">
        <v>1.1760912590556813</v>
      </c>
      <c r="F434" s="84" t="s">
        <v>1661</v>
      </c>
      <c r="G434" s="84" t="b">
        <v>0</v>
      </c>
      <c r="H434" s="84" t="b">
        <v>0</v>
      </c>
      <c r="I434" s="84" t="b">
        <v>0</v>
      </c>
      <c r="J434" s="84" t="b">
        <v>0</v>
      </c>
      <c r="K434" s="84" t="b">
        <v>0</v>
      </c>
      <c r="L434" s="84" t="b">
        <v>0</v>
      </c>
    </row>
    <row r="435" spans="1:12" ht="15">
      <c r="A435" s="84" t="s">
        <v>2270</v>
      </c>
      <c r="B435" s="84" t="s">
        <v>300</v>
      </c>
      <c r="C435" s="84">
        <v>2</v>
      </c>
      <c r="D435" s="123">
        <v>0</v>
      </c>
      <c r="E435" s="123">
        <v>1.1760912590556813</v>
      </c>
      <c r="F435" s="84" t="s">
        <v>1661</v>
      </c>
      <c r="G435" s="84" t="b">
        <v>0</v>
      </c>
      <c r="H435" s="84" t="b">
        <v>0</v>
      </c>
      <c r="I435" s="84" t="b">
        <v>0</v>
      </c>
      <c r="J435" s="84" t="b">
        <v>0</v>
      </c>
      <c r="K435" s="84" t="b">
        <v>0</v>
      </c>
      <c r="L435" s="84" t="b">
        <v>0</v>
      </c>
    </row>
    <row r="436" spans="1:12" ht="15">
      <c r="A436" s="84" t="s">
        <v>300</v>
      </c>
      <c r="B436" s="84" t="s">
        <v>2271</v>
      </c>
      <c r="C436" s="84">
        <v>2</v>
      </c>
      <c r="D436" s="123">
        <v>0</v>
      </c>
      <c r="E436" s="123">
        <v>1.1760912590556813</v>
      </c>
      <c r="F436" s="84" t="s">
        <v>1661</v>
      </c>
      <c r="G436" s="84" t="b">
        <v>0</v>
      </c>
      <c r="H436" s="84" t="b">
        <v>0</v>
      </c>
      <c r="I436" s="84" t="b">
        <v>0</v>
      </c>
      <c r="J436" s="84" t="b">
        <v>0</v>
      </c>
      <c r="K436" s="84" t="b">
        <v>0</v>
      </c>
      <c r="L436" s="84" t="b">
        <v>0</v>
      </c>
    </row>
    <row r="437" spans="1:12" ht="15">
      <c r="A437" s="84" t="s">
        <v>2271</v>
      </c>
      <c r="B437" s="84" t="s">
        <v>2234</v>
      </c>
      <c r="C437" s="84">
        <v>2</v>
      </c>
      <c r="D437" s="123">
        <v>0</v>
      </c>
      <c r="E437" s="123">
        <v>1.1760912590556813</v>
      </c>
      <c r="F437" s="84" t="s">
        <v>1661</v>
      </c>
      <c r="G437" s="84" t="b">
        <v>0</v>
      </c>
      <c r="H437" s="84" t="b">
        <v>0</v>
      </c>
      <c r="I437" s="84" t="b">
        <v>0</v>
      </c>
      <c r="J437" s="84" t="b">
        <v>0</v>
      </c>
      <c r="K437" s="84" t="b">
        <v>0</v>
      </c>
      <c r="L437" s="84" t="b">
        <v>0</v>
      </c>
    </row>
    <row r="438" spans="1:12" ht="15">
      <c r="A438" s="84" t="s">
        <v>2234</v>
      </c>
      <c r="B438" s="84" t="s">
        <v>2237</v>
      </c>
      <c r="C438" s="84">
        <v>2</v>
      </c>
      <c r="D438" s="123">
        <v>0</v>
      </c>
      <c r="E438" s="123">
        <v>1.1760912590556813</v>
      </c>
      <c r="F438" s="84" t="s">
        <v>1661</v>
      </c>
      <c r="G438" s="84" t="b">
        <v>0</v>
      </c>
      <c r="H438" s="84" t="b">
        <v>0</v>
      </c>
      <c r="I438" s="84" t="b">
        <v>0</v>
      </c>
      <c r="J438" s="84" t="b">
        <v>0</v>
      </c>
      <c r="K438" s="84" t="b">
        <v>0</v>
      </c>
      <c r="L438" s="84" t="b">
        <v>0</v>
      </c>
    </row>
    <row r="439" spans="1:12" ht="15">
      <c r="A439" s="84" t="s">
        <v>443</v>
      </c>
      <c r="B439" s="84" t="s">
        <v>1727</v>
      </c>
      <c r="C439" s="84">
        <v>3</v>
      </c>
      <c r="D439" s="123">
        <v>0</v>
      </c>
      <c r="E439" s="123">
        <v>0.9700367766225568</v>
      </c>
      <c r="F439" s="84" t="s">
        <v>1662</v>
      </c>
      <c r="G439" s="84" t="b">
        <v>0</v>
      </c>
      <c r="H439" s="84" t="b">
        <v>0</v>
      </c>
      <c r="I439" s="84" t="b">
        <v>0</v>
      </c>
      <c r="J439" s="84" t="b">
        <v>0</v>
      </c>
      <c r="K439" s="84" t="b">
        <v>0</v>
      </c>
      <c r="L439" s="84" t="b">
        <v>0</v>
      </c>
    </row>
    <row r="440" spans="1:12" ht="15">
      <c r="A440" s="84" t="s">
        <v>1828</v>
      </c>
      <c r="B440" s="84" t="s">
        <v>2272</v>
      </c>
      <c r="C440" s="84">
        <v>2</v>
      </c>
      <c r="D440" s="123">
        <v>0.011360726390689111</v>
      </c>
      <c r="E440" s="123">
        <v>1.146128035678238</v>
      </c>
      <c r="F440" s="84" t="s">
        <v>1662</v>
      </c>
      <c r="G440" s="84" t="b">
        <v>0</v>
      </c>
      <c r="H440" s="84" t="b">
        <v>0</v>
      </c>
      <c r="I440" s="84" t="b">
        <v>0</v>
      </c>
      <c r="J440" s="84" t="b">
        <v>0</v>
      </c>
      <c r="K440" s="84" t="b">
        <v>0</v>
      </c>
      <c r="L440" s="84" t="b">
        <v>0</v>
      </c>
    </row>
    <row r="441" spans="1:12" ht="15">
      <c r="A441" s="84" t="s">
        <v>2272</v>
      </c>
      <c r="B441" s="84" t="s">
        <v>1784</v>
      </c>
      <c r="C441" s="84">
        <v>2</v>
      </c>
      <c r="D441" s="123">
        <v>0.011360726390689111</v>
      </c>
      <c r="E441" s="123">
        <v>0.9700367766225568</v>
      </c>
      <c r="F441" s="84" t="s">
        <v>1662</v>
      </c>
      <c r="G441" s="84" t="b">
        <v>0</v>
      </c>
      <c r="H441" s="84" t="b">
        <v>0</v>
      </c>
      <c r="I441" s="84" t="b">
        <v>0</v>
      </c>
      <c r="J441" s="84" t="b">
        <v>0</v>
      </c>
      <c r="K441" s="84" t="b">
        <v>0</v>
      </c>
      <c r="L441" s="84" t="b">
        <v>0</v>
      </c>
    </row>
    <row r="442" spans="1:12" ht="15">
      <c r="A442" s="84" t="s">
        <v>1784</v>
      </c>
      <c r="B442" s="84" t="s">
        <v>1789</v>
      </c>
      <c r="C442" s="84">
        <v>2</v>
      </c>
      <c r="D442" s="123">
        <v>0.011360726390689111</v>
      </c>
      <c r="E442" s="123">
        <v>0.9700367766225568</v>
      </c>
      <c r="F442" s="84" t="s">
        <v>1662</v>
      </c>
      <c r="G442" s="84" t="b">
        <v>0</v>
      </c>
      <c r="H442" s="84" t="b">
        <v>0</v>
      </c>
      <c r="I442" s="84" t="b">
        <v>0</v>
      </c>
      <c r="J442" s="84" t="b">
        <v>0</v>
      </c>
      <c r="K442" s="84" t="b">
        <v>0</v>
      </c>
      <c r="L442" s="84" t="b">
        <v>0</v>
      </c>
    </row>
    <row r="443" spans="1:12" ht="15">
      <c r="A443" s="84" t="s">
        <v>1789</v>
      </c>
      <c r="B443" s="84" t="s">
        <v>2210</v>
      </c>
      <c r="C443" s="84">
        <v>2</v>
      </c>
      <c r="D443" s="123">
        <v>0.011360726390689111</v>
      </c>
      <c r="E443" s="123">
        <v>1.146128035678238</v>
      </c>
      <c r="F443" s="84" t="s">
        <v>1662</v>
      </c>
      <c r="G443" s="84" t="b">
        <v>0</v>
      </c>
      <c r="H443" s="84" t="b">
        <v>0</v>
      </c>
      <c r="I443" s="84" t="b">
        <v>0</v>
      </c>
      <c r="J443" s="84" t="b">
        <v>0</v>
      </c>
      <c r="K443" s="84" t="b">
        <v>0</v>
      </c>
      <c r="L443" s="84" t="b">
        <v>0</v>
      </c>
    </row>
    <row r="444" spans="1:12" ht="15">
      <c r="A444" s="84" t="s">
        <v>2210</v>
      </c>
      <c r="B444" s="84" t="s">
        <v>1731</v>
      </c>
      <c r="C444" s="84">
        <v>2</v>
      </c>
      <c r="D444" s="123">
        <v>0.011360726390689111</v>
      </c>
      <c r="E444" s="123">
        <v>0.9700367766225568</v>
      </c>
      <c r="F444" s="84" t="s">
        <v>1662</v>
      </c>
      <c r="G444" s="84" t="b">
        <v>0</v>
      </c>
      <c r="H444" s="84" t="b">
        <v>0</v>
      </c>
      <c r="I444" s="84" t="b">
        <v>0</v>
      </c>
      <c r="J444" s="84" t="b">
        <v>0</v>
      </c>
      <c r="K444" s="84" t="b">
        <v>0</v>
      </c>
      <c r="L444" s="84" t="b">
        <v>0</v>
      </c>
    </row>
    <row r="445" spans="1:12" ht="15">
      <c r="A445" s="84" t="s">
        <v>1731</v>
      </c>
      <c r="B445" s="84" t="s">
        <v>443</v>
      </c>
      <c r="C445" s="84">
        <v>2</v>
      </c>
      <c r="D445" s="123">
        <v>0.011360726390689111</v>
      </c>
      <c r="E445" s="123">
        <v>0.7939455175668756</v>
      </c>
      <c r="F445" s="84" t="s">
        <v>1662</v>
      </c>
      <c r="G445" s="84" t="b">
        <v>0</v>
      </c>
      <c r="H445" s="84" t="b">
        <v>0</v>
      </c>
      <c r="I445" s="84" t="b">
        <v>0</v>
      </c>
      <c r="J445" s="84" t="b">
        <v>0</v>
      </c>
      <c r="K445" s="84" t="b">
        <v>0</v>
      </c>
      <c r="L445" s="84" t="b">
        <v>0</v>
      </c>
    </row>
    <row r="446" spans="1:12" ht="15">
      <c r="A446" s="84" t="s">
        <v>2275</v>
      </c>
      <c r="B446" s="84" t="s">
        <v>2276</v>
      </c>
      <c r="C446" s="84">
        <v>2</v>
      </c>
      <c r="D446" s="123">
        <v>0</v>
      </c>
      <c r="E446" s="123">
        <v>1.0413926851582251</v>
      </c>
      <c r="F446" s="84" t="s">
        <v>1663</v>
      </c>
      <c r="G446" s="84" t="b">
        <v>0</v>
      </c>
      <c r="H446" s="84" t="b">
        <v>0</v>
      </c>
      <c r="I446" s="84" t="b">
        <v>0</v>
      </c>
      <c r="J446" s="84" t="b">
        <v>0</v>
      </c>
      <c r="K446" s="84" t="b">
        <v>0</v>
      </c>
      <c r="L446" s="84" t="b">
        <v>0</v>
      </c>
    </row>
    <row r="447" spans="1:12" ht="15">
      <c r="A447" s="84" t="s">
        <v>2276</v>
      </c>
      <c r="B447" s="84" t="s">
        <v>2238</v>
      </c>
      <c r="C447" s="84">
        <v>2</v>
      </c>
      <c r="D447" s="123">
        <v>0</v>
      </c>
      <c r="E447" s="123">
        <v>1.0413926851582251</v>
      </c>
      <c r="F447" s="84" t="s">
        <v>1663</v>
      </c>
      <c r="G447" s="84" t="b">
        <v>0</v>
      </c>
      <c r="H447" s="84" t="b">
        <v>0</v>
      </c>
      <c r="I447" s="84" t="b">
        <v>0</v>
      </c>
      <c r="J447" s="84" t="b">
        <v>0</v>
      </c>
      <c r="K447" s="84" t="b">
        <v>0</v>
      </c>
      <c r="L447" s="84" t="b">
        <v>0</v>
      </c>
    </row>
    <row r="448" spans="1:12" ht="15">
      <c r="A448" s="84" t="s">
        <v>2238</v>
      </c>
      <c r="B448" s="84" t="s">
        <v>2277</v>
      </c>
      <c r="C448" s="84">
        <v>2</v>
      </c>
      <c r="D448" s="123">
        <v>0</v>
      </c>
      <c r="E448" s="123">
        <v>1.0413926851582251</v>
      </c>
      <c r="F448" s="84" t="s">
        <v>1663</v>
      </c>
      <c r="G448" s="84" t="b">
        <v>0</v>
      </c>
      <c r="H448" s="84" t="b">
        <v>0</v>
      </c>
      <c r="I448" s="84" t="b">
        <v>0</v>
      </c>
      <c r="J448" s="84" t="b">
        <v>0</v>
      </c>
      <c r="K448" s="84" t="b">
        <v>0</v>
      </c>
      <c r="L448" s="84" t="b">
        <v>0</v>
      </c>
    </row>
    <row r="449" spans="1:12" ht="15">
      <c r="A449" s="84" t="s">
        <v>2277</v>
      </c>
      <c r="B449" s="84" t="s">
        <v>2278</v>
      </c>
      <c r="C449" s="84">
        <v>2</v>
      </c>
      <c r="D449" s="123">
        <v>0</v>
      </c>
      <c r="E449" s="123">
        <v>1.0413926851582251</v>
      </c>
      <c r="F449" s="84" t="s">
        <v>1663</v>
      </c>
      <c r="G449" s="84" t="b">
        <v>0</v>
      </c>
      <c r="H449" s="84" t="b">
        <v>0</v>
      </c>
      <c r="I449" s="84" t="b">
        <v>0</v>
      </c>
      <c r="J449" s="84" t="b">
        <v>0</v>
      </c>
      <c r="K449" s="84" t="b">
        <v>0</v>
      </c>
      <c r="L449" s="84" t="b">
        <v>0</v>
      </c>
    </row>
    <row r="450" spans="1:12" ht="15">
      <c r="A450" s="84" t="s">
        <v>2278</v>
      </c>
      <c r="B450" s="84" t="s">
        <v>2279</v>
      </c>
      <c r="C450" s="84">
        <v>2</v>
      </c>
      <c r="D450" s="123">
        <v>0</v>
      </c>
      <c r="E450" s="123">
        <v>1.0413926851582251</v>
      </c>
      <c r="F450" s="84" t="s">
        <v>1663</v>
      </c>
      <c r="G450" s="84" t="b">
        <v>0</v>
      </c>
      <c r="H450" s="84" t="b">
        <v>0</v>
      </c>
      <c r="I450" s="84" t="b">
        <v>0</v>
      </c>
      <c r="J450" s="84" t="b">
        <v>0</v>
      </c>
      <c r="K450" s="84" t="b">
        <v>0</v>
      </c>
      <c r="L450" s="84" t="b">
        <v>0</v>
      </c>
    </row>
    <row r="451" spans="1:12" ht="15">
      <c r="A451" s="84" t="s">
        <v>2279</v>
      </c>
      <c r="B451" s="84" t="s">
        <v>2246</v>
      </c>
      <c r="C451" s="84">
        <v>2</v>
      </c>
      <c r="D451" s="123">
        <v>0</v>
      </c>
      <c r="E451" s="123">
        <v>1.0413926851582251</v>
      </c>
      <c r="F451" s="84" t="s">
        <v>1663</v>
      </c>
      <c r="G451" s="84" t="b">
        <v>0</v>
      </c>
      <c r="H451" s="84" t="b">
        <v>0</v>
      </c>
      <c r="I451" s="84" t="b">
        <v>0</v>
      </c>
      <c r="J451" s="84" t="b">
        <v>0</v>
      </c>
      <c r="K451" s="84" t="b">
        <v>0</v>
      </c>
      <c r="L451" s="84" t="b">
        <v>0</v>
      </c>
    </row>
    <row r="452" spans="1:12" ht="15">
      <c r="A452" s="84" t="s">
        <v>2246</v>
      </c>
      <c r="B452" s="84" t="s">
        <v>2280</v>
      </c>
      <c r="C452" s="84">
        <v>2</v>
      </c>
      <c r="D452" s="123">
        <v>0</v>
      </c>
      <c r="E452" s="123">
        <v>1.0413926851582251</v>
      </c>
      <c r="F452" s="84" t="s">
        <v>1663</v>
      </c>
      <c r="G452" s="84" t="b">
        <v>0</v>
      </c>
      <c r="H452" s="84" t="b">
        <v>0</v>
      </c>
      <c r="I452" s="84" t="b">
        <v>0</v>
      </c>
      <c r="J452" s="84" t="b">
        <v>0</v>
      </c>
      <c r="K452" s="84" t="b">
        <v>0</v>
      </c>
      <c r="L452" s="84" t="b">
        <v>0</v>
      </c>
    </row>
    <row r="453" spans="1:12" ht="15">
      <c r="A453" s="84" t="s">
        <v>2280</v>
      </c>
      <c r="B453" s="84" t="s">
        <v>2281</v>
      </c>
      <c r="C453" s="84">
        <v>2</v>
      </c>
      <c r="D453" s="123">
        <v>0</v>
      </c>
      <c r="E453" s="123">
        <v>1.0413926851582251</v>
      </c>
      <c r="F453" s="84" t="s">
        <v>1663</v>
      </c>
      <c r="G453" s="84" t="b">
        <v>0</v>
      </c>
      <c r="H453" s="84" t="b">
        <v>0</v>
      </c>
      <c r="I453" s="84" t="b">
        <v>0</v>
      </c>
      <c r="J453" s="84" t="b">
        <v>0</v>
      </c>
      <c r="K453" s="84" t="b">
        <v>0</v>
      </c>
      <c r="L453" s="84" t="b">
        <v>0</v>
      </c>
    </row>
    <row r="454" spans="1:12" ht="15">
      <c r="A454" s="84" t="s">
        <v>2281</v>
      </c>
      <c r="B454" s="84" t="s">
        <v>443</v>
      </c>
      <c r="C454" s="84">
        <v>2</v>
      </c>
      <c r="D454" s="123">
        <v>0</v>
      </c>
      <c r="E454" s="123">
        <v>1.0413926851582251</v>
      </c>
      <c r="F454" s="84" t="s">
        <v>1663</v>
      </c>
      <c r="G454" s="84" t="b">
        <v>0</v>
      </c>
      <c r="H454" s="84" t="b">
        <v>0</v>
      </c>
      <c r="I454" s="84" t="b">
        <v>0</v>
      </c>
      <c r="J454" s="84" t="b">
        <v>0</v>
      </c>
      <c r="K454" s="84" t="b">
        <v>0</v>
      </c>
      <c r="L454" s="84" t="b">
        <v>0</v>
      </c>
    </row>
    <row r="455" spans="1:12" ht="15">
      <c r="A455" s="84" t="s">
        <v>443</v>
      </c>
      <c r="B455" s="84" t="s">
        <v>2282</v>
      </c>
      <c r="C455" s="84">
        <v>2</v>
      </c>
      <c r="D455" s="123">
        <v>0</v>
      </c>
      <c r="E455" s="123">
        <v>1.0413926851582251</v>
      </c>
      <c r="F455" s="84" t="s">
        <v>1663</v>
      </c>
      <c r="G455" s="84" t="b">
        <v>0</v>
      </c>
      <c r="H455" s="84" t="b">
        <v>0</v>
      </c>
      <c r="I455" s="84" t="b">
        <v>0</v>
      </c>
      <c r="J455" s="84" t="b">
        <v>0</v>
      </c>
      <c r="K455" s="84" t="b">
        <v>1</v>
      </c>
      <c r="L455" s="84" t="b">
        <v>0</v>
      </c>
    </row>
    <row r="456" spans="1:12" ht="15">
      <c r="A456" s="84" t="s">
        <v>2283</v>
      </c>
      <c r="B456" s="84" t="s">
        <v>2248</v>
      </c>
      <c r="C456" s="84">
        <v>2</v>
      </c>
      <c r="D456" s="123">
        <v>0</v>
      </c>
      <c r="E456" s="123">
        <v>1.0791812460476249</v>
      </c>
      <c r="F456" s="84" t="s">
        <v>1664</v>
      </c>
      <c r="G456" s="84" t="b">
        <v>0</v>
      </c>
      <c r="H456" s="84" t="b">
        <v>0</v>
      </c>
      <c r="I456" s="84" t="b">
        <v>0</v>
      </c>
      <c r="J456" s="84" t="b">
        <v>0</v>
      </c>
      <c r="K456" s="84" t="b">
        <v>0</v>
      </c>
      <c r="L456" s="84" t="b">
        <v>0</v>
      </c>
    </row>
    <row r="457" spans="1:12" ht="15">
      <c r="A457" s="84" t="s">
        <v>2248</v>
      </c>
      <c r="B457" s="84" t="s">
        <v>1732</v>
      </c>
      <c r="C457" s="84">
        <v>2</v>
      </c>
      <c r="D457" s="123">
        <v>0</v>
      </c>
      <c r="E457" s="123">
        <v>1.0791812460476249</v>
      </c>
      <c r="F457" s="84" t="s">
        <v>1664</v>
      </c>
      <c r="G457" s="84" t="b">
        <v>0</v>
      </c>
      <c r="H457" s="84" t="b">
        <v>0</v>
      </c>
      <c r="I457" s="84" t="b">
        <v>0</v>
      </c>
      <c r="J457" s="84" t="b">
        <v>0</v>
      </c>
      <c r="K457" s="84" t="b">
        <v>0</v>
      </c>
      <c r="L457" s="84" t="b">
        <v>0</v>
      </c>
    </row>
    <row r="458" spans="1:12" ht="15">
      <c r="A458" s="84" t="s">
        <v>1732</v>
      </c>
      <c r="B458" s="84" t="s">
        <v>2284</v>
      </c>
      <c r="C458" s="84">
        <v>2</v>
      </c>
      <c r="D458" s="123">
        <v>0</v>
      </c>
      <c r="E458" s="123">
        <v>1.0791812460476249</v>
      </c>
      <c r="F458" s="84" t="s">
        <v>1664</v>
      </c>
      <c r="G458" s="84" t="b">
        <v>0</v>
      </c>
      <c r="H458" s="84" t="b">
        <v>0</v>
      </c>
      <c r="I458" s="84" t="b">
        <v>0</v>
      </c>
      <c r="J458" s="84" t="b">
        <v>0</v>
      </c>
      <c r="K458" s="84" t="b">
        <v>0</v>
      </c>
      <c r="L458" s="84" t="b">
        <v>0</v>
      </c>
    </row>
    <row r="459" spans="1:12" ht="15">
      <c r="A459" s="84" t="s">
        <v>2284</v>
      </c>
      <c r="B459" s="84" t="s">
        <v>2229</v>
      </c>
      <c r="C459" s="84">
        <v>2</v>
      </c>
      <c r="D459" s="123">
        <v>0</v>
      </c>
      <c r="E459" s="123">
        <v>1.0791812460476249</v>
      </c>
      <c r="F459" s="84" t="s">
        <v>1664</v>
      </c>
      <c r="G459" s="84" t="b">
        <v>0</v>
      </c>
      <c r="H459" s="84" t="b">
        <v>0</v>
      </c>
      <c r="I459" s="84" t="b">
        <v>0</v>
      </c>
      <c r="J459" s="84" t="b">
        <v>0</v>
      </c>
      <c r="K459" s="84" t="b">
        <v>0</v>
      </c>
      <c r="L459" s="84" t="b">
        <v>0</v>
      </c>
    </row>
    <row r="460" spans="1:12" ht="15">
      <c r="A460" s="84" t="s">
        <v>2229</v>
      </c>
      <c r="B460" s="84" t="s">
        <v>443</v>
      </c>
      <c r="C460" s="84">
        <v>2</v>
      </c>
      <c r="D460" s="123">
        <v>0</v>
      </c>
      <c r="E460" s="123">
        <v>1.0791812460476249</v>
      </c>
      <c r="F460" s="84" t="s">
        <v>1664</v>
      </c>
      <c r="G460" s="84" t="b">
        <v>0</v>
      </c>
      <c r="H460" s="84" t="b">
        <v>0</v>
      </c>
      <c r="I460" s="84" t="b">
        <v>0</v>
      </c>
      <c r="J460" s="84" t="b">
        <v>0</v>
      </c>
      <c r="K460" s="84" t="b">
        <v>0</v>
      </c>
      <c r="L460" s="84" t="b">
        <v>0</v>
      </c>
    </row>
    <row r="461" spans="1:12" ht="15">
      <c r="A461" s="84" t="s">
        <v>443</v>
      </c>
      <c r="B461" s="84" t="s">
        <v>1798</v>
      </c>
      <c r="C461" s="84">
        <v>2</v>
      </c>
      <c r="D461" s="123">
        <v>0</v>
      </c>
      <c r="E461" s="123">
        <v>1.0791812460476249</v>
      </c>
      <c r="F461" s="84" t="s">
        <v>1664</v>
      </c>
      <c r="G461" s="84" t="b">
        <v>0</v>
      </c>
      <c r="H461" s="84" t="b">
        <v>0</v>
      </c>
      <c r="I461" s="84" t="b">
        <v>0</v>
      </c>
      <c r="J461" s="84" t="b">
        <v>0</v>
      </c>
      <c r="K461" s="84" t="b">
        <v>0</v>
      </c>
      <c r="L461" s="84" t="b">
        <v>0</v>
      </c>
    </row>
    <row r="462" spans="1:12" ht="15">
      <c r="A462" s="84" t="s">
        <v>1798</v>
      </c>
      <c r="B462" s="84" t="s">
        <v>2285</v>
      </c>
      <c r="C462" s="84">
        <v>2</v>
      </c>
      <c r="D462" s="123">
        <v>0</v>
      </c>
      <c r="E462" s="123">
        <v>1.0791812460476249</v>
      </c>
      <c r="F462" s="84" t="s">
        <v>1664</v>
      </c>
      <c r="G462" s="84" t="b">
        <v>0</v>
      </c>
      <c r="H462" s="84" t="b">
        <v>0</v>
      </c>
      <c r="I462" s="84" t="b">
        <v>0</v>
      </c>
      <c r="J462" s="84" t="b">
        <v>0</v>
      </c>
      <c r="K462" s="84" t="b">
        <v>0</v>
      </c>
      <c r="L462" s="84" t="b">
        <v>0</v>
      </c>
    </row>
    <row r="463" spans="1:12" ht="15">
      <c r="A463" s="84" t="s">
        <v>2285</v>
      </c>
      <c r="B463" s="84" t="s">
        <v>2286</v>
      </c>
      <c r="C463" s="84">
        <v>2</v>
      </c>
      <c r="D463" s="123">
        <v>0</v>
      </c>
      <c r="E463" s="123">
        <v>1.0791812460476249</v>
      </c>
      <c r="F463" s="84" t="s">
        <v>1664</v>
      </c>
      <c r="G463" s="84" t="b">
        <v>0</v>
      </c>
      <c r="H463" s="84" t="b">
        <v>0</v>
      </c>
      <c r="I463" s="84" t="b">
        <v>0</v>
      </c>
      <c r="J463" s="84" t="b">
        <v>0</v>
      </c>
      <c r="K463" s="84" t="b">
        <v>0</v>
      </c>
      <c r="L463" s="84" t="b">
        <v>0</v>
      </c>
    </row>
    <row r="464" spans="1:12" ht="15">
      <c r="A464" s="84" t="s">
        <v>2286</v>
      </c>
      <c r="B464" s="84" t="s">
        <v>2287</v>
      </c>
      <c r="C464" s="84">
        <v>2</v>
      </c>
      <c r="D464" s="123">
        <v>0</v>
      </c>
      <c r="E464" s="123">
        <v>1.0791812460476249</v>
      </c>
      <c r="F464" s="84" t="s">
        <v>1664</v>
      </c>
      <c r="G464" s="84" t="b">
        <v>0</v>
      </c>
      <c r="H464" s="84" t="b">
        <v>0</v>
      </c>
      <c r="I464" s="84" t="b">
        <v>0</v>
      </c>
      <c r="J464" s="84" t="b">
        <v>0</v>
      </c>
      <c r="K464" s="84" t="b">
        <v>0</v>
      </c>
      <c r="L464" s="84" t="b">
        <v>0</v>
      </c>
    </row>
    <row r="465" spans="1:12" ht="15">
      <c r="A465" s="84" t="s">
        <v>2287</v>
      </c>
      <c r="B465" s="84" t="s">
        <v>2288</v>
      </c>
      <c r="C465" s="84">
        <v>2</v>
      </c>
      <c r="D465" s="123">
        <v>0</v>
      </c>
      <c r="E465" s="123">
        <v>1.0791812460476249</v>
      </c>
      <c r="F465" s="84" t="s">
        <v>1664</v>
      </c>
      <c r="G465" s="84" t="b">
        <v>0</v>
      </c>
      <c r="H465" s="84" t="b">
        <v>0</v>
      </c>
      <c r="I465" s="84" t="b">
        <v>0</v>
      </c>
      <c r="J465" s="84" t="b">
        <v>0</v>
      </c>
      <c r="K465" s="84" t="b">
        <v>0</v>
      </c>
      <c r="L465" s="84" t="b">
        <v>0</v>
      </c>
    </row>
    <row r="466" spans="1:12" ht="15">
      <c r="A466" s="84" t="s">
        <v>1788</v>
      </c>
      <c r="B466" s="84" t="s">
        <v>1784</v>
      </c>
      <c r="C466" s="84">
        <v>2</v>
      </c>
      <c r="D466" s="123">
        <v>0</v>
      </c>
      <c r="E466" s="123">
        <v>0.7596678446896304</v>
      </c>
      <c r="F466" s="84" t="s">
        <v>1665</v>
      </c>
      <c r="G466" s="84" t="b">
        <v>0</v>
      </c>
      <c r="H466" s="84" t="b">
        <v>0</v>
      </c>
      <c r="I466" s="84" t="b">
        <v>0</v>
      </c>
      <c r="J466" s="84" t="b">
        <v>0</v>
      </c>
      <c r="K466" s="84" t="b">
        <v>0</v>
      </c>
      <c r="L466" s="84" t="b">
        <v>0</v>
      </c>
    </row>
    <row r="467" spans="1:12" ht="15">
      <c r="A467" s="84" t="s">
        <v>1784</v>
      </c>
      <c r="B467" s="84" t="s">
        <v>1789</v>
      </c>
      <c r="C467" s="84">
        <v>2</v>
      </c>
      <c r="D467" s="123">
        <v>0</v>
      </c>
      <c r="E467" s="123">
        <v>0.7596678446896304</v>
      </c>
      <c r="F467" s="84" t="s">
        <v>1665</v>
      </c>
      <c r="G467" s="84" t="b">
        <v>0</v>
      </c>
      <c r="H467" s="84" t="b">
        <v>0</v>
      </c>
      <c r="I467" s="84" t="b">
        <v>0</v>
      </c>
      <c r="J467" s="84" t="b">
        <v>0</v>
      </c>
      <c r="K467" s="84" t="b">
        <v>0</v>
      </c>
      <c r="L467" s="84" t="b">
        <v>0</v>
      </c>
    </row>
    <row r="468" spans="1:12" ht="15">
      <c r="A468" s="84" t="s">
        <v>1789</v>
      </c>
      <c r="B468" s="84" t="s">
        <v>2210</v>
      </c>
      <c r="C468" s="84">
        <v>2</v>
      </c>
      <c r="D468" s="123">
        <v>0</v>
      </c>
      <c r="E468" s="123">
        <v>1.0606978403536116</v>
      </c>
      <c r="F468" s="84" t="s">
        <v>1665</v>
      </c>
      <c r="G468" s="84" t="b">
        <v>0</v>
      </c>
      <c r="H468" s="84" t="b">
        <v>0</v>
      </c>
      <c r="I468" s="84" t="b">
        <v>0</v>
      </c>
      <c r="J468" s="84" t="b">
        <v>0</v>
      </c>
      <c r="K468" s="84" t="b">
        <v>0</v>
      </c>
      <c r="L468" s="84" t="b">
        <v>0</v>
      </c>
    </row>
    <row r="469" spans="1:12" ht="15">
      <c r="A469" s="84" t="s">
        <v>2210</v>
      </c>
      <c r="B469" s="84" t="s">
        <v>1828</v>
      </c>
      <c r="C469" s="84">
        <v>2</v>
      </c>
      <c r="D469" s="123">
        <v>0</v>
      </c>
      <c r="E469" s="123">
        <v>1.0606978403536116</v>
      </c>
      <c r="F469" s="84" t="s">
        <v>1665</v>
      </c>
      <c r="G469" s="84" t="b">
        <v>0</v>
      </c>
      <c r="H469" s="84" t="b">
        <v>0</v>
      </c>
      <c r="I469" s="84" t="b">
        <v>0</v>
      </c>
      <c r="J469" s="84" t="b">
        <v>0</v>
      </c>
      <c r="K469" s="84" t="b">
        <v>0</v>
      </c>
      <c r="L469" s="84" t="b">
        <v>0</v>
      </c>
    </row>
    <row r="470" spans="1:12" ht="15">
      <c r="A470" s="84" t="s">
        <v>1828</v>
      </c>
      <c r="B470" s="84" t="s">
        <v>1813</v>
      </c>
      <c r="C470" s="84">
        <v>2</v>
      </c>
      <c r="D470" s="123">
        <v>0</v>
      </c>
      <c r="E470" s="123">
        <v>1.0606978403536116</v>
      </c>
      <c r="F470" s="84" t="s">
        <v>1665</v>
      </c>
      <c r="G470" s="84" t="b">
        <v>0</v>
      </c>
      <c r="H470" s="84" t="b">
        <v>0</v>
      </c>
      <c r="I470" s="84" t="b">
        <v>0</v>
      </c>
      <c r="J470" s="84" t="b">
        <v>0</v>
      </c>
      <c r="K470" s="84" t="b">
        <v>0</v>
      </c>
      <c r="L470" s="84" t="b">
        <v>0</v>
      </c>
    </row>
    <row r="471" spans="1:12" ht="15">
      <c r="A471" s="84" t="s">
        <v>1813</v>
      </c>
      <c r="B471" s="84" t="s">
        <v>1784</v>
      </c>
      <c r="C471" s="84">
        <v>2</v>
      </c>
      <c r="D471" s="123">
        <v>0</v>
      </c>
      <c r="E471" s="123">
        <v>0.7596678446896304</v>
      </c>
      <c r="F471" s="84" t="s">
        <v>1665</v>
      </c>
      <c r="G471" s="84" t="b">
        <v>0</v>
      </c>
      <c r="H471" s="84" t="b">
        <v>0</v>
      </c>
      <c r="I471" s="84" t="b">
        <v>0</v>
      </c>
      <c r="J471" s="84" t="b">
        <v>0</v>
      </c>
      <c r="K471" s="84" t="b">
        <v>0</v>
      </c>
      <c r="L471" s="84" t="b">
        <v>0</v>
      </c>
    </row>
    <row r="472" spans="1:12" ht="15">
      <c r="A472" s="84" t="s">
        <v>1784</v>
      </c>
      <c r="B472" s="84" t="s">
        <v>1806</v>
      </c>
      <c r="C472" s="84">
        <v>2</v>
      </c>
      <c r="D472" s="123">
        <v>0</v>
      </c>
      <c r="E472" s="123">
        <v>0.7596678446896304</v>
      </c>
      <c r="F472" s="84" t="s">
        <v>1665</v>
      </c>
      <c r="G472" s="84" t="b">
        <v>0</v>
      </c>
      <c r="H472" s="84" t="b">
        <v>0</v>
      </c>
      <c r="I472" s="84" t="b">
        <v>0</v>
      </c>
      <c r="J472" s="84" t="b">
        <v>0</v>
      </c>
      <c r="K472" s="84" t="b">
        <v>0</v>
      </c>
      <c r="L472" s="84" t="b">
        <v>0</v>
      </c>
    </row>
    <row r="473" spans="1:12" ht="15">
      <c r="A473" s="84" t="s">
        <v>1806</v>
      </c>
      <c r="B473" s="84" t="s">
        <v>1731</v>
      </c>
      <c r="C473" s="84">
        <v>2</v>
      </c>
      <c r="D473" s="123">
        <v>0</v>
      </c>
      <c r="E473" s="123">
        <v>1.0606978403536116</v>
      </c>
      <c r="F473" s="84" t="s">
        <v>1665</v>
      </c>
      <c r="G473" s="84" t="b">
        <v>0</v>
      </c>
      <c r="H473" s="84" t="b">
        <v>0</v>
      </c>
      <c r="I473" s="84" t="b">
        <v>0</v>
      </c>
      <c r="J473" s="84" t="b">
        <v>0</v>
      </c>
      <c r="K473" s="84" t="b">
        <v>0</v>
      </c>
      <c r="L473" s="84" t="b">
        <v>0</v>
      </c>
    </row>
    <row r="474" spans="1:12" ht="15">
      <c r="A474" s="84" t="s">
        <v>1731</v>
      </c>
      <c r="B474" s="84" t="s">
        <v>1727</v>
      </c>
      <c r="C474" s="84">
        <v>2</v>
      </c>
      <c r="D474" s="123">
        <v>0</v>
      </c>
      <c r="E474" s="123">
        <v>1.0606978403536116</v>
      </c>
      <c r="F474" s="84" t="s">
        <v>1665</v>
      </c>
      <c r="G474" s="84" t="b">
        <v>0</v>
      </c>
      <c r="H474" s="84" t="b">
        <v>0</v>
      </c>
      <c r="I474" s="84" t="b">
        <v>0</v>
      </c>
      <c r="J474" s="84" t="b">
        <v>0</v>
      </c>
      <c r="K474" s="84" t="b">
        <v>0</v>
      </c>
      <c r="L474" s="84" t="b">
        <v>0</v>
      </c>
    </row>
    <row r="475" spans="1:12" ht="15">
      <c r="A475" s="84" t="s">
        <v>1727</v>
      </c>
      <c r="B475" s="84" t="s">
        <v>443</v>
      </c>
      <c r="C475" s="84">
        <v>2</v>
      </c>
      <c r="D475" s="123">
        <v>0</v>
      </c>
      <c r="E475" s="123">
        <v>1.0606978403536116</v>
      </c>
      <c r="F475" s="84" t="s">
        <v>1665</v>
      </c>
      <c r="G475" s="84" t="b">
        <v>0</v>
      </c>
      <c r="H475" s="84" t="b">
        <v>0</v>
      </c>
      <c r="I475" s="84" t="b">
        <v>0</v>
      </c>
      <c r="J475" s="84" t="b">
        <v>0</v>
      </c>
      <c r="K475" s="84" t="b">
        <v>0</v>
      </c>
      <c r="L47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2339</v>
      </c>
      <c r="B1" s="13" t="s">
        <v>34</v>
      </c>
    </row>
    <row r="2" spans="1:2" ht="15">
      <c r="A2" s="115" t="s">
        <v>251</v>
      </c>
      <c r="B2" s="78">
        <v>84</v>
      </c>
    </row>
    <row r="3" spans="1:2" ht="15">
      <c r="A3" s="115" t="s">
        <v>223</v>
      </c>
      <c r="B3" s="78">
        <v>52</v>
      </c>
    </row>
    <row r="4" spans="1:2" ht="15">
      <c r="A4" s="115" t="s">
        <v>300</v>
      </c>
      <c r="B4" s="78">
        <v>50</v>
      </c>
    </row>
    <row r="5" spans="1:2" ht="15">
      <c r="A5" s="115" t="s">
        <v>229</v>
      </c>
      <c r="B5" s="78">
        <v>32</v>
      </c>
    </row>
    <row r="6" spans="1:2" ht="15">
      <c r="A6" s="115" t="s">
        <v>253</v>
      </c>
      <c r="B6" s="78">
        <v>30</v>
      </c>
    </row>
    <row r="7" spans="1:2" ht="15">
      <c r="A7" s="115" t="s">
        <v>242</v>
      </c>
      <c r="B7" s="78">
        <v>16</v>
      </c>
    </row>
    <row r="8" spans="1:2" ht="15">
      <c r="A8" s="115" t="s">
        <v>216</v>
      </c>
      <c r="B8" s="78">
        <v>12</v>
      </c>
    </row>
    <row r="9" spans="1:2" ht="15">
      <c r="A9" s="115" t="s">
        <v>275</v>
      </c>
      <c r="B9" s="78">
        <v>10</v>
      </c>
    </row>
    <row r="10" spans="1:2" ht="15">
      <c r="A10" s="115" t="s">
        <v>248</v>
      </c>
      <c r="B10" s="78">
        <v>10</v>
      </c>
    </row>
    <row r="11" spans="1:2" ht="15">
      <c r="A11" s="115" t="s">
        <v>247</v>
      </c>
      <c r="B11" s="78">
        <v>10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2368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876</v>
      </c>
      <c r="AF2" s="13" t="s">
        <v>877</v>
      </c>
      <c r="AG2" s="13" t="s">
        <v>878</v>
      </c>
      <c r="AH2" s="13" t="s">
        <v>879</v>
      </c>
      <c r="AI2" s="13" t="s">
        <v>880</v>
      </c>
      <c r="AJ2" s="13" t="s">
        <v>881</v>
      </c>
      <c r="AK2" s="13" t="s">
        <v>882</v>
      </c>
      <c r="AL2" s="13" t="s">
        <v>883</v>
      </c>
      <c r="AM2" s="13" t="s">
        <v>884</v>
      </c>
      <c r="AN2" s="13" t="s">
        <v>885</v>
      </c>
      <c r="AO2" s="13" t="s">
        <v>886</v>
      </c>
      <c r="AP2" s="13" t="s">
        <v>887</v>
      </c>
      <c r="AQ2" s="13" t="s">
        <v>888</v>
      </c>
      <c r="AR2" s="13" t="s">
        <v>889</v>
      </c>
      <c r="AS2" s="13" t="s">
        <v>890</v>
      </c>
      <c r="AT2" s="13" t="s">
        <v>192</v>
      </c>
      <c r="AU2" s="13" t="s">
        <v>891</v>
      </c>
      <c r="AV2" s="13" t="s">
        <v>892</v>
      </c>
      <c r="AW2" s="13" t="s">
        <v>893</v>
      </c>
      <c r="AX2" s="13" t="s">
        <v>894</v>
      </c>
      <c r="AY2" s="13" t="s">
        <v>895</v>
      </c>
      <c r="AZ2" s="13" t="s">
        <v>896</v>
      </c>
      <c r="BA2" s="13" t="s">
        <v>1678</v>
      </c>
      <c r="BB2" s="120" t="s">
        <v>2055</v>
      </c>
      <c r="BC2" s="120" t="s">
        <v>2056</v>
      </c>
      <c r="BD2" s="120" t="s">
        <v>2057</v>
      </c>
      <c r="BE2" s="120" t="s">
        <v>2058</v>
      </c>
      <c r="BF2" s="120" t="s">
        <v>2059</v>
      </c>
      <c r="BG2" s="120" t="s">
        <v>2064</v>
      </c>
      <c r="BH2" s="120" t="s">
        <v>2073</v>
      </c>
      <c r="BI2" s="120" t="s">
        <v>2130</v>
      </c>
      <c r="BJ2" s="120" t="s">
        <v>2142</v>
      </c>
      <c r="BK2" s="120" t="s">
        <v>2203</v>
      </c>
      <c r="BL2" s="120" t="s">
        <v>2327</v>
      </c>
      <c r="BM2" s="120" t="s">
        <v>2328</v>
      </c>
      <c r="BN2" s="120" t="s">
        <v>2329</v>
      </c>
      <c r="BO2" s="120" t="s">
        <v>2330</v>
      </c>
      <c r="BP2" s="120" t="s">
        <v>2331</v>
      </c>
      <c r="BQ2" s="120" t="s">
        <v>2332</v>
      </c>
      <c r="BR2" s="120" t="s">
        <v>2333</v>
      </c>
      <c r="BS2" s="120" t="s">
        <v>2334</v>
      </c>
      <c r="BT2" s="120" t="s">
        <v>2336</v>
      </c>
      <c r="BU2" s="3"/>
      <c r="BV2" s="3"/>
    </row>
    <row r="3" spans="1:74" ht="41.45" customHeight="1">
      <c r="A3" s="64" t="s">
        <v>212</v>
      </c>
      <c r="C3" s="65"/>
      <c r="D3" s="65" t="s">
        <v>64</v>
      </c>
      <c r="E3" s="66">
        <v>162.12798420591906</v>
      </c>
      <c r="F3" s="68">
        <v>99.99972179512332</v>
      </c>
      <c r="G3" s="100" t="s">
        <v>546</v>
      </c>
      <c r="H3" s="65"/>
      <c r="I3" s="69" t="s">
        <v>212</v>
      </c>
      <c r="J3" s="70"/>
      <c r="K3" s="70"/>
      <c r="L3" s="69" t="s">
        <v>1497</v>
      </c>
      <c r="M3" s="73">
        <v>1.0927164119024502</v>
      </c>
      <c r="N3" s="74">
        <v>1152.4188232421875</v>
      </c>
      <c r="O3" s="74">
        <v>7920.38427734375</v>
      </c>
      <c r="P3" s="75"/>
      <c r="Q3" s="76"/>
      <c r="R3" s="76"/>
      <c r="S3" s="48"/>
      <c r="T3" s="48">
        <v>1</v>
      </c>
      <c r="U3" s="48">
        <v>1</v>
      </c>
      <c r="V3" s="49">
        <v>0</v>
      </c>
      <c r="W3" s="49">
        <v>0</v>
      </c>
      <c r="X3" s="49">
        <v>0</v>
      </c>
      <c r="Y3" s="49">
        <v>0.999995</v>
      </c>
      <c r="Z3" s="49">
        <v>0</v>
      </c>
      <c r="AA3" s="49" t="s">
        <v>2338</v>
      </c>
      <c r="AB3" s="71">
        <v>3</v>
      </c>
      <c r="AC3" s="71"/>
      <c r="AD3" s="72"/>
      <c r="AE3" s="78" t="s">
        <v>897</v>
      </c>
      <c r="AF3" s="78">
        <v>569</v>
      </c>
      <c r="AG3" s="78">
        <v>533</v>
      </c>
      <c r="AH3" s="78">
        <v>16753</v>
      </c>
      <c r="AI3" s="78">
        <v>18723</v>
      </c>
      <c r="AJ3" s="78"/>
      <c r="AK3" s="78" t="s">
        <v>1001</v>
      </c>
      <c r="AL3" s="78" t="s">
        <v>861</v>
      </c>
      <c r="AM3" s="82" t="s">
        <v>1145</v>
      </c>
      <c r="AN3" s="78"/>
      <c r="AO3" s="80">
        <v>40042.95295138889</v>
      </c>
      <c r="AP3" s="82" t="s">
        <v>1213</v>
      </c>
      <c r="AQ3" s="78" t="b">
        <v>1</v>
      </c>
      <c r="AR3" s="78" t="b">
        <v>0</v>
      </c>
      <c r="AS3" s="78" t="b">
        <v>1</v>
      </c>
      <c r="AT3" s="78" t="s">
        <v>838</v>
      </c>
      <c r="AU3" s="78">
        <v>37</v>
      </c>
      <c r="AV3" s="82" t="s">
        <v>1311</v>
      </c>
      <c r="AW3" s="78" t="b">
        <v>0</v>
      </c>
      <c r="AX3" s="78" t="s">
        <v>1389</v>
      </c>
      <c r="AY3" s="82" t="s">
        <v>1390</v>
      </c>
      <c r="AZ3" s="78" t="s">
        <v>66</v>
      </c>
      <c r="BA3" s="78" t="str">
        <f>REPLACE(INDEX(GroupVertices[Group],MATCH(Vertices[[#This Row],[Vertex]],GroupVertices[Vertex],0)),1,1,"")</f>
        <v>1</v>
      </c>
      <c r="BB3" s="48" t="s">
        <v>421</v>
      </c>
      <c r="BC3" s="48" t="s">
        <v>421</v>
      </c>
      <c r="BD3" s="48" t="s">
        <v>433</v>
      </c>
      <c r="BE3" s="48" t="s">
        <v>433</v>
      </c>
      <c r="BF3" s="48" t="s">
        <v>443</v>
      </c>
      <c r="BG3" s="48" t="s">
        <v>443</v>
      </c>
      <c r="BH3" s="121" t="s">
        <v>443</v>
      </c>
      <c r="BI3" s="121" t="s">
        <v>443</v>
      </c>
      <c r="BJ3" s="121" t="s">
        <v>833</v>
      </c>
      <c r="BK3" s="121" t="s">
        <v>833</v>
      </c>
      <c r="BL3" s="121">
        <v>0</v>
      </c>
      <c r="BM3" s="124">
        <v>0</v>
      </c>
      <c r="BN3" s="121">
        <v>0</v>
      </c>
      <c r="BO3" s="124">
        <v>0</v>
      </c>
      <c r="BP3" s="121">
        <v>0</v>
      </c>
      <c r="BQ3" s="124">
        <v>0</v>
      </c>
      <c r="BR3" s="121">
        <v>1</v>
      </c>
      <c r="BS3" s="124">
        <v>100</v>
      </c>
      <c r="BT3" s="121">
        <v>1</v>
      </c>
      <c r="BU3" s="3"/>
      <c r="BV3" s="3"/>
    </row>
    <row r="4" spans="1:77" ht="41.45" customHeight="1">
      <c r="A4" s="64" t="s">
        <v>213</v>
      </c>
      <c r="C4" s="65"/>
      <c r="D4" s="65" t="s">
        <v>64</v>
      </c>
      <c r="E4" s="66">
        <v>162.39715924313342</v>
      </c>
      <c r="F4" s="68">
        <v>99.99913667754966</v>
      </c>
      <c r="G4" s="100" t="s">
        <v>547</v>
      </c>
      <c r="H4" s="65"/>
      <c r="I4" s="69" t="s">
        <v>213</v>
      </c>
      <c r="J4" s="70"/>
      <c r="K4" s="70"/>
      <c r="L4" s="69" t="s">
        <v>1498</v>
      </c>
      <c r="M4" s="73">
        <v>1.2877165952845266</v>
      </c>
      <c r="N4" s="74">
        <v>5866.85986328125</v>
      </c>
      <c r="O4" s="74">
        <v>4470.59375</v>
      </c>
      <c r="P4" s="75"/>
      <c r="Q4" s="76"/>
      <c r="R4" s="76"/>
      <c r="S4" s="86"/>
      <c r="T4" s="48">
        <v>0</v>
      </c>
      <c r="U4" s="48">
        <v>1</v>
      </c>
      <c r="V4" s="49">
        <v>0</v>
      </c>
      <c r="W4" s="49">
        <v>0.142857</v>
      </c>
      <c r="X4" s="49">
        <v>0</v>
      </c>
      <c r="Y4" s="49">
        <v>0.595235</v>
      </c>
      <c r="Z4" s="49">
        <v>0</v>
      </c>
      <c r="AA4" s="49">
        <v>0</v>
      </c>
      <c r="AB4" s="71">
        <v>4</v>
      </c>
      <c r="AC4" s="71"/>
      <c r="AD4" s="72"/>
      <c r="AE4" s="78" t="s">
        <v>898</v>
      </c>
      <c r="AF4" s="78">
        <v>1497</v>
      </c>
      <c r="AG4" s="78">
        <v>1654</v>
      </c>
      <c r="AH4" s="78">
        <v>50842</v>
      </c>
      <c r="AI4" s="78">
        <v>8142</v>
      </c>
      <c r="AJ4" s="78"/>
      <c r="AK4" s="78" t="s">
        <v>1002</v>
      </c>
      <c r="AL4" s="78" t="s">
        <v>1099</v>
      </c>
      <c r="AM4" s="82" t="s">
        <v>1146</v>
      </c>
      <c r="AN4" s="78"/>
      <c r="AO4" s="80">
        <v>41055.75568287037</v>
      </c>
      <c r="AP4" s="82" t="s">
        <v>1214</v>
      </c>
      <c r="AQ4" s="78" t="b">
        <v>0</v>
      </c>
      <c r="AR4" s="78" t="b">
        <v>0</v>
      </c>
      <c r="AS4" s="78" t="b">
        <v>1</v>
      </c>
      <c r="AT4" s="78" t="s">
        <v>838</v>
      </c>
      <c r="AU4" s="78">
        <v>9</v>
      </c>
      <c r="AV4" s="82" t="s">
        <v>1312</v>
      </c>
      <c r="AW4" s="78" t="b">
        <v>0</v>
      </c>
      <c r="AX4" s="78" t="s">
        <v>1389</v>
      </c>
      <c r="AY4" s="82" t="s">
        <v>1391</v>
      </c>
      <c r="AZ4" s="78" t="s">
        <v>66</v>
      </c>
      <c r="BA4" s="78" t="str">
        <f>REPLACE(INDEX(GroupVertices[Group],MATCH(Vertices[[#This Row],[Vertex]],GroupVertices[Vertex],0)),1,1,"")</f>
        <v>7</v>
      </c>
      <c r="BB4" s="48"/>
      <c r="BC4" s="48"/>
      <c r="BD4" s="48"/>
      <c r="BE4" s="48"/>
      <c r="BF4" s="48"/>
      <c r="BG4" s="48"/>
      <c r="BH4" s="121" t="s">
        <v>2074</v>
      </c>
      <c r="BI4" s="121" t="s">
        <v>2074</v>
      </c>
      <c r="BJ4" s="121" t="s">
        <v>2143</v>
      </c>
      <c r="BK4" s="121" t="s">
        <v>2143</v>
      </c>
      <c r="BL4" s="121">
        <v>1</v>
      </c>
      <c r="BM4" s="124">
        <v>4</v>
      </c>
      <c r="BN4" s="121">
        <v>1</v>
      </c>
      <c r="BO4" s="124">
        <v>4</v>
      </c>
      <c r="BP4" s="121">
        <v>0</v>
      </c>
      <c r="BQ4" s="124">
        <v>0</v>
      </c>
      <c r="BR4" s="121">
        <v>23</v>
      </c>
      <c r="BS4" s="124">
        <v>92</v>
      </c>
      <c r="BT4" s="121">
        <v>25</v>
      </c>
      <c r="BU4" s="2"/>
      <c r="BV4" s="3"/>
      <c r="BW4" s="3"/>
      <c r="BX4" s="3"/>
      <c r="BY4" s="3"/>
    </row>
    <row r="5" spans="1:77" ht="41.45" customHeight="1">
      <c r="A5" s="64" t="s">
        <v>216</v>
      </c>
      <c r="C5" s="65"/>
      <c r="D5" s="65" t="s">
        <v>64</v>
      </c>
      <c r="E5" s="66">
        <v>162.52178176259306</v>
      </c>
      <c r="F5" s="68">
        <v>99.99886578011814</v>
      </c>
      <c r="G5" s="100" t="s">
        <v>550</v>
      </c>
      <c r="H5" s="65"/>
      <c r="I5" s="69" t="s">
        <v>216</v>
      </c>
      <c r="J5" s="70"/>
      <c r="K5" s="70"/>
      <c r="L5" s="69" t="s">
        <v>1499</v>
      </c>
      <c r="M5" s="73">
        <v>1.3779976792946047</v>
      </c>
      <c r="N5" s="74">
        <v>5184.66650390625</v>
      </c>
      <c r="O5" s="74">
        <v>4428.96875</v>
      </c>
      <c r="P5" s="75"/>
      <c r="Q5" s="76"/>
      <c r="R5" s="76"/>
      <c r="S5" s="86"/>
      <c r="T5" s="48">
        <v>5</v>
      </c>
      <c r="U5" s="48">
        <v>1</v>
      </c>
      <c r="V5" s="49">
        <v>12</v>
      </c>
      <c r="W5" s="49">
        <v>0.25</v>
      </c>
      <c r="X5" s="49">
        <v>0</v>
      </c>
      <c r="Y5" s="49">
        <v>2.619034</v>
      </c>
      <c r="Z5" s="49">
        <v>0</v>
      </c>
      <c r="AA5" s="49">
        <v>0</v>
      </c>
      <c r="AB5" s="71">
        <v>5</v>
      </c>
      <c r="AC5" s="71"/>
      <c r="AD5" s="72"/>
      <c r="AE5" s="78" t="s">
        <v>899</v>
      </c>
      <c r="AF5" s="78">
        <v>668</v>
      </c>
      <c r="AG5" s="78">
        <v>2173</v>
      </c>
      <c r="AH5" s="78">
        <v>18911</v>
      </c>
      <c r="AI5" s="78">
        <v>7493</v>
      </c>
      <c r="AJ5" s="78"/>
      <c r="AK5" s="78" t="s">
        <v>1003</v>
      </c>
      <c r="AL5" s="78" t="s">
        <v>1100</v>
      </c>
      <c r="AM5" s="82" t="s">
        <v>1147</v>
      </c>
      <c r="AN5" s="78"/>
      <c r="AO5" s="80">
        <v>39955.25125</v>
      </c>
      <c r="AP5" s="82" t="s">
        <v>1215</v>
      </c>
      <c r="AQ5" s="78" t="b">
        <v>0</v>
      </c>
      <c r="AR5" s="78" t="b">
        <v>0</v>
      </c>
      <c r="AS5" s="78" t="b">
        <v>0</v>
      </c>
      <c r="AT5" s="78" t="s">
        <v>838</v>
      </c>
      <c r="AU5" s="78">
        <v>20</v>
      </c>
      <c r="AV5" s="82" t="s">
        <v>1313</v>
      </c>
      <c r="AW5" s="78" t="b">
        <v>0</v>
      </c>
      <c r="AX5" s="78" t="s">
        <v>1389</v>
      </c>
      <c r="AY5" s="82" t="s">
        <v>1392</v>
      </c>
      <c r="AZ5" s="78" t="s">
        <v>66</v>
      </c>
      <c r="BA5" s="78" t="str">
        <f>REPLACE(INDEX(GroupVertices[Group],MATCH(Vertices[[#This Row],[Vertex]],GroupVertices[Vertex],0)),1,1,"")</f>
        <v>7</v>
      </c>
      <c r="BB5" s="48" t="s">
        <v>422</v>
      </c>
      <c r="BC5" s="48" t="s">
        <v>422</v>
      </c>
      <c r="BD5" s="48" t="s">
        <v>434</v>
      </c>
      <c r="BE5" s="48" t="s">
        <v>434</v>
      </c>
      <c r="BF5" s="48" t="s">
        <v>444</v>
      </c>
      <c r="BG5" s="48" t="s">
        <v>444</v>
      </c>
      <c r="BH5" s="121" t="s">
        <v>2075</v>
      </c>
      <c r="BI5" s="121" t="s">
        <v>2075</v>
      </c>
      <c r="BJ5" s="121" t="s">
        <v>2144</v>
      </c>
      <c r="BK5" s="121" t="s">
        <v>2144</v>
      </c>
      <c r="BL5" s="121">
        <v>1</v>
      </c>
      <c r="BM5" s="124">
        <v>2.6315789473684212</v>
      </c>
      <c r="BN5" s="121">
        <v>2</v>
      </c>
      <c r="BO5" s="124">
        <v>5.2631578947368425</v>
      </c>
      <c r="BP5" s="121">
        <v>0</v>
      </c>
      <c r="BQ5" s="124">
        <v>0</v>
      </c>
      <c r="BR5" s="121">
        <v>35</v>
      </c>
      <c r="BS5" s="124">
        <v>92.10526315789474</v>
      </c>
      <c r="BT5" s="121">
        <v>38</v>
      </c>
      <c r="BU5" s="2"/>
      <c r="BV5" s="3"/>
      <c r="BW5" s="3"/>
      <c r="BX5" s="3"/>
      <c r="BY5" s="3"/>
    </row>
    <row r="6" spans="1:77" ht="41.45" customHeight="1">
      <c r="A6" s="64" t="s">
        <v>214</v>
      </c>
      <c r="C6" s="65"/>
      <c r="D6" s="65" t="s">
        <v>64</v>
      </c>
      <c r="E6" s="66">
        <v>165.98335833394222</v>
      </c>
      <c r="F6" s="68">
        <v>99.99134119943848</v>
      </c>
      <c r="G6" s="100" t="s">
        <v>548</v>
      </c>
      <c r="H6" s="65"/>
      <c r="I6" s="69" t="s">
        <v>214</v>
      </c>
      <c r="J6" s="70"/>
      <c r="K6" s="70"/>
      <c r="L6" s="69" t="s">
        <v>1500</v>
      </c>
      <c r="M6" s="73">
        <v>3.8856896004685675</v>
      </c>
      <c r="N6" s="74">
        <v>4502.4736328125</v>
      </c>
      <c r="O6" s="74">
        <v>4387.34423828125</v>
      </c>
      <c r="P6" s="75"/>
      <c r="Q6" s="76"/>
      <c r="R6" s="76"/>
      <c r="S6" s="86"/>
      <c r="T6" s="48">
        <v>0</v>
      </c>
      <c r="U6" s="48">
        <v>1</v>
      </c>
      <c r="V6" s="49">
        <v>0</v>
      </c>
      <c r="W6" s="49">
        <v>0.142857</v>
      </c>
      <c r="X6" s="49">
        <v>0</v>
      </c>
      <c r="Y6" s="49">
        <v>0.595235</v>
      </c>
      <c r="Z6" s="49">
        <v>0</v>
      </c>
      <c r="AA6" s="49">
        <v>0</v>
      </c>
      <c r="AB6" s="71">
        <v>6</v>
      </c>
      <c r="AC6" s="71"/>
      <c r="AD6" s="72"/>
      <c r="AE6" s="78" t="s">
        <v>900</v>
      </c>
      <c r="AF6" s="78">
        <v>440</v>
      </c>
      <c r="AG6" s="78">
        <v>16589</v>
      </c>
      <c r="AH6" s="78">
        <v>26168</v>
      </c>
      <c r="AI6" s="78">
        <v>6523</v>
      </c>
      <c r="AJ6" s="78"/>
      <c r="AK6" s="78" t="s">
        <v>1004</v>
      </c>
      <c r="AL6" s="78" t="s">
        <v>1101</v>
      </c>
      <c r="AM6" s="82" t="s">
        <v>1148</v>
      </c>
      <c r="AN6" s="78"/>
      <c r="AO6" s="80">
        <v>39866.145590277774</v>
      </c>
      <c r="AP6" s="82" t="s">
        <v>1216</v>
      </c>
      <c r="AQ6" s="78" t="b">
        <v>0</v>
      </c>
      <c r="AR6" s="78" t="b">
        <v>0</v>
      </c>
      <c r="AS6" s="78" t="b">
        <v>1</v>
      </c>
      <c r="AT6" s="78" t="s">
        <v>838</v>
      </c>
      <c r="AU6" s="78">
        <v>89</v>
      </c>
      <c r="AV6" s="82" t="s">
        <v>1314</v>
      </c>
      <c r="AW6" s="78" t="b">
        <v>1</v>
      </c>
      <c r="AX6" s="78" t="s">
        <v>1389</v>
      </c>
      <c r="AY6" s="82" t="s">
        <v>1393</v>
      </c>
      <c r="AZ6" s="78" t="s">
        <v>66</v>
      </c>
      <c r="BA6" s="78" t="str">
        <f>REPLACE(INDEX(GroupVertices[Group],MATCH(Vertices[[#This Row],[Vertex]],GroupVertices[Vertex],0)),1,1,"")</f>
        <v>7</v>
      </c>
      <c r="BB6" s="48"/>
      <c r="BC6" s="48"/>
      <c r="BD6" s="48"/>
      <c r="BE6" s="48"/>
      <c r="BF6" s="48"/>
      <c r="BG6" s="48"/>
      <c r="BH6" s="121" t="s">
        <v>2074</v>
      </c>
      <c r="BI6" s="121" t="s">
        <v>2074</v>
      </c>
      <c r="BJ6" s="121" t="s">
        <v>2143</v>
      </c>
      <c r="BK6" s="121" t="s">
        <v>2143</v>
      </c>
      <c r="BL6" s="121">
        <v>1</v>
      </c>
      <c r="BM6" s="124">
        <v>4</v>
      </c>
      <c r="BN6" s="121">
        <v>1</v>
      </c>
      <c r="BO6" s="124">
        <v>4</v>
      </c>
      <c r="BP6" s="121">
        <v>0</v>
      </c>
      <c r="BQ6" s="124">
        <v>0</v>
      </c>
      <c r="BR6" s="121">
        <v>23</v>
      </c>
      <c r="BS6" s="124">
        <v>92</v>
      </c>
      <c r="BT6" s="121">
        <v>25</v>
      </c>
      <c r="BU6" s="2"/>
      <c r="BV6" s="3"/>
      <c r="BW6" s="3"/>
      <c r="BX6" s="3"/>
      <c r="BY6" s="3"/>
    </row>
    <row r="7" spans="1:77" ht="41.45" customHeight="1">
      <c r="A7" s="64" t="s">
        <v>215</v>
      </c>
      <c r="C7" s="65"/>
      <c r="D7" s="65" t="s">
        <v>64</v>
      </c>
      <c r="E7" s="66">
        <v>162.2237922700123</v>
      </c>
      <c r="F7" s="68">
        <v>99.99951353293608</v>
      </c>
      <c r="G7" s="100" t="s">
        <v>549</v>
      </c>
      <c r="H7" s="65"/>
      <c r="I7" s="69" t="s">
        <v>215</v>
      </c>
      <c r="J7" s="70"/>
      <c r="K7" s="70"/>
      <c r="L7" s="69" t="s">
        <v>1501</v>
      </c>
      <c r="M7" s="73">
        <v>1.1621232568350537</v>
      </c>
      <c r="N7" s="74">
        <v>5207.546875</v>
      </c>
      <c r="O7" s="74">
        <v>3187.91650390625</v>
      </c>
      <c r="P7" s="75"/>
      <c r="Q7" s="76"/>
      <c r="R7" s="76"/>
      <c r="S7" s="86"/>
      <c r="T7" s="48">
        <v>0</v>
      </c>
      <c r="U7" s="48">
        <v>1</v>
      </c>
      <c r="V7" s="49">
        <v>0</v>
      </c>
      <c r="W7" s="49">
        <v>0.142857</v>
      </c>
      <c r="X7" s="49">
        <v>0</v>
      </c>
      <c r="Y7" s="49">
        <v>0.595235</v>
      </c>
      <c r="Z7" s="49">
        <v>0</v>
      </c>
      <c r="AA7" s="49">
        <v>0</v>
      </c>
      <c r="AB7" s="71">
        <v>7</v>
      </c>
      <c r="AC7" s="71"/>
      <c r="AD7" s="72"/>
      <c r="AE7" s="78" t="s">
        <v>901</v>
      </c>
      <c r="AF7" s="78">
        <v>1647</v>
      </c>
      <c r="AG7" s="78">
        <v>932</v>
      </c>
      <c r="AH7" s="78">
        <v>27031</v>
      </c>
      <c r="AI7" s="78">
        <v>37964</v>
      </c>
      <c r="AJ7" s="78"/>
      <c r="AK7" s="78" t="s">
        <v>1005</v>
      </c>
      <c r="AL7" s="78" t="s">
        <v>1102</v>
      </c>
      <c r="AM7" s="82" t="s">
        <v>1149</v>
      </c>
      <c r="AN7" s="78"/>
      <c r="AO7" s="80">
        <v>39437.30824074074</v>
      </c>
      <c r="AP7" s="82" t="s">
        <v>1217</v>
      </c>
      <c r="AQ7" s="78" t="b">
        <v>0</v>
      </c>
      <c r="AR7" s="78" t="b">
        <v>0</v>
      </c>
      <c r="AS7" s="78" t="b">
        <v>1</v>
      </c>
      <c r="AT7" s="78" t="s">
        <v>838</v>
      </c>
      <c r="AU7" s="78">
        <v>119</v>
      </c>
      <c r="AV7" s="82" t="s">
        <v>1315</v>
      </c>
      <c r="AW7" s="78" t="b">
        <v>0</v>
      </c>
      <c r="AX7" s="78" t="s">
        <v>1389</v>
      </c>
      <c r="AY7" s="82" t="s">
        <v>1394</v>
      </c>
      <c r="AZ7" s="78" t="s">
        <v>66</v>
      </c>
      <c r="BA7" s="78" t="str">
        <f>REPLACE(INDEX(GroupVertices[Group],MATCH(Vertices[[#This Row],[Vertex]],GroupVertices[Vertex],0)),1,1,"")</f>
        <v>7</v>
      </c>
      <c r="BB7" s="48"/>
      <c r="BC7" s="48"/>
      <c r="BD7" s="48"/>
      <c r="BE7" s="48"/>
      <c r="BF7" s="48"/>
      <c r="BG7" s="48"/>
      <c r="BH7" s="121" t="s">
        <v>2074</v>
      </c>
      <c r="BI7" s="121" t="s">
        <v>2074</v>
      </c>
      <c r="BJ7" s="121" t="s">
        <v>2143</v>
      </c>
      <c r="BK7" s="121" t="s">
        <v>2143</v>
      </c>
      <c r="BL7" s="121">
        <v>1</v>
      </c>
      <c r="BM7" s="124">
        <v>4</v>
      </c>
      <c r="BN7" s="121">
        <v>1</v>
      </c>
      <c r="BO7" s="124">
        <v>4</v>
      </c>
      <c r="BP7" s="121">
        <v>0</v>
      </c>
      <c r="BQ7" s="124">
        <v>0</v>
      </c>
      <c r="BR7" s="121">
        <v>23</v>
      </c>
      <c r="BS7" s="124">
        <v>92</v>
      </c>
      <c r="BT7" s="121">
        <v>25</v>
      </c>
      <c r="BU7" s="2"/>
      <c r="BV7" s="3"/>
      <c r="BW7" s="3"/>
      <c r="BX7" s="3"/>
      <c r="BY7" s="3"/>
    </row>
    <row r="8" spans="1:77" ht="41.45" customHeight="1">
      <c r="A8" s="64" t="s">
        <v>217</v>
      </c>
      <c r="C8" s="65"/>
      <c r="D8" s="65" t="s">
        <v>64</v>
      </c>
      <c r="E8" s="66">
        <v>162.0468234899704</v>
      </c>
      <c r="F8" s="68">
        <v>99.99989821772805</v>
      </c>
      <c r="G8" s="100" t="s">
        <v>551</v>
      </c>
      <c r="H8" s="65"/>
      <c r="I8" s="69" t="s">
        <v>217</v>
      </c>
      <c r="J8" s="70"/>
      <c r="K8" s="70"/>
      <c r="L8" s="69" t="s">
        <v>1502</v>
      </c>
      <c r="M8" s="73">
        <v>1.0339206385008963</v>
      </c>
      <c r="N8" s="74">
        <v>5161.7861328125</v>
      </c>
      <c r="O8" s="74">
        <v>5670.02099609375</v>
      </c>
      <c r="P8" s="75"/>
      <c r="Q8" s="76"/>
      <c r="R8" s="76"/>
      <c r="S8" s="86"/>
      <c r="T8" s="48">
        <v>0</v>
      </c>
      <c r="U8" s="48">
        <v>1</v>
      </c>
      <c r="V8" s="49">
        <v>0</v>
      </c>
      <c r="W8" s="49">
        <v>0.142857</v>
      </c>
      <c r="X8" s="49">
        <v>0</v>
      </c>
      <c r="Y8" s="49">
        <v>0.595235</v>
      </c>
      <c r="Z8" s="49">
        <v>0</v>
      </c>
      <c r="AA8" s="49">
        <v>0</v>
      </c>
      <c r="AB8" s="71">
        <v>8</v>
      </c>
      <c r="AC8" s="71"/>
      <c r="AD8" s="72"/>
      <c r="AE8" s="78" t="s">
        <v>902</v>
      </c>
      <c r="AF8" s="78">
        <v>496</v>
      </c>
      <c r="AG8" s="78">
        <v>195</v>
      </c>
      <c r="AH8" s="78">
        <v>10268</v>
      </c>
      <c r="AI8" s="78">
        <v>3314</v>
      </c>
      <c r="AJ8" s="78"/>
      <c r="AK8" s="78" t="s">
        <v>1006</v>
      </c>
      <c r="AL8" s="78" t="s">
        <v>1103</v>
      </c>
      <c r="AM8" s="82" t="s">
        <v>1150</v>
      </c>
      <c r="AN8" s="78"/>
      <c r="AO8" s="80">
        <v>41484.95092592593</v>
      </c>
      <c r="AP8" s="82" t="s">
        <v>1218</v>
      </c>
      <c r="AQ8" s="78" t="b">
        <v>0</v>
      </c>
      <c r="AR8" s="78" t="b">
        <v>0</v>
      </c>
      <c r="AS8" s="78" t="b">
        <v>1</v>
      </c>
      <c r="AT8" s="78" t="s">
        <v>838</v>
      </c>
      <c r="AU8" s="78">
        <v>4</v>
      </c>
      <c r="AV8" s="82" t="s">
        <v>1311</v>
      </c>
      <c r="AW8" s="78" t="b">
        <v>0</v>
      </c>
      <c r="AX8" s="78" t="s">
        <v>1389</v>
      </c>
      <c r="AY8" s="82" t="s">
        <v>1395</v>
      </c>
      <c r="AZ8" s="78" t="s">
        <v>66</v>
      </c>
      <c r="BA8" s="78" t="str">
        <f>REPLACE(INDEX(GroupVertices[Group],MATCH(Vertices[[#This Row],[Vertex]],GroupVertices[Vertex],0)),1,1,"")</f>
        <v>7</v>
      </c>
      <c r="BB8" s="48"/>
      <c r="BC8" s="48"/>
      <c r="BD8" s="48"/>
      <c r="BE8" s="48"/>
      <c r="BF8" s="48"/>
      <c r="BG8" s="48"/>
      <c r="BH8" s="121" t="s">
        <v>2074</v>
      </c>
      <c r="BI8" s="121" t="s">
        <v>2074</v>
      </c>
      <c r="BJ8" s="121" t="s">
        <v>2143</v>
      </c>
      <c r="BK8" s="121" t="s">
        <v>2143</v>
      </c>
      <c r="BL8" s="121">
        <v>1</v>
      </c>
      <c r="BM8" s="124">
        <v>4</v>
      </c>
      <c r="BN8" s="121">
        <v>1</v>
      </c>
      <c r="BO8" s="124">
        <v>4</v>
      </c>
      <c r="BP8" s="121">
        <v>0</v>
      </c>
      <c r="BQ8" s="124">
        <v>0</v>
      </c>
      <c r="BR8" s="121">
        <v>23</v>
      </c>
      <c r="BS8" s="124">
        <v>92</v>
      </c>
      <c r="BT8" s="121">
        <v>25</v>
      </c>
      <c r="BU8" s="2"/>
      <c r="BV8" s="3"/>
      <c r="BW8" s="3"/>
      <c r="BX8" s="3"/>
      <c r="BY8" s="3"/>
    </row>
    <row r="9" spans="1:77" ht="41.45" customHeight="1">
      <c r="A9" s="64" t="s">
        <v>218</v>
      </c>
      <c r="C9" s="65"/>
      <c r="D9" s="65" t="s">
        <v>64</v>
      </c>
      <c r="E9" s="66">
        <v>162.16496275697259</v>
      </c>
      <c r="F9" s="68">
        <v>99.99964141322648</v>
      </c>
      <c r="G9" s="100" t="s">
        <v>1327</v>
      </c>
      <c r="H9" s="65"/>
      <c r="I9" s="69" t="s">
        <v>218</v>
      </c>
      <c r="J9" s="70"/>
      <c r="K9" s="70"/>
      <c r="L9" s="69" t="s">
        <v>1503</v>
      </c>
      <c r="M9" s="73">
        <v>1.1195050187185427</v>
      </c>
      <c r="N9" s="74">
        <v>1152.4188232421875</v>
      </c>
      <c r="O9" s="74">
        <v>6769.9111328125</v>
      </c>
      <c r="P9" s="75"/>
      <c r="Q9" s="76"/>
      <c r="R9" s="76"/>
      <c r="S9" s="86"/>
      <c r="T9" s="48">
        <v>1</v>
      </c>
      <c r="U9" s="48">
        <v>1</v>
      </c>
      <c r="V9" s="49">
        <v>0</v>
      </c>
      <c r="W9" s="49">
        <v>0</v>
      </c>
      <c r="X9" s="49">
        <v>0</v>
      </c>
      <c r="Y9" s="49">
        <v>0.999995</v>
      </c>
      <c r="Z9" s="49">
        <v>0</v>
      </c>
      <c r="AA9" s="49" t="s">
        <v>2338</v>
      </c>
      <c r="AB9" s="71">
        <v>9</v>
      </c>
      <c r="AC9" s="71"/>
      <c r="AD9" s="72"/>
      <c r="AE9" s="78" t="s">
        <v>903</v>
      </c>
      <c r="AF9" s="78">
        <v>1514</v>
      </c>
      <c r="AG9" s="78">
        <v>687</v>
      </c>
      <c r="AH9" s="78">
        <v>52294</v>
      </c>
      <c r="AI9" s="78">
        <v>21460</v>
      </c>
      <c r="AJ9" s="78"/>
      <c r="AK9" s="78" t="s">
        <v>1007</v>
      </c>
      <c r="AL9" s="78" t="s">
        <v>1104</v>
      </c>
      <c r="AM9" s="82" t="s">
        <v>1151</v>
      </c>
      <c r="AN9" s="78"/>
      <c r="AO9" s="80">
        <v>39704.12934027778</v>
      </c>
      <c r="AP9" s="82" t="s">
        <v>1219</v>
      </c>
      <c r="AQ9" s="78" t="b">
        <v>0</v>
      </c>
      <c r="AR9" s="78" t="b">
        <v>0</v>
      </c>
      <c r="AS9" s="78" t="b">
        <v>1</v>
      </c>
      <c r="AT9" s="78" t="s">
        <v>838</v>
      </c>
      <c r="AU9" s="78">
        <v>44</v>
      </c>
      <c r="AV9" s="82" t="s">
        <v>1314</v>
      </c>
      <c r="AW9" s="78" t="b">
        <v>0</v>
      </c>
      <c r="AX9" s="78" t="s">
        <v>1389</v>
      </c>
      <c r="AY9" s="82" t="s">
        <v>1396</v>
      </c>
      <c r="AZ9" s="78" t="s">
        <v>66</v>
      </c>
      <c r="BA9" s="78" t="str">
        <f>REPLACE(INDEX(GroupVertices[Group],MATCH(Vertices[[#This Row],[Vertex]],GroupVertices[Vertex],0)),1,1,"")</f>
        <v>1</v>
      </c>
      <c r="BB9" s="48"/>
      <c r="BC9" s="48"/>
      <c r="BD9" s="48"/>
      <c r="BE9" s="48"/>
      <c r="BF9" s="48" t="s">
        <v>445</v>
      </c>
      <c r="BG9" s="48" t="s">
        <v>445</v>
      </c>
      <c r="BH9" s="121" t="s">
        <v>2076</v>
      </c>
      <c r="BI9" s="121" t="s">
        <v>2076</v>
      </c>
      <c r="BJ9" s="121" t="s">
        <v>2145</v>
      </c>
      <c r="BK9" s="121" t="s">
        <v>2145</v>
      </c>
      <c r="BL9" s="121">
        <v>0</v>
      </c>
      <c r="BM9" s="124">
        <v>0</v>
      </c>
      <c r="BN9" s="121">
        <v>0</v>
      </c>
      <c r="BO9" s="124">
        <v>0</v>
      </c>
      <c r="BP9" s="121">
        <v>0</v>
      </c>
      <c r="BQ9" s="124">
        <v>0</v>
      </c>
      <c r="BR9" s="121">
        <v>5</v>
      </c>
      <c r="BS9" s="124">
        <v>100</v>
      </c>
      <c r="BT9" s="121">
        <v>5</v>
      </c>
      <c r="BU9" s="2"/>
      <c r="BV9" s="3"/>
      <c r="BW9" s="3"/>
      <c r="BX9" s="3"/>
      <c r="BY9" s="3"/>
    </row>
    <row r="10" spans="1:77" ht="41.45" customHeight="1">
      <c r="A10" s="64" t="s">
        <v>219</v>
      </c>
      <c r="C10" s="65"/>
      <c r="D10" s="65" t="s">
        <v>64</v>
      </c>
      <c r="E10" s="66">
        <v>211.75536080391643</v>
      </c>
      <c r="F10" s="68">
        <v>99.8918445919373</v>
      </c>
      <c r="G10" s="100" t="s">
        <v>552</v>
      </c>
      <c r="H10" s="65"/>
      <c r="I10" s="69" t="s">
        <v>219</v>
      </c>
      <c r="J10" s="70"/>
      <c r="K10" s="70"/>
      <c r="L10" s="69" t="s">
        <v>1504</v>
      </c>
      <c r="M10" s="73">
        <v>37.04459232702947</v>
      </c>
      <c r="N10" s="74">
        <v>1790.7567138671875</v>
      </c>
      <c r="O10" s="74">
        <v>4468.96484375</v>
      </c>
      <c r="P10" s="75"/>
      <c r="Q10" s="76"/>
      <c r="R10" s="76"/>
      <c r="S10" s="86"/>
      <c r="T10" s="48">
        <v>1</v>
      </c>
      <c r="U10" s="48">
        <v>1</v>
      </c>
      <c r="V10" s="49">
        <v>0</v>
      </c>
      <c r="W10" s="49">
        <v>0</v>
      </c>
      <c r="X10" s="49">
        <v>0</v>
      </c>
      <c r="Y10" s="49">
        <v>0.999995</v>
      </c>
      <c r="Z10" s="49">
        <v>0</v>
      </c>
      <c r="AA10" s="49" t="s">
        <v>2338</v>
      </c>
      <c r="AB10" s="71">
        <v>10</v>
      </c>
      <c r="AC10" s="71"/>
      <c r="AD10" s="72"/>
      <c r="AE10" s="78" t="s">
        <v>219</v>
      </c>
      <c r="AF10" s="78">
        <v>7572</v>
      </c>
      <c r="AG10" s="78">
        <v>207210</v>
      </c>
      <c r="AH10" s="78">
        <v>24692</v>
      </c>
      <c r="AI10" s="78">
        <v>1561</v>
      </c>
      <c r="AJ10" s="78"/>
      <c r="AK10" s="78" t="s">
        <v>1008</v>
      </c>
      <c r="AL10" s="78" t="s">
        <v>869</v>
      </c>
      <c r="AM10" s="82" t="s">
        <v>1152</v>
      </c>
      <c r="AN10" s="78"/>
      <c r="AO10" s="80">
        <v>39723.74150462963</v>
      </c>
      <c r="AP10" s="82" t="s">
        <v>1220</v>
      </c>
      <c r="AQ10" s="78" t="b">
        <v>0</v>
      </c>
      <c r="AR10" s="78" t="b">
        <v>0</v>
      </c>
      <c r="AS10" s="78" t="b">
        <v>1</v>
      </c>
      <c r="AT10" s="78" t="s">
        <v>838</v>
      </c>
      <c r="AU10" s="78">
        <v>2794</v>
      </c>
      <c r="AV10" s="82" t="s">
        <v>1311</v>
      </c>
      <c r="AW10" s="78" t="b">
        <v>0</v>
      </c>
      <c r="AX10" s="78" t="s">
        <v>1389</v>
      </c>
      <c r="AY10" s="82" t="s">
        <v>1397</v>
      </c>
      <c r="AZ10" s="78" t="s">
        <v>66</v>
      </c>
      <c r="BA10" s="78" t="str">
        <f>REPLACE(INDEX(GroupVertices[Group],MATCH(Vertices[[#This Row],[Vertex]],GroupVertices[Vertex],0)),1,1,"")</f>
        <v>1</v>
      </c>
      <c r="BB10" s="48" t="s">
        <v>423</v>
      </c>
      <c r="BC10" s="48" t="s">
        <v>423</v>
      </c>
      <c r="BD10" s="48" t="s">
        <v>435</v>
      </c>
      <c r="BE10" s="48" t="s">
        <v>435</v>
      </c>
      <c r="BF10" s="48" t="s">
        <v>446</v>
      </c>
      <c r="BG10" s="48" t="s">
        <v>446</v>
      </c>
      <c r="BH10" s="121" t="s">
        <v>2077</v>
      </c>
      <c r="BI10" s="121" t="s">
        <v>2077</v>
      </c>
      <c r="BJ10" s="121" t="s">
        <v>2146</v>
      </c>
      <c r="BK10" s="121" t="s">
        <v>2146</v>
      </c>
      <c r="BL10" s="121">
        <v>2</v>
      </c>
      <c r="BM10" s="124">
        <v>22.22222222222222</v>
      </c>
      <c r="BN10" s="121">
        <v>0</v>
      </c>
      <c r="BO10" s="124">
        <v>0</v>
      </c>
      <c r="BP10" s="121">
        <v>0</v>
      </c>
      <c r="BQ10" s="124">
        <v>0</v>
      </c>
      <c r="BR10" s="121">
        <v>7</v>
      </c>
      <c r="BS10" s="124">
        <v>77.77777777777777</v>
      </c>
      <c r="BT10" s="121">
        <v>9</v>
      </c>
      <c r="BU10" s="2"/>
      <c r="BV10" s="3"/>
      <c r="BW10" s="3"/>
      <c r="BX10" s="3"/>
      <c r="BY10" s="3"/>
    </row>
    <row r="11" spans="1:77" ht="41.45" customHeight="1">
      <c r="A11" s="64" t="s">
        <v>220</v>
      </c>
      <c r="C11" s="65"/>
      <c r="D11" s="65" t="s">
        <v>64</v>
      </c>
      <c r="E11" s="66">
        <v>162.5520369407278</v>
      </c>
      <c r="F11" s="68">
        <v>99.99880001311165</v>
      </c>
      <c r="G11" s="100" t="s">
        <v>1328</v>
      </c>
      <c r="H11" s="65"/>
      <c r="I11" s="69" t="s">
        <v>220</v>
      </c>
      <c r="J11" s="70"/>
      <c r="K11" s="70"/>
      <c r="L11" s="69" t="s">
        <v>1505</v>
      </c>
      <c r="M11" s="73">
        <v>1.3999156303259532</v>
      </c>
      <c r="N11" s="74">
        <v>6491.3798828125</v>
      </c>
      <c r="O11" s="74">
        <v>9646.09375</v>
      </c>
      <c r="P11" s="75"/>
      <c r="Q11" s="76"/>
      <c r="R11" s="76"/>
      <c r="S11" s="86"/>
      <c r="T11" s="48">
        <v>1</v>
      </c>
      <c r="U11" s="48">
        <v>1</v>
      </c>
      <c r="V11" s="49">
        <v>1</v>
      </c>
      <c r="W11" s="49">
        <v>0.25</v>
      </c>
      <c r="X11" s="49">
        <v>0</v>
      </c>
      <c r="Y11" s="49">
        <v>0.999995</v>
      </c>
      <c r="Z11" s="49">
        <v>0</v>
      </c>
      <c r="AA11" s="49">
        <v>0</v>
      </c>
      <c r="AB11" s="71">
        <v>11</v>
      </c>
      <c r="AC11" s="71"/>
      <c r="AD11" s="72"/>
      <c r="AE11" s="78" t="s">
        <v>904</v>
      </c>
      <c r="AF11" s="78">
        <v>80</v>
      </c>
      <c r="AG11" s="78">
        <v>2299</v>
      </c>
      <c r="AH11" s="78">
        <v>3069</v>
      </c>
      <c r="AI11" s="78">
        <v>400</v>
      </c>
      <c r="AJ11" s="78"/>
      <c r="AK11" s="78"/>
      <c r="AL11" s="78" t="s">
        <v>1105</v>
      </c>
      <c r="AM11" s="82" t="s">
        <v>1153</v>
      </c>
      <c r="AN11" s="78"/>
      <c r="AO11" s="80">
        <v>40136.9278587963</v>
      </c>
      <c r="AP11" s="82" t="s">
        <v>1221</v>
      </c>
      <c r="AQ11" s="78" t="b">
        <v>0</v>
      </c>
      <c r="AR11" s="78" t="b">
        <v>0</v>
      </c>
      <c r="AS11" s="78" t="b">
        <v>0</v>
      </c>
      <c r="AT11" s="78" t="s">
        <v>838</v>
      </c>
      <c r="AU11" s="78">
        <v>69</v>
      </c>
      <c r="AV11" s="82" t="s">
        <v>1311</v>
      </c>
      <c r="AW11" s="78" t="b">
        <v>0</v>
      </c>
      <c r="AX11" s="78" t="s">
        <v>1389</v>
      </c>
      <c r="AY11" s="82" t="s">
        <v>1398</v>
      </c>
      <c r="AZ11" s="78" t="s">
        <v>66</v>
      </c>
      <c r="BA11" s="78" t="str">
        <f>REPLACE(INDEX(GroupVertices[Group],MATCH(Vertices[[#This Row],[Vertex]],GroupVertices[Vertex],0)),1,1,"")</f>
        <v>10</v>
      </c>
      <c r="BB11" s="48" t="s">
        <v>424</v>
      </c>
      <c r="BC11" s="48" t="s">
        <v>424</v>
      </c>
      <c r="BD11" s="48" t="s">
        <v>436</v>
      </c>
      <c r="BE11" s="48" t="s">
        <v>436</v>
      </c>
      <c r="BF11" s="48" t="s">
        <v>447</v>
      </c>
      <c r="BG11" s="48" t="s">
        <v>447</v>
      </c>
      <c r="BH11" s="121" t="s">
        <v>2078</v>
      </c>
      <c r="BI11" s="121" t="s">
        <v>2078</v>
      </c>
      <c r="BJ11" s="121" t="s">
        <v>2147</v>
      </c>
      <c r="BK11" s="121" t="s">
        <v>2147</v>
      </c>
      <c r="BL11" s="121">
        <v>1</v>
      </c>
      <c r="BM11" s="124">
        <v>2.3255813953488373</v>
      </c>
      <c r="BN11" s="121">
        <v>0</v>
      </c>
      <c r="BO11" s="124">
        <v>0</v>
      </c>
      <c r="BP11" s="121">
        <v>0</v>
      </c>
      <c r="BQ11" s="124">
        <v>0</v>
      </c>
      <c r="BR11" s="121">
        <v>42</v>
      </c>
      <c r="BS11" s="124">
        <v>97.67441860465117</v>
      </c>
      <c r="BT11" s="121">
        <v>43</v>
      </c>
      <c r="BU11" s="2"/>
      <c r="BV11" s="3"/>
      <c r="BW11" s="3"/>
      <c r="BX11" s="3"/>
      <c r="BY11" s="3"/>
    </row>
    <row r="12" spans="1:77" ht="41.45" customHeight="1">
      <c r="A12" s="64" t="s">
        <v>299</v>
      </c>
      <c r="C12" s="65"/>
      <c r="D12" s="65" t="s">
        <v>64</v>
      </c>
      <c r="E12" s="66">
        <v>163.92096369109277</v>
      </c>
      <c r="F12" s="68">
        <v>99.99582431704792</v>
      </c>
      <c r="G12" s="100" t="s">
        <v>1329</v>
      </c>
      <c r="H12" s="65"/>
      <c r="I12" s="69" t="s">
        <v>299</v>
      </c>
      <c r="J12" s="70"/>
      <c r="K12" s="70"/>
      <c r="L12" s="69" t="s">
        <v>1506</v>
      </c>
      <c r="M12" s="73">
        <v>2.3916159384983144</v>
      </c>
      <c r="N12" s="74">
        <v>6061.77197265625</v>
      </c>
      <c r="O12" s="74">
        <v>8756.892578125</v>
      </c>
      <c r="P12" s="75"/>
      <c r="Q12" s="76"/>
      <c r="R12" s="76"/>
      <c r="S12" s="86"/>
      <c r="T12" s="48">
        <v>2</v>
      </c>
      <c r="U12" s="48">
        <v>0</v>
      </c>
      <c r="V12" s="49">
        <v>1</v>
      </c>
      <c r="W12" s="49">
        <v>0.25</v>
      </c>
      <c r="X12" s="49">
        <v>0</v>
      </c>
      <c r="Y12" s="49">
        <v>0.999995</v>
      </c>
      <c r="Z12" s="49">
        <v>0</v>
      </c>
      <c r="AA12" s="49">
        <v>0</v>
      </c>
      <c r="AB12" s="71">
        <v>12</v>
      </c>
      <c r="AC12" s="71"/>
      <c r="AD12" s="72"/>
      <c r="AE12" s="78" t="s">
        <v>905</v>
      </c>
      <c r="AF12" s="78">
        <v>89</v>
      </c>
      <c r="AG12" s="78">
        <v>8000</v>
      </c>
      <c r="AH12" s="78">
        <v>4452</v>
      </c>
      <c r="AI12" s="78">
        <v>359</v>
      </c>
      <c r="AJ12" s="78"/>
      <c r="AK12" s="78" t="s">
        <v>1009</v>
      </c>
      <c r="AL12" s="78" t="s">
        <v>1106</v>
      </c>
      <c r="AM12" s="82" t="s">
        <v>1154</v>
      </c>
      <c r="AN12" s="78"/>
      <c r="AO12" s="80">
        <v>40235.79331018519</v>
      </c>
      <c r="AP12" s="78"/>
      <c r="AQ12" s="78" t="b">
        <v>0</v>
      </c>
      <c r="AR12" s="78" t="b">
        <v>0</v>
      </c>
      <c r="AS12" s="78" t="b">
        <v>0</v>
      </c>
      <c r="AT12" s="78" t="s">
        <v>838</v>
      </c>
      <c r="AU12" s="78">
        <v>264</v>
      </c>
      <c r="AV12" s="82" t="s">
        <v>1311</v>
      </c>
      <c r="AW12" s="78" t="b">
        <v>0</v>
      </c>
      <c r="AX12" s="78" t="s">
        <v>1389</v>
      </c>
      <c r="AY12" s="82" t="s">
        <v>1399</v>
      </c>
      <c r="AZ12" s="78" t="s">
        <v>65</v>
      </c>
      <c r="BA12" s="78" t="str">
        <f>REPLACE(INDEX(GroupVertices[Group],MATCH(Vertices[[#This Row],[Vertex]],GroupVertices[Vertex],0)),1,1,"")</f>
        <v>10</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221</v>
      </c>
      <c r="C13" s="65"/>
      <c r="D13" s="65" t="s">
        <v>64</v>
      </c>
      <c r="E13" s="66">
        <v>162.691306808332</v>
      </c>
      <c r="F13" s="68">
        <v>99.99849727609762</v>
      </c>
      <c r="G13" s="100" t="s">
        <v>1330</v>
      </c>
      <c r="H13" s="65"/>
      <c r="I13" s="69" t="s">
        <v>221</v>
      </c>
      <c r="J13" s="70"/>
      <c r="K13" s="70"/>
      <c r="L13" s="69" t="s">
        <v>1507</v>
      </c>
      <c r="M13" s="73">
        <v>1.500807785867081</v>
      </c>
      <c r="N13" s="74">
        <v>7179.26904296875</v>
      </c>
      <c r="O13" s="74">
        <v>8194.1513671875</v>
      </c>
      <c r="P13" s="75"/>
      <c r="Q13" s="76"/>
      <c r="R13" s="76"/>
      <c r="S13" s="86"/>
      <c r="T13" s="48">
        <v>1</v>
      </c>
      <c r="U13" s="48">
        <v>1</v>
      </c>
      <c r="V13" s="49">
        <v>1</v>
      </c>
      <c r="W13" s="49">
        <v>0.25</v>
      </c>
      <c r="X13" s="49">
        <v>0</v>
      </c>
      <c r="Y13" s="49">
        <v>0.999995</v>
      </c>
      <c r="Z13" s="49">
        <v>0</v>
      </c>
      <c r="AA13" s="49">
        <v>0</v>
      </c>
      <c r="AB13" s="71">
        <v>13</v>
      </c>
      <c r="AC13" s="71"/>
      <c r="AD13" s="72"/>
      <c r="AE13" s="78" t="s">
        <v>906</v>
      </c>
      <c r="AF13" s="78">
        <v>68</v>
      </c>
      <c r="AG13" s="78">
        <v>2879</v>
      </c>
      <c r="AH13" s="78">
        <v>2046</v>
      </c>
      <c r="AI13" s="78">
        <v>286</v>
      </c>
      <c r="AJ13" s="78"/>
      <c r="AK13" s="78" t="s">
        <v>1010</v>
      </c>
      <c r="AL13" s="78" t="s">
        <v>861</v>
      </c>
      <c r="AM13" s="82" t="s">
        <v>1155</v>
      </c>
      <c r="AN13" s="78"/>
      <c r="AO13" s="80">
        <v>40136.92980324074</v>
      </c>
      <c r="AP13" s="82" t="s">
        <v>1222</v>
      </c>
      <c r="AQ13" s="78" t="b">
        <v>0</v>
      </c>
      <c r="AR13" s="78" t="b">
        <v>0</v>
      </c>
      <c r="AS13" s="78" t="b">
        <v>0</v>
      </c>
      <c r="AT13" s="78" t="s">
        <v>838</v>
      </c>
      <c r="AU13" s="78">
        <v>91</v>
      </c>
      <c r="AV13" s="82" t="s">
        <v>1311</v>
      </c>
      <c r="AW13" s="78" t="b">
        <v>0</v>
      </c>
      <c r="AX13" s="78" t="s">
        <v>1389</v>
      </c>
      <c r="AY13" s="82" t="s">
        <v>1400</v>
      </c>
      <c r="AZ13" s="78" t="s">
        <v>66</v>
      </c>
      <c r="BA13" s="78" t="str">
        <f>REPLACE(INDEX(GroupVertices[Group],MATCH(Vertices[[#This Row],[Vertex]],GroupVertices[Vertex],0)),1,1,"")</f>
        <v>10</v>
      </c>
      <c r="BB13" s="48" t="s">
        <v>424</v>
      </c>
      <c r="BC13" s="48" t="s">
        <v>424</v>
      </c>
      <c r="BD13" s="48" t="s">
        <v>436</v>
      </c>
      <c r="BE13" s="48" t="s">
        <v>436</v>
      </c>
      <c r="BF13" s="48" t="s">
        <v>448</v>
      </c>
      <c r="BG13" s="48" t="s">
        <v>448</v>
      </c>
      <c r="BH13" s="121" t="s">
        <v>2079</v>
      </c>
      <c r="BI13" s="121" t="s">
        <v>2079</v>
      </c>
      <c r="BJ13" s="121" t="s">
        <v>2148</v>
      </c>
      <c r="BK13" s="121" t="s">
        <v>2148</v>
      </c>
      <c r="BL13" s="121">
        <v>0</v>
      </c>
      <c r="BM13" s="124">
        <v>0</v>
      </c>
      <c r="BN13" s="121">
        <v>0</v>
      </c>
      <c r="BO13" s="124">
        <v>0</v>
      </c>
      <c r="BP13" s="121">
        <v>0</v>
      </c>
      <c r="BQ13" s="124">
        <v>0</v>
      </c>
      <c r="BR13" s="121">
        <v>40</v>
      </c>
      <c r="BS13" s="124">
        <v>100</v>
      </c>
      <c r="BT13" s="121">
        <v>40</v>
      </c>
      <c r="BU13" s="2"/>
      <c r="BV13" s="3"/>
      <c r="BW13" s="3"/>
      <c r="BX13" s="3"/>
      <c r="BY13" s="3"/>
    </row>
    <row r="14" spans="1:77" ht="41.45" customHeight="1">
      <c r="A14" s="64" t="s">
        <v>222</v>
      </c>
      <c r="C14" s="65"/>
      <c r="D14" s="65" t="s">
        <v>64</v>
      </c>
      <c r="E14" s="66">
        <v>162.54531356780896</v>
      </c>
      <c r="F14" s="68">
        <v>99.99881462800198</v>
      </c>
      <c r="G14" s="100" t="s">
        <v>1331</v>
      </c>
      <c r="H14" s="65"/>
      <c r="I14" s="69" t="s">
        <v>222</v>
      </c>
      <c r="J14" s="70"/>
      <c r="K14" s="70"/>
      <c r="L14" s="69" t="s">
        <v>1508</v>
      </c>
      <c r="M14" s="73">
        <v>1.395044974541209</v>
      </c>
      <c r="N14" s="74">
        <v>3808.867431640625</v>
      </c>
      <c r="O14" s="74">
        <v>9121.986328125</v>
      </c>
      <c r="P14" s="75"/>
      <c r="Q14" s="76"/>
      <c r="R14" s="76"/>
      <c r="S14" s="86"/>
      <c r="T14" s="48">
        <v>0</v>
      </c>
      <c r="U14" s="48">
        <v>1</v>
      </c>
      <c r="V14" s="49">
        <v>0</v>
      </c>
      <c r="W14" s="49">
        <v>0.045455</v>
      </c>
      <c r="X14" s="49">
        <v>0</v>
      </c>
      <c r="Y14" s="49">
        <v>0.566473</v>
      </c>
      <c r="Z14" s="49">
        <v>0</v>
      </c>
      <c r="AA14" s="49">
        <v>0</v>
      </c>
      <c r="AB14" s="71">
        <v>14</v>
      </c>
      <c r="AC14" s="71"/>
      <c r="AD14" s="72"/>
      <c r="AE14" s="78" t="s">
        <v>907</v>
      </c>
      <c r="AF14" s="78">
        <v>660</v>
      </c>
      <c r="AG14" s="78">
        <v>2271</v>
      </c>
      <c r="AH14" s="78">
        <v>8031</v>
      </c>
      <c r="AI14" s="78">
        <v>9327</v>
      </c>
      <c r="AJ14" s="78"/>
      <c r="AK14" s="78" t="s">
        <v>1011</v>
      </c>
      <c r="AL14" s="78" t="s">
        <v>861</v>
      </c>
      <c r="AM14" s="82" t="s">
        <v>1156</v>
      </c>
      <c r="AN14" s="78"/>
      <c r="AO14" s="80">
        <v>40814.947118055556</v>
      </c>
      <c r="AP14" s="82" t="s">
        <v>1223</v>
      </c>
      <c r="AQ14" s="78" t="b">
        <v>0</v>
      </c>
      <c r="AR14" s="78" t="b">
        <v>0</v>
      </c>
      <c r="AS14" s="78" t="b">
        <v>1</v>
      </c>
      <c r="AT14" s="78" t="s">
        <v>838</v>
      </c>
      <c r="AU14" s="78">
        <v>114</v>
      </c>
      <c r="AV14" s="82" t="s">
        <v>1316</v>
      </c>
      <c r="AW14" s="78" t="b">
        <v>0</v>
      </c>
      <c r="AX14" s="78" t="s">
        <v>1389</v>
      </c>
      <c r="AY14" s="82" t="s">
        <v>1401</v>
      </c>
      <c r="AZ14" s="78" t="s">
        <v>66</v>
      </c>
      <c r="BA14" s="78" t="str">
        <f>REPLACE(INDEX(GroupVertices[Group],MATCH(Vertices[[#This Row],[Vertex]],GroupVertices[Vertex],0)),1,1,"")</f>
        <v>3</v>
      </c>
      <c r="BB14" s="48"/>
      <c r="BC14" s="48"/>
      <c r="BD14" s="48"/>
      <c r="BE14" s="48"/>
      <c r="BF14" s="48" t="s">
        <v>443</v>
      </c>
      <c r="BG14" s="48" t="s">
        <v>443</v>
      </c>
      <c r="BH14" s="121" t="s">
        <v>2080</v>
      </c>
      <c r="BI14" s="121" t="s">
        <v>2080</v>
      </c>
      <c r="BJ14" s="121" t="s">
        <v>2149</v>
      </c>
      <c r="BK14" s="121" t="s">
        <v>2149</v>
      </c>
      <c r="BL14" s="121">
        <v>1</v>
      </c>
      <c r="BM14" s="124">
        <v>12.5</v>
      </c>
      <c r="BN14" s="121">
        <v>0</v>
      </c>
      <c r="BO14" s="124">
        <v>0</v>
      </c>
      <c r="BP14" s="121">
        <v>0</v>
      </c>
      <c r="BQ14" s="124">
        <v>0</v>
      </c>
      <c r="BR14" s="121">
        <v>7</v>
      </c>
      <c r="BS14" s="124">
        <v>87.5</v>
      </c>
      <c r="BT14" s="121">
        <v>8</v>
      </c>
      <c r="BU14" s="2"/>
      <c r="BV14" s="3"/>
      <c r="BW14" s="3"/>
      <c r="BX14" s="3"/>
      <c r="BY14" s="3"/>
    </row>
    <row r="15" spans="1:77" ht="41.45" customHeight="1">
      <c r="A15" s="64" t="s">
        <v>300</v>
      </c>
      <c r="C15" s="65"/>
      <c r="D15" s="65" t="s">
        <v>64</v>
      </c>
      <c r="E15" s="66">
        <v>313.8099185796789</v>
      </c>
      <c r="F15" s="68">
        <v>99.6700041276626</v>
      </c>
      <c r="G15" s="100" t="s">
        <v>1332</v>
      </c>
      <c r="H15" s="65"/>
      <c r="I15" s="69" t="s">
        <v>300</v>
      </c>
      <c r="J15" s="70"/>
      <c r="K15" s="70"/>
      <c r="L15" s="69" t="s">
        <v>1509</v>
      </c>
      <c r="M15" s="73">
        <v>110.97662438764479</v>
      </c>
      <c r="N15" s="74">
        <v>3611.4921875</v>
      </c>
      <c r="O15" s="74">
        <v>7534.77392578125</v>
      </c>
      <c r="P15" s="75"/>
      <c r="Q15" s="76"/>
      <c r="R15" s="76"/>
      <c r="S15" s="86"/>
      <c r="T15" s="48">
        <v>4</v>
      </c>
      <c r="U15" s="48">
        <v>0</v>
      </c>
      <c r="V15" s="49">
        <v>50</v>
      </c>
      <c r="W15" s="49">
        <v>0.071429</v>
      </c>
      <c r="X15" s="49">
        <v>0</v>
      </c>
      <c r="Y15" s="49">
        <v>1.959875</v>
      </c>
      <c r="Z15" s="49">
        <v>0</v>
      </c>
      <c r="AA15" s="49">
        <v>0</v>
      </c>
      <c r="AB15" s="71">
        <v>15</v>
      </c>
      <c r="AC15" s="71"/>
      <c r="AD15" s="72"/>
      <c r="AE15" s="78" t="s">
        <v>908</v>
      </c>
      <c r="AF15" s="78">
        <v>658</v>
      </c>
      <c r="AG15" s="78">
        <v>632224</v>
      </c>
      <c r="AH15" s="78">
        <v>21513</v>
      </c>
      <c r="AI15" s="78">
        <v>18773</v>
      </c>
      <c r="AJ15" s="78"/>
      <c r="AK15" s="78" t="s">
        <v>1012</v>
      </c>
      <c r="AL15" s="78" t="s">
        <v>1107</v>
      </c>
      <c r="AM15" s="82" t="s">
        <v>1157</v>
      </c>
      <c r="AN15" s="78"/>
      <c r="AO15" s="80">
        <v>42696.251805555556</v>
      </c>
      <c r="AP15" s="82" t="s">
        <v>1224</v>
      </c>
      <c r="AQ15" s="78" t="b">
        <v>0</v>
      </c>
      <c r="AR15" s="78" t="b">
        <v>0</v>
      </c>
      <c r="AS15" s="78" t="b">
        <v>1</v>
      </c>
      <c r="AT15" s="78" t="s">
        <v>838</v>
      </c>
      <c r="AU15" s="78">
        <v>3947</v>
      </c>
      <c r="AV15" s="82" t="s">
        <v>1311</v>
      </c>
      <c r="AW15" s="78" t="b">
        <v>1</v>
      </c>
      <c r="AX15" s="78" t="s">
        <v>1389</v>
      </c>
      <c r="AY15" s="82" t="s">
        <v>1402</v>
      </c>
      <c r="AZ15" s="78" t="s">
        <v>65</v>
      </c>
      <c r="BA15" s="78" t="str">
        <f>REPLACE(INDEX(GroupVertices[Group],MATCH(Vertices[[#This Row],[Vertex]],GroupVertices[Vertex],0)),1,1,"")</f>
        <v>3</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223</v>
      </c>
      <c r="C16" s="65"/>
      <c r="D16" s="65" t="s">
        <v>64</v>
      </c>
      <c r="E16" s="66">
        <v>163.40374421726602</v>
      </c>
      <c r="F16" s="68">
        <v>99.99694861968277</v>
      </c>
      <c r="G16" s="100" t="s">
        <v>553</v>
      </c>
      <c r="H16" s="65"/>
      <c r="I16" s="69" t="s">
        <v>223</v>
      </c>
      <c r="J16" s="70"/>
      <c r="K16" s="70"/>
      <c r="L16" s="69" t="s">
        <v>1510</v>
      </c>
      <c r="M16" s="73">
        <v>2.0169233470576433</v>
      </c>
      <c r="N16" s="74">
        <v>3305.401611328125</v>
      </c>
      <c r="O16" s="74">
        <v>6354.6435546875</v>
      </c>
      <c r="P16" s="75"/>
      <c r="Q16" s="76"/>
      <c r="R16" s="76"/>
      <c r="S16" s="86"/>
      <c r="T16" s="48">
        <v>0</v>
      </c>
      <c r="U16" s="48">
        <v>5</v>
      </c>
      <c r="V16" s="49">
        <v>52</v>
      </c>
      <c r="W16" s="49">
        <v>0.071429</v>
      </c>
      <c r="X16" s="49">
        <v>0</v>
      </c>
      <c r="Y16" s="49">
        <v>2.550877</v>
      </c>
      <c r="Z16" s="49">
        <v>0</v>
      </c>
      <c r="AA16" s="49">
        <v>0</v>
      </c>
      <c r="AB16" s="71">
        <v>16</v>
      </c>
      <c r="AC16" s="71"/>
      <c r="AD16" s="72"/>
      <c r="AE16" s="78" t="s">
        <v>223</v>
      </c>
      <c r="AF16" s="78">
        <v>5665</v>
      </c>
      <c r="AG16" s="78">
        <v>5846</v>
      </c>
      <c r="AH16" s="78">
        <v>35072</v>
      </c>
      <c r="AI16" s="78">
        <v>63035</v>
      </c>
      <c r="AJ16" s="78"/>
      <c r="AK16" s="78" t="s">
        <v>1013</v>
      </c>
      <c r="AL16" s="78" t="s">
        <v>859</v>
      </c>
      <c r="AM16" s="78"/>
      <c r="AN16" s="78"/>
      <c r="AO16" s="80">
        <v>40270.77961805555</v>
      </c>
      <c r="AP16" s="82" t="s">
        <v>1225</v>
      </c>
      <c r="AQ16" s="78" t="b">
        <v>0</v>
      </c>
      <c r="AR16" s="78" t="b">
        <v>0</v>
      </c>
      <c r="AS16" s="78" t="b">
        <v>0</v>
      </c>
      <c r="AT16" s="78" t="s">
        <v>838</v>
      </c>
      <c r="AU16" s="78">
        <v>115</v>
      </c>
      <c r="AV16" s="82" t="s">
        <v>1317</v>
      </c>
      <c r="AW16" s="78" t="b">
        <v>0</v>
      </c>
      <c r="AX16" s="78" t="s">
        <v>1389</v>
      </c>
      <c r="AY16" s="82" t="s">
        <v>1403</v>
      </c>
      <c r="AZ16" s="78" t="s">
        <v>66</v>
      </c>
      <c r="BA16" s="78" t="str">
        <f>REPLACE(INDEX(GroupVertices[Group],MATCH(Vertices[[#This Row],[Vertex]],GroupVertices[Vertex],0)),1,1,"")</f>
        <v>3</v>
      </c>
      <c r="BB16" s="48" t="s">
        <v>425</v>
      </c>
      <c r="BC16" s="48" t="s">
        <v>425</v>
      </c>
      <c r="BD16" s="48" t="s">
        <v>437</v>
      </c>
      <c r="BE16" s="48" t="s">
        <v>437</v>
      </c>
      <c r="BF16" s="48" t="s">
        <v>449</v>
      </c>
      <c r="BG16" s="48" t="s">
        <v>449</v>
      </c>
      <c r="BH16" s="121" t="s">
        <v>2081</v>
      </c>
      <c r="BI16" s="121" t="s">
        <v>2081</v>
      </c>
      <c r="BJ16" s="121" t="s">
        <v>2150</v>
      </c>
      <c r="BK16" s="121" t="s">
        <v>2150</v>
      </c>
      <c r="BL16" s="121">
        <v>1</v>
      </c>
      <c r="BM16" s="124">
        <v>3.3333333333333335</v>
      </c>
      <c r="BN16" s="121">
        <v>1</v>
      </c>
      <c r="BO16" s="124">
        <v>3.3333333333333335</v>
      </c>
      <c r="BP16" s="121">
        <v>0</v>
      </c>
      <c r="BQ16" s="124">
        <v>0</v>
      </c>
      <c r="BR16" s="121">
        <v>28</v>
      </c>
      <c r="BS16" s="124">
        <v>93.33333333333333</v>
      </c>
      <c r="BT16" s="121">
        <v>30</v>
      </c>
      <c r="BU16" s="2"/>
      <c r="BV16" s="3"/>
      <c r="BW16" s="3"/>
      <c r="BX16" s="3"/>
      <c r="BY16" s="3"/>
    </row>
    <row r="17" spans="1:77" ht="41.45" customHeight="1">
      <c r="A17" s="64" t="s">
        <v>301</v>
      </c>
      <c r="C17" s="65"/>
      <c r="D17" s="65" t="s">
        <v>64</v>
      </c>
      <c r="E17" s="66">
        <v>169.51889200739845</v>
      </c>
      <c r="F17" s="68">
        <v>99.98365585496516</v>
      </c>
      <c r="G17" s="100" t="s">
        <v>1333</v>
      </c>
      <c r="H17" s="65"/>
      <c r="I17" s="69" t="s">
        <v>301</v>
      </c>
      <c r="J17" s="70"/>
      <c r="K17" s="70"/>
      <c r="L17" s="69" t="s">
        <v>1511</v>
      </c>
      <c r="M17" s="73">
        <v>6.446958735274715</v>
      </c>
      <c r="N17" s="74">
        <v>2943.175537109375</v>
      </c>
      <c r="O17" s="74">
        <v>6122.57275390625</v>
      </c>
      <c r="P17" s="75"/>
      <c r="Q17" s="76"/>
      <c r="R17" s="76"/>
      <c r="S17" s="86"/>
      <c r="T17" s="48">
        <v>1</v>
      </c>
      <c r="U17" s="48">
        <v>0</v>
      </c>
      <c r="V17" s="49">
        <v>0</v>
      </c>
      <c r="W17" s="49">
        <v>0.045455</v>
      </c>
      <c r="X17" s="49">
        <v>0</v>
      </c>
      <c r="Y17" s="49">
        <v>0.583649</v>
      </c>
      <c r="Z17" s="49">
        <v>0</v>
      </c>
      <c r="AA17" s="49">
        <v>0</v>
      </c>
      <c r="AB17" s="71">
        <v>17</v>
      </c>
      <c r="AC17" s="71"/>
      <c r="AD17" s="72"/>
      <c r="AE17" s="78" t="s">
        <v>909</v>
      </c>
      <c r="AF17" s="78">
        <v>3788</v>
      </c>
      <c r="AG17" s="78">
        <v>31313</v>
      </c>
      <c r="AH17" s="78">
        <v>18094</v>
      </c>
      <c r="AI17" s="78">
        <v>5408</v>
      </c>
      <c r="AJ17" s="78"/>
      <c r="AK17" s="78" t="s">
        <v>1014</v>
      </c>
      <c r="AL17" s="78" t="s">
        <v>1108</v>
      </c>
      <c r="AM17" s="82" t="s">
        <v>1158</v>
      </c>
      <c r="AN17" s="78"/>
      <c r="AO17" s="80">
        <v>39763.23365740741</v>
      </c>
      <c r="AP17" s="82" t="s">
        <v>1226</v>
      </c>
      <c r="AQ17" s="78" t="b">
        <v>0</v>
      </c>
      <c r="AR17" s="78" t="b">
        <v>0</v>
      </c>
      <c r="AS17" s="78" t="b">
        <v>1</v>
      </c>
      <c r="AT17" s="78" t="s">
        <v>838</v>
      </c>
      <c r="AU17" s="78">
        <v>437</v>
      </c>
      <c r="AV17" s="82" t="s">
        <v>1318</v>
      </c>
      <c r="AW17" s="78" t="b">
        <v>0</v>
      </c>
      <c r="AX17" s="78" t="s">
        <v>1389</v>
      </c>
      <c r="AY17" s="82" t="s">
        <v>1404</v>
      </c>
      <c r="AZ17" s="78" t="s">
        <v>65</v>
      </c>
      <c r="BA17" s="78" t="str">
        <f>REPLACE(INDEX(GroupVertices[Group],MATCH(Vertices[[#This Row],[Vertex]],GroupVertices[Vertex],0)),1,1,"")</f>
        <v>3</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302</v>
      </c>
      <c r="C18" s="65"/>
      <c r="D18" s="65" t="s">
        <v>64</v>
      </c>
      <c r="E18" s="66">
        <v>229.86332503800236</v>
      </c>
      <c r="F18" s="68">
        <v>99.85248251658946</v>
      </c>
      <c r="G18" s="100" t="s">
        <v>1334</v>
      </c>
      <c r="H18" s="65"/>
      <c r="I18" s="69" t="s">
        <v>302</v>
      </c>
      <c r="J18" s="70"/>
      <c r="K18" s="70"/>
      <c r="L18" s="69" t="s">
        <v>1512</v>
      </c>
      <c r="M18" s="73">
        <v>50.16265997128383</v>
      </c>
      <c r="N18" s="74">
        <v>3007.27490234375</v>
      </c>
      <c r="O18" s="74">
        <v>7771.552734375</v>
      </c>
      <c r="P18" s="75"/>
      <c r="Q18" s="76"/>
      <c r="R18" s="76"/>
      <c r="S18" s="86"/>
      <c r="T18" s="48">
        <v>1</v>
      </c>
      <c r="U18" s="48">
        <v>0</v>
      </c>
      <c r="V18" s="49">
        <v>0</v>
      </c>
      <c r="W18" s="49">
        <v>0.045455</v>
      </c>
      <c r="X18" s="49">
        <v>0</v>
      </c>
      <c r="Y18" s="49">
        <v>0.583649</v>
      </c>
      <c r="Z18" s="49">
        <v>0</v>
      </c>
      <c r="AA18" s="49">
        <v>0</v>
      </c>
      <c r="AB18" s="71">
        <v>18</v>
      </c>
      <c r="AC18" s="71"/>
      <c r="AD18" s="72"/>
      <c r="AE18" s="78" t="s">
        <v>910</v>
      </c>
      <c r="AF18" s="78">
        <v>2748</v>
      </c>
      <c r="AG18" s="78">
        <v>282622</v>
      </c>
      <c r="AH18" s="78">
        <v>91335</v>
      </c>
      <c r="AI18" s="78">
        <v>5797</v>
      </c>
      <c r="AJ18" s="78"/>
      <c r="AK18" s="78" t="s">
        <v>1015</v>
      </c>
      <c r="AL18" s="78" t="s">
        <v>1109</v>
      </c>
      <c r="AM18" s="82" t="s">
        <v>1159</v>
      </c>
      <c r="AN18" s="78"/>
      <c r="AO18" s="80">
        <v>39900.237916666665</v>
      </c>
      <c r="AP18" s="82" t="s">
        <v>1227</v>
      </c>
      <c r="AQ18" s="78" t="b">
        <v>0</v>
      </c>
      <c r="AR18" s="78" t="b">
        <v>0</v>
      </c>
      <c r="AS18" s="78" t="b">
        <v>1</v>
      </c>
      <c r="AT18" s="78" t="s">
        <v>838</v>
      </c>
      <c r="AU18" s="78">
        <v>3611</v>
      </c>
      <c r="AV18" s="82" t="s">
        <v>1319</v>
      </c>
      <c r="AW18" s="78" t="b">
        <v>1</v>
      </c>
      <c r="AX18" s="78" t="s">
        <v>1389</v>
      </c>
      <c r="AY18" s="82" t="s">
        <v>1405</v>
      </c>
      <c r="AZ18" s="78" t="s">
        <v>65</v>
      </c>
      <c r="BA18" s="78" t="str">
        <f>REPLACE(INDEX(GroupVertices[Group],MATCH(Vertices[[#This Row],[Vertex]],GroupVertices[Vertex],0)),1,1,"")</f>
        <v>3</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303</v>
      </c>
      <c r="C19" s="65"/>
      <c r="D19" s="65" t="s">
        <v>64</v>
      </c>
      <c r="E19" s="66">
        <v>164.5003743644186</v>
      </c>
      <c r="F19" s="68">
        <v>99.99456482667749</v>
      </c>
      <c r="G19" s="100" t="s">
        <v>1335</v>
      </c>
      <c r="H19" s="65"/>
      <c r="I19" s="69" t="s">
        <v>303</v>
      </c>
      <c r="J19" s="70"/>
      <c r="K19" s="70"/>
      <c r="L19" s="69" t="s">
        <v>1513</v>
      </c>
      <c r="M19" s="73">
        <v>2.8113620959478682</v>
      </c>
      <c r="N19" s="74">
        <v>3421.53857421875</v>
      </c>
      <c r="O19" s="74">
        <v>4328.97900390625</v>
      </c>
      <c r="P19" s="75"/>
      <c r="Q19" s="76"/>
      <c r="R19" s="76"/>
      <c r="S19" s="86"/>
      <c r="T19" s="48">
        <v>1</v>
      </c>
      <c r="U19" s="48">
        <v>0</v>
      </c>
      <c r="V19" s="49">
        <v>0</v>
      </c>
      <c r="W19" s="49">
        <v>0.045455</v>
      </c>
      <c r="X19" s="49">
        <v>0</v>
      </c>
      <c r="Y19" s="49">
        <v>0.583649</v>
      </c>
      <c r="Z19" s="49">
        <v>0</v>
      </c>
      <c r="AA19" s="49">
        <v>0</v>
      </c>
      <c r="AB19" s="71">
        <v>19</v>
      </c>
      <c r="AC19" s="71"/>
      <c r="AD19" s="72"/>
      <c r="AE19" s="78" t="s">
        <v>911</v>
      </c>
      <c r="AF19" s="78">
        <v>2504</v>
      </c>
      <c r="AG19" s="78">
        <v>10413</v>
      </c>
      <c r="AH19" s="78">
        <v>6566</v>
      </c>
      <c r="AI19" s="78">
        <v>8445</v>
      </c>
      <c r="AJ19" s="78"/>
      <c r="AK19" s="78" t="s">
        <v>1016</v>
      </c>
      <c r="AL19" s="78" t="s">
        <v>1110</v>
      </c>
      <c r="AM19" s="82" t="s">
        <v>1160</v>
      </c>
      <c r="AN19" s="78"/>
      <c r="AO19" s="80">
        <v>41074.71125</v>
      </c>
      <c r="AP19" s="82" t="s">
        <v>1228</v>
      </c>
      <c r="AQ19" s="78" t="b">
        <v>0</v>
      </c>
      <c r="AR19" s="78" t="b">
        <v>0</v>
      </c>
      <c r="AS19" s="78" t="b">
        <v>1</v>
      </c>
      <c r="AT19" s="78" t="s">
        <v>838</v>
      </c>
      <c r="AU19" s="78">
        <v>155</v>
      </c>
      <c r="AV19" s="82" t="s">
        <v>1311</v>
      </c>
      <c r="AW19" s="78" t="b">
        <v>1</v>
      </c>
      <c r="AX19" s="78" t="s">
        <v>1389</v>
      </c>
      <c r="AY19" s="82" t="s">
        <v>1406</v>
      </c>
      <c r="AZ19" s="78" t="s">
        <v>65</v>
      </c>
      <c r="BA19" s="78" t="str">
        <f>REPLACE(INDEX(GroupVertices[Group],MATCH(Vertices[[#This Row],[Vertex]],GroupVertices[Vertex],0)),1,1,"")</f>
        <v>3</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304</v>
      </c>
      <c r="C20" s="65"/>
      <c r="D20" s="65" t="s">
        <v>64</v>
      </c>
      <c r="E20" s="66">
        <v>162</v>
      </c>
      <c r="F20" s="68">
        <v>100</v>
      </c>
      <c r="G20" s="100" t="s">
        <v>1336</v>
      </c>
      <c r="H20" s="65"/>
      <c r="I20" s="69" t="s">
        <v>304</v>
      </c>
      <c r="J20" s="70"/>
      <c r="K20" s="70"/>
      <c r="L20" s="69" t="s">
        <v>1514</v>
      </c>
      <c r="M20" s="73">
        <v>1</v>
      </c>
      <c r="N20" s="74">
        <v>3122.758056640625</v>
      </c>
      <c r="O20" s="74">
        <v>4616.8857421875</v>
      </c>
      <c r="P20" s="75"/>
      <c r="Q20" s="76"/>
      <c r="R20" s="76"/>
      <c r="S20" s="86"/>
      <c r="T20" s="48">
        <v>1</v>
      </c>
      <c r="U20" s="48">
        <v>0</v>
      </c>
      <c r="V20" s="49">
        <v>0</v>
      </c>
      <c r="W20" s="49">
        <v>0.045455</v>
      </c>
      <c r="X20" s="49">
        <v>0</v>
      </c>
      <c r="Y20" s="49">
        <v>0.583649</v>
      </c>
      <c r="Z20" s="49">
        <v>0</v>
      </c>
      <c r="AA20" s="49">
        <v>0</v>
      </c>
      <c r="AB20" s="71">
        <v>20</v>
      </c>
      <c r="AC20" s="71"/>
      <c r="AD20" s="72"/>
      <c r="AE20" s="78" t="s">
        <v>912</v>
      </c>
      <c r="AF20" s="78">
        <v>0</v>
      </c>
      <c r="AG20" s="78">
        <v>0</v>
      </c>
      <c r="AH20" s="78">
        <v>0</v>
      </c>
      <c r="AI20" s="78">
        <v>0</v>
      </c>
      <c r="AJ20" s="78"/>
      <c r="AK20" s="78"/>
      <c r="AL20" s="78"/>
      <c r="AM20" s="78"/>
      <c r="AN20" s="78"/>
      <c r="AO20" s="80">
        <v>41889.08603009259</v>
      </c>
      <c r="AP20" s="78"/>
      <c r="AQ20" s="78" t="b">
        <v>1</v>
      </c>
      <c r="AR20" s="78" t="b">
        <v>0</v>
      </c>
      <c r="AS20" s="78" t="b">
        <v>0</v>
      </c>
      <c r="AT20" s="78" t="s">
        <v>838</v>
      </c>
      <c r="AU20" s="78">
        <v>0</v>
      </c>
      <c r="AV20" s="82" t="s">
        <v>1311</v>
      </c>
      <c r="AW20" s="78" t="b">
        <v>0</v>
      </c>
      <c r="AX20" s="78" t="s">
        <v>1389</v>
      </c>
      <c r="AY20" s="82" t="s">
        <v>1407</v>
      </c>
      <c r="AZ20" s="78" t="s">
        <v>65</v>
      </c>
      <c r="BA20" s="78" t="str">
        <f>REPLACE(INDEX(GroupVertices[Group],MATCH(Vertices[[#This Row],[Vertex]],GroupVertices[Vertex],0)),1,1,"")</f>
        <v>3</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224</v>
      </c>
      <c r="C21" s="65"/>
      <c r="D21" s="65" t="s">
        <v>64</v>
      </c>
      <c r="E21" s="66">
        <v>162.08332180010115</v>
      </c>
      <c r="F21" s="68">
        <v>99.99981887975196</v>
      </c>
      <c r="G21" s="100" t="s">
        <v>1337</v>
      </c>
      <c r="H21" s="65"/>
      <c r="I21" s="69" t="s">
        <v>224</v>
      </c>
      <c r="J21" s="70"/>
      <c r="K21" s="70"/>
      <c r="L21" s="69" t="s">
        <v>1515</v>
      </c>
      <c r="M21" s="73">
        <v>1.0603613413323645</v>
      </c>
      <c r="N21" s="74">
        <v>3512.648681640625</v>
      </c>
      <c r="O21" s="74">
        <v>9646.09375</v>
      </c>
      <c r="P21" s="75"/>
      <c r="Q21" s="76"/>
      <c r="R21" s="76"/>
      <c r="S21" s="86"/>
      <c r="T21" s="48">
        <v>0</v>
      </c>
      <c r="U21" s="48">
        <v>1</v>
      </c>
      <c r="V21" s="49">
        <v>0</v>
      </c>
      <c r="W21" s="49">
        <v>0.045455</v>
      </c>
      <c r="X21" s="49">
        <v>0</v>
      </c>
      <c r="Y21" s="49">
        <v>0.566473</v>
      </c>
      <c r="Z21" s="49">
        <v>0</v>
      </c>
      <c r="AA21" s="49">
        <v>0</v>
      </c>
      <c r="AB21" s="71">
        <v>21</v>
      </c>
      <c r="AC21" s="71"/>
      <c r="AD21" s="72"/>
      <c r="AE21" s="78" t="s">
        <v>913</v>
      </c>
      <c r="AF21" s="78">
        <v>1817</v>
      </c>
      <c r="AG21" s="78">
        <v>347</v>
      </c>
      <c r="AH21" s="78">
        <v>798</v>
      </c>
      <c r="AI21" s="78">
        <v>2426</v>
      </c>
      <c r="AJ21" s="78"/>
      <c r="AK21" s="78" t="s">
        <v>1017</v>
      </c>
      <c r="AL21" s="78" t="s">
        <v>869</v>
      </c>
      <c r="AM21" s="82" t="s">
        <v>1161</v>
      </c>
      <c r="AN21" s="78"/>
      <c r="AO21" s="80">
        <v>40809.0027662037</v>
      </c>
      <c r="AP21" s="82" t="s">
        <v>1229</v>
      </c>
      <c r="AQ21" s="78" t="b">
        <v>0</v>
      </c>
      <c r="AR21" s="78" t="b">
        <v>0</v>
      </c>
      <c r="AS21" s="78" t="b">
        <v>0</v>
      </c>
      <c r="AT21" s="78" t="s">
        <v>838</v>
      </c>
      <c r="AU21" s="78">
        <v>21</v>
      </c>
      <c r="AV21" s="82" t="s">
        <v>1317</v>
      </c>
      <c r="AW21" s="78" t="b">
        <v>0</v>
      </c>
      <c r="AX21" s="78" t="s">
        <v>1389</v>
      </c>
      <c r="AY21" s="82" t="s">
        <v>1408</v>
      </c>
      <c r="AZ21" s="78" t="s">
        <v>66</v>
      </c>
      <c r="BA21" s="78" t="str">
        <f>REPLACE(INDEX(GroupVertices[Group],MATCH(Vertices[[#This Row],[Vertex]],GroupVertices[Vertex],0)),1,1,"")</f>
        <v>3</v>
      </c>
      <c r="BB21" s="48"/>
      <c r="BC21" s="48"/>
      <c r="BD21" s="48"/>
      <c r="BE21" s="48"/>
      <c r="BF21" s="48" t="s">
        <v>450</v>
      </c>
      <c r="BG21" s="48" t="s">
        <v>450</v>
      </c>
      <c r="BH21" s="121" t="s">
        <v>2082</v>
      </c>
      <c r="BI21" s="121" t="s">
        <v>2082</v>
      </c>
      <c r="BJ21" s="121" t="s">
        <v>2151</v>
      </c>
      <c r="BK21" s="121" t="s">
        <v>2151</v>
      </c>
      <c r="BL21" s="121">
        <v>0</v>
      </c>
      <c r="BM21" s="124">
        <v>0</v>
      </c>
      <c r="BN21" s="121">
        <v>0</v>
      </c>
      <c r="BO21" s="124">
        <v>0</v>
      </c>
      <c r="BP21" s="121">
        <v>0</v>
      </c>
      <c r="BQ21" s="124">
        <v>0</v>
      </c>
      <c r="BR21" s="121">
        <v>16</v>
      </c>
      <c r="BS21" s="124">
        <v>100</v>
      </c>
      <c r="BT21" s="121">
        <v>16</v>
      </c>
      <c r="BU21" s="2"/>
      <c r="BV21" s="3"/>
      <c r="BW21" s="3"/>
      <c r="BX21" s="3"/>
      <c r="BY21" s="3"/>
    </row>
    <row r="22" spans="1:77" ht="41.45" customHeight="1">
      <c r="A22" s="64" t="s">
        <v>225</v>
      </c>
      <c r="C22" s="65"/>
      <c r="D22" s="65" t="s">
        <v>64</v>
      </c>
      <c r="E22" s="66">
        <v>162.0984493891685</v>
      </c>
      <c r="F22" s="68">
        <v>99.9997859962487</v>
      </c>
      <c r="G22" s="100" t="s">
        <v>554</v>
      </c>
      <c r="H22" s="65"/>
      <c r="I22" s="69" t="s">
        <v>225</v>
      </c>
      <c r="J22" s="70"/>
      <c r="K22" s="70"/>
      <c r="L22" s="69" t="s">
        <v>1516</v>
      </c>
      <c r="M22" s="73">
        <v>1.0713203168480385</v>
      </c>
      <c r="N22" s="74">
        <v>2494.72900390625</v>
      </c>
      <c r="O22" s="74">
        <v>3159.123779296875</v>
      </c>
      <c r="P22" s="75"/>
      <c r="Q22" s="76"/>
      <c r="R22" s="76"/>
      <c r="S22" s="86"/>
      <c r="T22" s="48">
        <v>0</v>
      </c>
      <c r="U22" s="48">
        <v>1</v>
      </c>
      <c r="V22" s="49">
        <v>0</v>
      </c>
      <c r="W22" s="49">
        <v>0.047619</v>
      </c>
      <c r="X22" s="49">
        <v>0</v>
      </c>
      <c r="Y22" s="49">
        <v>0.538398</v>
      </c>
      <c r="Z22" s="49">
        <v>0</v>
      </c>
      <c r="AA22" s="49">
        <v>0</v>
      </c>
      <c r="AB22" s="71">
        <v>22</v>
      </c>
      <c r="AC22" s="71"/>
      <c r="AD22" s="72"/>
      <c r="AE22" s="78" t="s">
        <v>914</v>
      </c>
      <c r="AF22" s="78">
        <v>503</v>
      </c>
      <c r="AG22" s="78">
        <v>410</v>
      </c>
      <c r="AH22" s="78">
        <v>1199</v>
      </c>
      <c r="AI22" s="78">
        <v>489</v>
      </c>
      <c r="AJ22" s="78"/>
      <c r="AK22" s="78" t="s">
        <v>1018</v>
      </c>
      <c r="AL22" s="78" t="s">
        <v>869</v>
      </c>
      <c r="AM22" s="82" t="s">
        <v>1162</v>
      </c>
      <c r="AN22" s="78"/>
      <c r="AO22" s="80">
        <v>39927.25486111111</v>
      </c>
      <c r="AP22" s="82" t="s">
        <v>1230</v>
      </c>
      <c r="AQ22" s="78" t="b">
        <v>0</v>
      </c>
      <c r="AR22" s="78" t="b">
        <v>0</v>
      </c>
      <c r="AS22" s="78" t="b">
        <v>1</v>
      </c>
      <c r="AT22" s="78" t="s">
        <v>838</v>
      </c>
      <c r="AU22" s="78">
        <v>27</v>
      </c>
      <c r="AV22" s="82" t="s">
        <v>1311</v>
      </c>
      <c r="AW22" s="78" t="b">
        <v>0</v>
      </c>
      <c r="AX22" s="78" t="s">
        <v>1389</v>
      </c>
      <c r="AY22" s="82" t="s">
        <v>1409</v>
      </c>
      <c r="AZ22" s="78" t="s">
        <v>66</v>
      </c>
      <c r="BA22" s="78" t="str">
        <f>REPLACE(INDEX(GroupVertices[Group],MATCH(Vertices[[#This Row],[Vertex]],GroupVertices[Vertex],0)),1,1,"")</f>
        <v>2</v>
      </c>
      <c r="BB22" s="48"/>
      <c r="BC22" s="48"/>
      <c r="BD22" s="48"/>
      <c r="BE22" s="48"/>
      <c r="BF22" s="48" t="s">
        <v>451</v>
      </c>
      <c r="BG22" s="48" t="s">
        <v>451</v>
      </c>
      <c r="BH22" s="121" t="s">
        <v>2083</v>
      </c>
      <c r="BI22" s="121" t="s">
        <v>2083</v>
      </c>
      <c r="BJ22" s="121" t="s">
        <v>2152</v>
      </c>
      <c r="BK22" s="121" t="s">
        <v>2152</v>
      </c>
      <c r="BL22" s="121">
        <v>0</v>
      </c>
      <c r="BM22" s="124">
        <v>0</v>
      </c>
      <c r="BN22" s="121">
        <v>0</v>
      </c>
      <c r="BO22" s="124">
        <v>0</v>
      </c>
      <c r="BP22" s="121">
        <v>0</v>
      </c>
      <c r="BQ22" s="124">
        <v>0</v>
      </c>
      <c r="BR22" s="121">
        <v>22</v>
      </c>
      <c r="BS22" s="124">
        <v>100</v>
      </c>
      <c r="BT22" s="121">
        <v>22</v>
      </c>
      <c r="BU22" s="2"/>
      <c r="BV22" s="3"/>
      <c r="BW22" s="3"/>
      <c r="BX22" s="3"/>
      <c r="BY22" s="3"/>
    </row>
    <row r="23" spans="1:77" ht="41.45" customHeight="1">
      <c r="A23" s="64" t="s">
        <v>251</v>
      </c>
      <c r="C23" s="65"/>
      <c r="D23" s="65" t="s">
        <v>64</v>
      </c>
      <c r="E23" s="66">
        <v>167.67380638210386</v>
      </c>
      <c r="F23" s="68">
        <v>99.98766659844064</v>
      </c>
      <c r="G23" s="100" t="s">
        <v>576</v>
      </c>
      <c r="H23" s="65"/>
      <c r="I23" s="69" t="s">
        <v>251</v>
      </c>
      <c r="J23" s="70"/>
      <c r="K23" s="70"/>
      <c r="L23" s="69" t="s">
        <v>1517</v>
      </c>
      <c r="M23" s="73">
        <v>5.110311626347084</v>
      </c>
      <c r="N23" s="74">
        <v>1453.800537109375</v>
      </c>
      <c r="O23" s="74">
        <v>2458.66796875</v>
      </c>
      <c r="P23" s="75"/>
      <c r="Q23" s="76"/>
      <c r="R23" s="76"/>
      <c r="S23" s="86"/>
      <c r="T23" s="48">
        <v>9</v>
      </c>
      <c r="U23" s="48">
        <v>1</v>
      </c>
      <c r="V23" s="49">
        <v>84</v>
      </c>
      <c r="W23" s="49">
        <v>0.083333</v>
      </c>
      <c r="X23" s="49">
        <v>1E-06</v>
      </c>
      <c r="Y23" s="49">
        <v>4.112452</v>
      </c>
      <c r="Z23" s="49">
        <v>0</v>
      </c>
      <c r="AA23" s="49">
        <v>0</v>
      </c>
      <c r="AB23" s="71">
        <v>23</v>
      </c>
      <c r="AC23" s="71"/>
      <c r="AD23" s="72"/>
      <c r="AE23" s="78" t="s">
        <v>915</v>
      </c>
      <c r="AF23" s="78">
        <v>1993</v>
      </c>
      <c r="AG23" s="78">
        <v>23629</v>
      </c>
      <c r="AH23" s="78">
        <v>48393</v>
      </c>
      <c r="AI23" s="78">
        <v>21724</v>
      </c>
      <c r="AJ23" s="78"/>
      <c r="AK23" s="78" t="s">
        <v>1019</v>
      </c>
      <c r="AL23" s="78" t="s">
        <v>1111</v>
      </c>
      <c r="AM23" s="82" t="s">
        <v>1163</v>
      </c>
      <c r="AN23" s="78"/>
      <c r="AO23" s="80">
        <v>39818.849282407406</v>
      </c>
      <c r="AP23" s="82" t="s">
        <v>1231</v>
      </c>
      <c r="AQ23" s="78" t="b">
        <v>0</v>
      </c>
      <c r="AR23" s="78" t="b">
        <v>0</v>
      </c>
      <c r="AS23" s="78" t="b">
        <v>1</v>
      </c>
      <c r="AT23" s="78" t="s">
        <v>838</v>
      </c>
      <c r="AU23" s="78">
        <v>852</v>
      </c>
      <c r="AV23" s="82" t="s">
        <v>1311</v>
      </c>
      <c r="AW23" s="78" t="b">
        <v>1</v>
      </c>
      <c r="AX23" s="78" t="s">
        <v>1389</v>
      </c>
      <c r="AY23" s="82" t="s">
        <v>1410</v>
      </c>
      <c r="AZ23" s="78" t="s">
        <v>66</v>
      </c>
      <c r="BA23" s="78" t="str">
        <f>REPLACE(INDEX(GroupVertices[Group],MATCH(Vertices[[#This Row],[Vertex]],GroupVertices[Vertex],0)),1,1,"")</f>
        <v>2</v>
      </c>
      <c r="BB23" s="48" t="s">
        <v>426</v>
      </c>
      <c r="BC23" s="48" t="s">
        <v>426</v>
      </c>
      <c r="BD23" s="48" t="s">
        <v>438</v>
      </c>
      <c r="BE23" s="48" t="s">
        <v>438</v>
      </c>
      <c r="BF23" s="48" t="s">
        <v>2060</v>
      </c>
      <c r="BG23" s="48" t="s">
        <v>2065</v>
      </c>
      <c r="BH23" s="121" t="s">
        <v>2084</v>
      </c>
      <c r="BI23" s="121" t="s">
        <v>2131</v>
      </c>
      <c r="BJ23" s="121" t="s">
        <v>2153</v>
      </c>
      <c r="BK23" s="121" t="s">
        <v>2204</v>
      </c>
      <c r="BL23" s="121">
        <v>1</v>
      </c>
      <c r="BM23" s="124">
        <v>1.3513513513513513</v>
      </c>
      <c r="BN23" s="121">
        <v>0</v>
      </c>
      <c r="BO23" s="124">
        <v>0</v>
      </c>
      <c r="BP23" s="121">
        <v>0</v>
      </c>
      <c r="BQ23" s="124">
        <v>0</v>
      </c>
      <c r="BR23" s="121">
        <v>73</v>
      </c>
      <c r="BS23" s="124">
        <v>98.64864864864865</v>
      </c>
      <c r="BT23" s="121">
        <v>74</v>
      </c>
      <c r="BU23" s="2"/>
      <c r="BV23" s="3"/>
      <c r="BW23" s="3"/>
      <c r="BX23" s="3"/>
      <c r="BY23" s="3"/>
    </row>
    <row r="24" spans="1:77" ht="41.45" customHeight="1">
      <c r="A24" s="64" t="s">
        <v>226</v>
      </c>
      <c r="C24" s="65"/>
      <c r="D24" s="65" t="s">
        <v>64</v>
      </c>
      <c r="E24" s="66">
        <v>162.007443734303</v>
      </c>
      <c r="F24" s="68">
        <v>99.99998381922856</v>
      </c>
      <c r="G24" s="100" t="s">
        <v>555</v>
      </c>
      <c r="H24" s="65"/>
      <c r="I24" s="69" t="s">
        <v>226</v>
      </c>
      <c r="J24" s="70"/>
      <c r="K24" s="70"/>
      <c r="L24" s="69" t="s">
        <v>1518</v>
      </c>
      <c r="M24" s="73">
        <v>1.0053925117616809</v>
      </c>
      <c r="N24" s="74">
        <v>194.9122772216797</v>
      </c>
      <c r="O24" s="74">
        <v>2230.283935546875</v>
      </c>
      <c r="P24" s="75"/>
      <c r="Q24" s="76"/>
      <c r="R24" s="76"/>
      <c r="S24" s="86"/>
      <c r="T24" s="48">
        <v>0</v>
      </c>
      <c r="U24" s="48">
        <v>1</v>
      </c>
      <c r="V24" s="49">
        <v>0</v>
      </c>
      <c r="W24" s="49">
        <v>0.047619</v>
      </c>
      <c r="X24" s="49">
        <v>0</v>
      </c>
      <c r="Y24" s="49">
        <v>0.538398</v>
      </c>
      <c r="Z24" s="49">
        <v>0</v>
      </c>
      <c r="AA24" s="49">
        <v>0</v>
      </c>
      <c r="AB24" s="71">
        <v>24</v>
      </c>
      <c r="AC24" s="71"/>
      <c r="AD24" s="72"/>
      <c r="AE24" s="78" t="s">
        <v>916</v>
      </c>
      <c r="AF24" s="78">
        <v>163</v>
      </c>
      <c r="AG24" s="78">
        <v>31</v>
      </c>
      <c r="AH24" s="78">
        <v>137</v>
      </c>
      <c r="AI24" s="78">
        <v>237</v>
      </c>
      <c r="AJ24" s="78"/>
      <c r="AK24" s="78" t="s">
        <v>1020</v>
      </c>
      <c r="AL24" s="78" t="s">
        <v>1112</v>
      </c>
      <c r="AM24" s="82" t="s">
        <v>1164</v>
      </c>
      <c r="AN24" s="78"/>
      <c r="AO24" s="80">
        <v>43381.868796296294</v>
      </c>
      <c r="AP24" s="82" t="s">
        <v>1232</v>
      </c>
      <c r="AQ24" s="78" t="b">
        <v>1</v>
      </c>
      <c r="AR24" s="78" t="b">
        <v>0</v>
      </c>
      <c r="AS24" s="78" t="b">
        <v>1</v>
      </c>
      <c r="AT24" s="78" t="s">
        <v>838</v>
      </c>
      <c r="AU24" s="78">
        <v>0</v>
      </c>
      <c r="AV24" s="78"/>
      <c r="AW24" s="78" t="b">
        <v>0</v>
      </c>
      <c r="AX24" s="78" t="s">
        <v>1389</v>
      </c>
      <c r="AY24" s="82" t="s">
        <v>1411</v>
      </c>
      <c r="AZ24" s="78" t="s">
        <v>66</v>
      </c>
      <c r="BA24" s="78" t="str">
        <f>REPLACE(INDEX(GroupVertices[Group],MATCH(Vertices[[#This Row],[Vertex]],GroupVertices[Vertex],0)),1,1,"")</f>
        <v>2</v>
      </c>
      <c r="BB24" s="48"/>
      <c r="BC24" s="48"/>
      <c r="BD24" s="48"/>
      <c r="BE24" s="48"/>
      <c r="BF24" s="48" t="s">
        <v>452</v>
      </c>
      <c r="BG24" s="48" t="s">
        <v>452</v>
      </c>
      <c r="BH24" s="121" t="s">
        <v>2085</v>
      </c>
      <c r="BI24" s="121" t="s">
        <v>2085</v>
      </c>
      <c r="BJ24" s="121" t="s">
        <v>2154</v>
      </c>
      <c r="BK24" s="121" t="s">
        <v>2154</v>
      </c>
      <c r="BL24" s="121">
        <v>1</v>
      </c>
      <c r="BM24" s="124">
        <v>5.555555555555555</v>
      </c>
      <c r="BN24" s="121">
        <v>0</v>
      </c>
      <c r="BO24" s="124">
        <v>0</v>
      </c>
      <c r="BP24" s="121">
        <v>0</v>
      </c>
      <c r="BQ24" s="124">
        <v>0</v>
      </c>
      <c r="BR24" s="121">
        <v>17</v>
      </c>
      <c r="BS24" s="124">
        <v>94.44444444444444</v>
      </c>
      <c r="BT24" s="121">
        <v>18</v>
      </c>
      <c r="BU24" s="2"/>
      <c r="BV24" s="3"/>
      <c r="BW24" s="3"/>
      <c r="BX24" s="3"/>
      <c r="BY24" s="3"/>
    </row>
    <row r="25" spans="1:77" ht="41.45" customHeight="1">
      <c r="A25" s="64" t="s">
        <v>227</v>
      </c>
      <c r="C25" s="65"/>
      <c r="D25" s="65" t="s">
        <v>64</v>
      </c>
      <c r="E25" s="66">
        <v>162.2454031115371</v>
      </c>
      <c r="F25" s="68">
        <v>99.99946655650287</v>
      </c>
      <c r="G25" s="100" t="s">
        <v>556</v>
      </c>
      <c r="H25" s="65"/>
      <c r="I25" s="69" t="s">
        <v>227</v>
      </c>
      <c r="J25" s="70"/>
      <c r="K25" s="70"/>
      <c r="L25" s="69" t="s">
        <v>1519</v>
      </c>
      <c r="M25" s="73">
        <v>1.1777789361431596</v>
      </c>
      <c r="N25" s="74">
        <v>379.5188903808594</v>
      </c>
      <c r="O25" s="74">
        <v>2971.62451171875</v>
      </c>
      <c r="P25" s="75"/>
      <c r="Q25" s="76"/>
      <c r="R25" s="76"/>
      <c r="S25" s="86"/>
      <c r="T25" s="48">
        <v>0</v>
      </c>
      <c r="U25" s="48">
        <v>1</v>
      </c>
      <c r="V25" s="49">
        <v>0</v>
      </c>
      <c r="W25" s="49">
        <v>0.047619</v>
      </c>
      <c r="X25" s="49">
        <v>0</v>
      </c>
      <c r="Y25" s="49">
        <v>0.538398</v>
      </c>
      <c r="Z25" s="49">
        <v>0</v>
      </c>
      <c r="AA25" s="49">
        <v>0</v>
      </c>
      <c r="AB25" s="71">
        <v>25</v>
      </c>
      <c r="AC25" s="71"/>
      <c r="AD25" s="72"/>
      <c r="AE25" s="78" t="s">
        <v>917</v>
      </c>
      <c r="AF25" s="78">
        <v>1642</v>
      </c>
      <c r="AG25" s="78">
        <v>1022</v>
      </c>
      <c r="AH25" s="78">
        <v>21869</v>
      </c>
      <c r="AI25" s="78">
        <v>5424</v>
      </c>
      <c r="AJ25" s="78"/>
      <c r="AK25" s="78" t="s">
        <v>1021</v>
      </c>
      <c r="AL25" s="78" t="s">
        <v>1113</v>
      </c>
      <c r="AM25" s="78"/>
      <c r="AN25" s="78"/>
      <c r="AO25" s="80">
        <v>40184.03822916667</v>
      </c>
      <c r="AP25" s="82" t="s">
        <v>1233</v>
      </c>
      <c r="AQ25" s="78" t="b">
        <v>1</v>
      </c>
      <c r="AR25" s="78" t="b">
        <v>0</v>
      </c>
      <c r="AS25" s="78" t="b">
        <v>1</v>
      </c>
      <c r="AT25" s="78" t="s">
        <v>838</v>
      </c>
      <c r="AU25" s="78">
        <v>68</v>
      </c>
      <c r="AV25" s="82" t="s">
        <v>1311</v>
      </c>
      <c r="AW25" s="78" t="b">
        <v>0</v>
      </c>
      <c r="AX25" s="78" t="s">
        <v>1389</v>
      </c>
      <c r="AY25" s="82" t="s">
        <v>1412</v>
      </c>
      <c r="AZ25" s="78" t="s">
        <v>66</v>
      </c>
      <c r="BA25" s="78" t="str">
        <f>REPLACE(INDEX(GroupVertices[Group],MATCH(Vertices[[#This Row],[Vertex]],GroupVertices[Vertex],0)),1,1,"")</f>
        <v>2</v>
      </c>
      <c r="BB25" s="48"/>
      <c r="BC25" s="48"/>
      <c r="BD25" s="48"/>
      <c r="BE25" s="48"/>
      <c r="BF25" s="48" t="s">
        <v>452</v>
      </c>
      <c r="BG25" s="48" t="s">
        <v>452</v>
      </c>
      <c r="BH25" s="121" t="s">
        <v>2085</v>
      </c>
      <c r="BI25" s="121" t="s">
        <v>2085</v>
      </c>
      <c r="BJ25" s="121" t="s">
        <v>2154</v>
      </c>
      <c r="BK25" s="121" t="s">
        <v>2154</v>
      </c>
      <c r="BL25" s="121">
        <v>1</v>
      </c>
      <c r="BM25" s="124">
        <v>5.555555555555555</v>
      </c>
      <c r="BN25" s="121">
        <v>0</v>
      </c>
      <c r="BO25" s="124">
        <v>0</v>
      </c>
      <c r="BP25" s="121">
        <v>0</v>
      </c>
      <c r="BQ25" s="124">
        <v>0</v>
      </c>
      <c r="BR25" s="121">
        <v>17</v>
      </c>
      <c r="BS25" s="124">
        <v>94.44444444444444</v>
      </c>
      <c r="BT25" s="121">
        <v>18</v>
      </c>
      <c r="BU25" s="2"/>
      <c r="BV25" s="3"/>
      <c r="BW25" s="3"/>
      <c r="BX25" s="3"/>
      <c r="BY25" s="3"/>
    </row>
    <row r="26" spans="1:77" ht="41.45" customHeight="1">
      <c r="A26" s="64" t="s">
        <v>228</v>
      </c>
      <c r="C26" s="65"/>
      <c r="D26" s="65" t="s">
        <v>64</v>
      </c>
      <c r="E26" s="66">
        <v>162.046583369509</v>
      </c>
      <c r="F26" s="68">
        <v>99.99989873968842</v>
      </c>
      <c r="G26" s="100" t="s">
        <v>557</v>
      </c>
      <c r="H26" s="65"/>
      <c r="I26" s="69" t="s">
        <v>228</v>
      </c>
      <c r="J26" s="70"/>
      <c r="K26" s="70"/>
      <c r="L26" s="69" t="s">
        <v>1520</v>
      </c>
      <c r="M26" s="73">
        <v>1.033746686508584</v>
      </c>
      <c r="N26" s="74">
        <v>1789.615478515625</v>
      </c>
      <c r="O26" s="74">
        <v>3540.822265625</v>
      </c>
      <c r="P26" s="75"/>
      <c r="Q26" s="76"/>
      <c r="R26" s="76"/>
      <c r="S26" s="86"/>
      <c r="T26" s="48">
        <v>0</v>
      </c>
      <c r="U26" s="48">
        <v>1</v>
      </c>
      <c r="V26" s="49">
        <v>0</v>
      </c>
      <c r="W26" s="49">
        <v>0.047619</v>
      </c>
      <c r="X26" s="49">
        <v>0</v>
      </c>
      <c r="Y26" s="49">
        <v>0.538398</v>
      </c>
      <c r="Z26" s="49">
        <v>0</v>
      </c>
      <c r="AA26" s="49">
        <v>0</v>
      </c>
      <c r="AB26" s="71">
        <v>26</v>
      </c>
      <c r="AC26" s="71"/>
      <c r="AD26" s="72"/>
      <c r="AE26" s="78" t="s">
        <v>918</v>
      </c>
      <c r="AF26" s="78">
        <v>1006</v>
      </c>
      <c r="AG26" s="78">
        <v>194</v>
      </c>
      <c r="AH26" s="78">
        <v>4398</v>
      </c>
      <c r="AI26" s="78">
        <v>246</v>
      </c>
      <c r="AJ26" s="78"/>
      <c r="AK26" s="78" t="s">
        <v>1022</v>
      </c>
      <c r="AL26" s="78"/>
      <c r="AM26" s="78"/>
      <c r="AN26" s="78"/>
      <c r="AO26" s="80">
        <v>39684.17824074074</v>
      </c>
      <c r="AP26" s="82" t="s">
        <v>1234</v>
      </c>
      <c r="AQ26" s="78" t="b">
        <v>1</v>
      </c>
      <c r="AR26" s="78" t="b">
        <v>0</v>
      </c>
      <c r="AS26" s="78" t="b">
        <v>0</v>
      </c>
      <c r="AT26" s="78" t="s">
        <v>838</v>
      </c>
      <c r="AU26" s="78">
        <v>18</v>
      </c>
      <c r="AV26" s="82" t="s">
        <v>1311</v>
      </c>
      <c r="AW26" s="78" t="b">
        <v>0</v>
      </c>
      <c r="AX26" s="78" t="s">
        <v>1389</v>
      </c>
      <c r="AY26" s="82" t="s">
        <v>1413</v>
      </c>
      <c r="AZ26" s="78" t="s">
        <v>66</v>
      </c>
      <c r="BA26" s="78" t="str">
        <f>REPLACE(INDEX(GroupVertices[Group],MATCH(Vertices[[#This Row],[Vertex]],GroupVertices[Vertex],0)),1,1,"")</f>
        <v>2</v>
      </c>
      <c r="BB26" s="48"/>
      <c r="BC26" s="48"/>
      <c r="BD26" s="48"/>
      <c r="BE26" s="48"/>
      <c r="BF26" s="48" t="s">
        <v>452</v>
      </c>
      <c r="BG26" s="48" t="s">
        <v>452</v>
      </c>
      <c r="BH26" s="121" t="s">
        <v>2085</v>
      </c>
      <c r="BI26" s="121" t="s">
        <v>2085</v>
      </c>
      <c r="BJ26" s="121" t="s">
        <v>2154</v>
      </c>
      <c r="BK26" s="121" t="s">
        <v>2154</v>
      </c>
      <c r="BL26" s="121">
        <v>1</v>
      </c>
      <c r="BM26" s="124">
        <v>5.555555555555555</v>
      </c>
      <c r="BN26" s="121">
        <v>0</v>
      </c>
      <c r="BO26" s="124">
        <v>0</v>
      </c>
      <c r="BP26" s="121">
        <v>0</v>
      </c>
      <c r="BQ26" s="124">
        <v>0</v>
      </c>
      <c r="BR26" s="121">
        <v>17</v>
      </c>
      <c r="BS26" s="124">
        <v>94.44444444444444</v>
      </c>
      <c r="BT26" s="121">
        <v>18</v>
      </c>
      <c r="BU26" s="2"/>
      <c r="BV26" s="3"/>
      <c r="BW26" s="3"/>
      <c r="BX26" s="3"/>
      <c r="BY26" s="3"/>
    </row>
    <row r="27" spans="1:77" ht="41.45" customHeight="1">
      <c r="A27" s="64" t="s">
        <v>229</v>
      </c>
      <c r="C27" s="65"/>
      <c r="D27" s="65" t="s">
        <v>64</v>
      </c>
      <c r="E27" s="66">
        <v>162.10325179839623</v>
      </c>
      <c r="F27" s="68">
        <v>99.99977555704133</v>
      </c>
      <c r="G27" s="100" t="s">
        <v>558</v>
      </c>
      <c r="H27" s="65"/>
      <c r="I27" s="69" t="s">
        <v>229</v>
      </c>
      <c r="J27" s="70"/>
      <c r="K27" s="70"/>
      <c r="L27" s="69" t="s">
        <v>1521</v>
      </c>
      <c r="M27" s="73">
        <v>1.0747993566942844</v>
      </c>
      <c r="N27" s="74">
        <v>1941.3905029296875</v>
      </c>
      <c r="O27" s="74">
        <v>1405.9305419921875</v>
      </c>
      <c r="P27" s="75"/>
      <c r="Q27" s="76"/>
      <c r="R27" s="76"/>
      <c r="S27" s="86"/>
      <c r="T27" s="48">
        <v>1</v>
      </c>
      <c r="U27" s="48">
        <v>3</v>
      </c>
      <c r="V27" s="49">
        <v>32</v>
      </c>
      <c r="W27" s="49">
        <v>0.058824</v>
      </c>
      <c r="X27" s="49">
        <v>0</v>
      </c>
      <c r="Y27" s="49">
        <v>1.307963</v>
      </c>
      <c r="Z27" s="49">
        <v>0.16666666666666666</v>
      </c>
      <c r="AA27" s="49">
        <v>0.3333333333333333</v>
      </c>
      <c r="AB27" s="71">
        <v>27</v>
      </c>
      <c r="AC27" s="71"/>
      <c r="AD27" s="72"/>
      <c r="AE27" s="78" t="s">
        <v>919</v>
      </c>
      <c r="AF27" s="78">
        <v>422</v>
      </c>
      <c r="AG27" s="78">
        <v>430</v>
      </c>
      <c r="AH27" s="78">
        <v>13353</v>
      </c>
      <c r="AI27" s="78">
        <v>176</v>
      </c>
      <c r="AJ27" s="78"/>
      <c r="AK27" s="78" t="s">
        <v>1023</v>
      </c>
      <c r="AL27" s="78" t="s">
        <v>869</v>
      </c>
      <c r="AM27" s="78"/>
      <c r="AN27" s="78"/>
      <c r="AO27" s="80">
        <v>40279.72094907407</v>
      </c>
      <c r="AP27" s="78"/>
      <c r="AQ27" s="78" t="b">
        <v>1</v>
      </c>
      <c r="AR27" s="78" t="b">
        <v>0</v>
      </c>
      <c r="AS27" s="78" t="b">
        <v>0</v>
      </c>
      <c r="AT27" s="78" t="s">
        <v>838</v>
      </c>
      <c r="AU27" s="78">
        <v>37</v>
      </c>
      <c r="AV27" s="82" t="s">
        <v>1311</v>
      </c>
      <c r="AW27" s="78" t="b">
        <v>0</v>
      </c>
      <c r="AX27" s="78" t="s">
        <v>1389</v>
      </c>
      <c r="AY27" s="82" t="s">
        <v>1414</v>
      </c>
      <c r="AZ27" s="78" t="s">
        <v>66</v>
      </c>
      <c r="BA27" s="78" t="str">
        <f>REPLACE(INDEX(GroupVertices[Group],MATCH(Vertices[[#This Row],[Vertex]],GroupVertices[Vertex],0)),1,1,"")</f>
        <v>2</v>
      </c>
      <c r="BB27" s="48" t="s">
        <v>426</v>
      </c>
      <c r="BC27" s="48" t="s">
        <v>426</v>
      </c>
      <c r="BD27" s="48" t="s">
        <v>438</v>
      </c>
      <c r="BE27" s="48" t="s">
        <v>438</v>
      </c>
      <c r="BF27" s="48" t="s">
        <v>2061</v>
      </c>
      <c r="BG27" s="48" t="s">
        <v>2066</v>
      </c>
      <c r="BH27" s="121" t="s">
        <v>2086</v>
      </c>
      <c r="BI27" s="121" t="s">
        <v>2132</v>
      </c>
      <c r="BJ27" s="121" t="s">
        <v>2155</v>
      </c>
      <c r="BK27" s="121" t="s">
        <v>2155</v>
      </c>
      <c r="BL27" s="121">
        <v>0</v>
      </c>
      <c r="BM27" s="124">
        <v>0</v>
      </c>
      <c r="BN27" s="121">
        <v>1</v>
      </c>
      <c r="BO27" s="124">
        <v>3.0303030303030303</v>
      </c>
      <c r="BP27" s="121">
        <v>0</v>
      </c>
      <c r="BQ27" s="124">
        <v>0</v>
      </c>
      <c r="BR27" s="121">
        <v>32</v>
      </c>
      <c r="BS27" s="124">
        <v>96.96969696969697</v>
      </c>
      <c r="BT27" s="121">
        <v>33</v>
      </c>
      <c r="BU27" s="2"/>
      <c r="BV27" s="3"/>
      <c r="BW27" s="3"/>
      <c r="BX27" s="3"/>
      <c r="BY27" s="3"/>
    </row>
    <row r="28" spans="1:77" ht="41.45" customHeight="1">
      <c r="A28" s="64" t="s">
        <v>305</v>
      </c>
      <c r="C28" s="65"/>
      <c r="D28" s="65" t="s">
        <v>64</v>
      </c>
      <c r="E28" s="66">
        <v>162.58613404624467</v>
      </c>
      <c r="F28" s="68">
        <v>99.99872589473925</v>
      </c>
      <c r="G28" s="100" t="s">
        <v>1338</v>
      </c>
      <c r="H28" s="65"/>
      <c r="I28" s="69" t="s">
        <v>305</v>
      </c>
      <c r="J28" s="70"/>
      <c r="K28" s="70"/>
      <c r="L28" s="69" t="s">
        <v>1522</v>
      </c>
      <c r="M28" s="73">
        <v>1.4246168132342982</v>
      </c>
      <c r="N28" s="74">
        <v>1964.27099609375</v>
      </c>
      <c r="O28" s="74">
        <v>352.9058837890625</v>
      </c>
      <c r="P28" s="75"/>
      <c r="Q28" s="76"/>
      <c r="R28" s="76"/>
      <c r="S28" s="86"/>
      <c r="T28" s="48">
        <v>2</v>
      </c>
      <c r="U28" s="48">
        <v>0</v>
      </c>
      <c r="V28" s="49">
        <v>0</v>
      </c>
      <c r="W28" s="49">
        <v>0.04</v>
      </c>
      <c r="X28" s="49">
        <v>0</v>
      </c>
      <c r="Y28" s="49">
        <v>0.905372</v>
      </c>
      <c r="Z28" s="49">
        <v>1</v>
      </c>
      <c r="AA28" s="49">
        <v>0</v>
      </c>
      <c r="AB28" s="71">
        <v>28</v>
      </c>
      <c r="AC28" s="71"/>
      <c r="AD28" s="72"/>
      <c r="AE28" s="78" t="s">
        <v>920</v>
      </c>
      <c r="AF28" s="78">
        <v>3092</v>
      </c>
      <c r="AG28" s="78">
        <v>2441</v>
      </c>
      <c r="AH28" s="78">
        <v>2039</v>
      </c>
      <c r="AI28" s="78">
        <v>3268</v>
      </c>
      <c r="AJ28" s="78"/>
      <c r="AK28" s="78" t="s">
        <v>1024</v>
      </c>
      <c r="AL28" s="78" t="s">
        <v>1114</v>
      </c>
      <c r="AM28" s="82" t="s">
        <v>1165</v>
      </c>
      <c r="AN28" s="78"/>
      <c r="AO28" s="80">
        <v>41194.56927083333</v>
      </c>
      <c r="AP28" s="82" t="s">
        <v>1235</v>
      </c>
      <c r="AQ28" s="78" t="b">
        <v>0</v>
      </c>
      <c r="AR28" s="78" t="b">
        <v>0</v>
      </c>
      <c r="AS28" s="78" t="b">
        <v>1</v>
      </c>
      <c r="AT28" s="78" t="s">
        <v>838</v>
      </c>
      <c r="AU28" s="78">
        <v>25</v>
      </c>
      <c r="AV28" s="82" t="s">
        <v>1311</v>
      </c>
      <c r="AW28" s="78" t="b">
        <v>1</v>
      </c>
      <c r="AX28" s="78" t="s">
        <v>1389</v>
      </c>
      <c r="AY28" s="82" t="s">
        <v>1415</v>
      </c>
      <c r="AZ28" s="78" t="s">
        <v>65</v>
      </c>
      <c r="BA28" s="78" t="str">
        <f>REPLACE(INDEX(GroupVertices[Group],MATCH(Vertices[[#This Row],[Vertex]],GroupVertices[Vertex],0)),1,1,"")</f>
        <v>2</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230</v>
      </c>
      <c r="C29" s="65"/>
      <c r="D29" s="65" t="s">
        <v>64</v>
      </c>
      <c r="E29" s="66">
        <v>162.04802409227733</v>
      </c>
      <c r="F29" s="68">
        <v>99.99989560792619</v>
      </c>
      <c r="G29" s="100" t="s">
        <v>559</v>
      </c>
      <c r="H29" s="65"/>
      <c r="I29" s="69" t="s">
        <v>230</v>
      </c>
      <c r="J29" s="70"/>
      <c r="K29" s="70"/>
      <c r="L29" s="69" t="s">
        <v>1523</v>
      </c>
      <c r="M29" s="73">
        <v>1.0347903984624578</v>
      </c>
      <c r="N29" s="74">
        <v>2748.26318359375</v>
      </c>
      <c r="O29" s="74">
        <v>669.9797973632812</v>
      </c>
      <c r="P29" s="75"/>
      <c r="Q29" s="76"/>
      <c r="R29" s="76"/>
      <c r="S29" s="86"/>
      <c r="T29" s="48">
        <v>1</v>
      </c>
      <c r="U29" s="48">
        <v>2</v>
      </c>
      <c r="V29" s="49">
        <v>0</v>
      </c>
      <c r="W29" s="49">
        <v>0.04</v>
      </c>
      <c r="X29" s="49">
        <v>0</v>
      </c>
      <c r="Y29" s="49">
        <v>0.905372</v>
      </c>
      <c r="Z29" s="49">
        <v>0.5</v>
      </c>
      <c r="AA29" s="49">
        <v>0.5</v>
      </c>
      <c r="AB29" s="71">
        <v>29</v>
      </c>
      <c r="AC29" s="71"/>
      <c r="AD29" s="72"/>
      <c r="AE29" s="78" t="s">
        <v>921</v>
      </c>
      <c r="AF29" s="78">
        <v>680</v>
      </c>
      <c r="AG29" s="78">
        <v>200</v>
      </c>
      <c r="AH29" s="78">
        <v>265</v>
      </c>
      <c r="AI29" s="78">
        <v>177</v>
      </c>
      <c r="AJ29" s="78"/>
      <c r="AK29" s="78" t="s">
        <v>1025</v>
      </c>
      <c r="AL29" s="78" t="s">
        <v>1115</v>
      </c>
      <c r="AM29" s="82" t="s">
        <v>1166</v>
      </c>
      <c r="AN29" s="78"/>
      <c r="AO29" s="80">
        <v>42398.9308912037</v>
      </c>
      <c r="AP29" s="82" t="s">
        <v>1236</v>
      </c>
      <c r="AQ29" s="78" t="b">
        <v>0</v>
      </c>
      <c r="AR29" s="78" t="b">
        <v>0</v>
      </c>
      <c r="AS29" s="78" t="b">
        <v>1</v>
      </c>
      <c r="AT29" s="78" t="s">
        <v>838</v>
      </c>
      <c r="AU29" s="78">
        <v>7</v>
      </c>
      <c r="AV29" s="82" t="s">
        <v>1311</v>
      </c>
      <c r="AW29" s="78" t="b">
        <v>0</v>
      </c>
      <c r="AX29" s="78" t="s">
        <v>1389</v>
      </c>
      <c r="AY29" s="82" t="s">
        <v>1416</v>
      </c>
      <c r="AZ29" s="78" t="s">
        <v>66</v>
      </c>
      <c r="BA29" s="78" t="str">
        <f>REPLACE(INDEX(GroupVertices[Group],MATCH(Vertices[[#This Row],[Vertex]],GroupVertices[Vertex],0)),1,1,"")</f>
        <v>2</v>
      </c>
      <c r="BB29" s="48"/>
      <c r="BC29" s="48"/>
      <c r="BD29" s="48"/>
      <c r="BE29" s="48"/>
      <c r="BF29" s="48" t="s">
        <v>443</v>
      </c>
      <c r="BG29" s="48" t="s">
        <v>443</v>
      </c>
      <c r="BH29" s="121" t="s">
        <v>2087</v>
      </c>
      <c r="BI29" s="121" t="s">
        <v>2087</v>
      </c>
      <c r="BJ29" s="121" t="s">
        <v>2156</v>
      </c>
      <c r="BK29" s="121" t="s">
        <v>2156</v>
      </c>
      <c r="BL29" s="121">
        <v>0</v>
      </c>
      <c r="BM29" s="124">
        <v>0</v>
      </c>
      <c r="BN29" s="121">
        <v>0</v>
      </c>
      <c r="BO29" s="124">
        <v>0</v>
      </c>
      <c r="BP29" s="121">
        <v>0</v>
      </c>
      <c r="BQ29" s="124">
        <v>0</v>
      </c>
      <c r="BR29" s="121">
        <v>15</v>
      </c>
      <c r="BS29" s="124">
        <v>100</v>
      </c>
      <c r="BT29" s="121">
        <v>15</v>
      </c>
      <c r="BU29" s="2"/>
      <c r="BV29" s="3"/>
      <c r="BW29" s="3"/>
      <c r="BX29" s="3"/>
      <c r="BY29" s="3"/>
    </row>
    <row r="30" spans="1:77" ht="41.45" customHeight="1">
      <c r="A30" s="64" t="s">
        <v>231</v>
      </c>
      <c r="C30" s="65"/>
      <c r="D30" s="65" t="s">
        <v>64</v>
      </c>
      <c r="E30" s="66">
        <v>166.998107403762</v>
      </c>
      <c r="F30" s="68">
        <v>99.98913539491905</v>
      </c>
      <c r="G30" s="100" t="s">
        <v>1339</v>
      </c>
      <c r="H30" s="65"/>
      <c r="I30" s="69" t="s">
        <v>231</v>
      </c>
      <c r="J30" s="70"/>
      <c r="K30" s="70"/>
      <c r="L30" s="69" t="s">
        <v>1524</v>
      </c>
      <c r="M30" s="73">
        <v>4.620810719980302</v>
      </c>
      <c r="N30" s="74">
        <v>7630.81591796875</v>
      </c>
      <c r="O30" s="74">
        <v>685.2255859375</v>
      </c>
      <c r="P30" s="75"/>
      <c r="Q30" s="76"/>
      <c r="R30" s="76"/>
      <c r="S30" s="86"/>
      <c r="T30" s="48">
        <v>2</v>
      </c>
      <c r="U30" s="48">
        <v>1</v>
      </c>
      <c r="V30" s="49">
        <v>0</v>
      </c>
      <c r="W30" s="49">
        <v>1</v>
      </c>
      <c r="X30" s="49">
        <v>0</v>
      </c>
      <c r="Y30" s="49">
        <v>1.298239</v>
      </c>
      <c r="Z30" s="49">
        <v>0</v>
      </c>
      <c r="AA30" s="49">
        <v>0</v>
      </c>
      <c r="AB30" s="71">
        <v>30</v>
      </c>
      <c r="AC30" s="71"/>
      <c r="AD30" s="72"/>
      <c r="AE30" s="78" t="s">
        <v>922</v>
      </c>
      <c r="AF30" s="78">
        <v>15500</v>
      </c>
      <c r="AG30" s="78">
        <v>20815</v>
      </c>
      <c r="AH30" s="78">
        <v>34399</v>
      </c>
      <c r="AI30" s="78">
        <v>41252</v>
      </c>
      <c r="AJ30" s="78"/>
      <c r="AK30" s="78" t="s">
        <v>1026</v>
      </c>
      <c r="AL30" s="78" t="s">
        <v>861</v>
      </c>
      <c r="AM30" s="82" t="s">
        <v>1167</v>
      </c>
      <c r="AN30" s="78"/>
      <c r="AO30" s="80">
        <v>41572.17193287037</v>
      </c>
      <c r="AP30" s="82" t="s">
        <v>1237</v>
      </c>
      <c r="AQ30" s="78" t="b">
        <v>0</v>
      </c>
      <c r="AR30" s="78" t="b">
        <v>0</v>
      </c>
      <c r="AS30" s="78" t="b">
        <v>1</v>
      </c>
      <c r="AT30" s="78" t="s">
        <v>838</v>
      </c>
      <c r="AU30" s="78">
        <v>531</v>
      </c>
      <c r="AV30" s="82" t="s">
        <v>1320</v>
      </c>
      <c r="AW30" s="78" t="b">
        <v>1</v>
      </c>
      <c r="AX30" s="78" t="s">
        <v>1389</v>
      </c>
      <c r="AY30" s="82" t="s">
        <v>1417</v>
      </c>
      <c r="AZ30" s="78" t="s">
        <v>66</v>
      </c>
      <c r="BA30" s="78" t="str">
        <f>REPLACE(INDEX(GroupVertices[Group],MATCH(Vertices[[#This Row],[Vertex]],GroupVertices[Vertex],0)),1,1,"")</f>
        <v>23</v>
      </c>
      <c r="BB30" s="48" t="s">
        <v>427</v>
      </c>
      <c r="BC30" s="48" t="s">
        <v>427</v>
      </c>
      <c r="BD30" s="48" t="s">
        <v>439</v>
      </c>
      <c r="BE30" s="48" t="s">
        <v>439</v>
      </c>
      <c r="BF30" s="48" t="s">
        <v>454</v>
      </c>
      <c r="BG30" s="48" t="s">
        <v>454</v>
      </c>
      <c r="BH30" s="121" t="s">
        <v>1862</v>
      </c>
      <c r="BI30" s="121" t="s">
        <v>1862</v>
      </c>
      <c r="BJ30" s="121" t="s">
        <v>1985</v>
      </c>
      <c r="BK30" s="121" t="s">
        <v>1985</v>
      </c>
      <c r="BL30" s="121">
        <v>0</v>
      </c>
      <c r="BM30" s="124">
        <v>0</v>
      </c>
      <c r="BN30" s="121">
        <v>0</v>
      </c>
      <c r="BO30" s="124">
        <v>0</v>
      </c>
      <c r="BP30" s="121">
        <v>0</v>
      </c>
      <c r="BQ30" s="124">
        <v>0</v>
      </c>
      <c r="BR30" s="121">
        <v>13</v>
      </c>
      <c r="BS30" s="124">
        <v>100</v>
      </c>
      <c r="BT30" s="121">
        <v>13</v>
      </c>
      <c r="BU30" s="2"/>
      <c r="BV30" s="3"/>
      <c r="BW30" s="3"/>
      <c r="BX30" s="3"/>
      <c r="BY30" s="3"/>
    </row>
    <row r="31" spans="1:77" ht="41.45" customHeight="1">
      <c r="A31" s="64" t="s">
        <v>232</v>
      </c>
      <c r="C31" s="65"/>
      <c r="D31" s="65" t="s">
        <v>64</v>
      </c>
      <c r="E31" s="66">
        <v>162.03985999659017</v>
      </c>
      <c r="F31" s="68">
        <v>99.99991335457874</v>
      </c>
      <c r="G31" s="100" t="s">
        <v>560</v>
      </c>
      <c r="H31" s="65"/>
      <c r="I31" s="69" t="s">
        <v>232</v>
      </c>
      <c r="J31" s="70"/>
      <c r="K31" s="70"/>
      <c r="L31" s="69" t="s">
        <v>1525</v>
      </c>
      <c r="M31" s="73">
        <v>1.02887603072384</v>
      </c>
      <c r="N31" s="74">
        <v>7630.81591796875</v>
      </c>
      <c r="O31" s="74">
        <v>1349.864990234375</v>
      </c>
      <c r="P31" s="75"/>
      <c r="Q31" s="76"/>
      <c r="R31" s="76"/>
      <c r="S31" s="86"/>
      <c r="T31" s="48">
        <v>0</v>
      </c>
      <c r="U31" s="48">
        <v>1</v>
      </c>
      <c r="V31" s="49">
        <v>0</v>
      </c>
      <c r="W31" s="49">
        <v>1</v>
      </c>
      <c r="X31" s="49">
        <v>0</v>
      </c>
      <c r="Y31" s="49">
        <v>0.701751</v>
      </c>
      <c r="Z31" s="49">
        <v>0</v>
      </c>
      <c r="AA31" s="49">
        <v>0</v>
      </c>
      <c r="AB31" s="71">
        <v>31</v>
      </c>
      <c r="AC31" s="71"/>
      <c r="AD31" s="72"/>
      <c r="AE31" s="78" t="s">
        <v>923</v>
      </c>
      <c r="AF31" s="78">
        <v>225</v>
      </c>
      <c r="AG31" s="78">
        <v>166</v>
      </c>
      <c r="AH31" s="78">
        <v>11471</v>
      </c>
      <c r="AI31" s="78">
        <v>4610</v>
      </c>
      <c r="AJ31" s="78"/>
      <c r="AK31" s="78" t="s">
        <v>1027</v>
      </c>
      <c r="AL31" s="78"/>
      <c r="AM31" s="78"/>
      <c r="AN31" s="78"/>
      <c r="AO31" s="80">
        <v>43167.849375</v>
      </c>
      <c r="AP31" s="82" t="s">
        <v>1238</v>
      </c>
      <c r="AQ31" s="78" t="b">
        <v>0</v>
      </c>
      <c r="AR31" s="78" t="b">
        <v>0</v>
      </c>
      <c r="AS31" s="78" t="b">
        <v>0</v>
      </c>
      <c r="AT31" s="78" t="s">
        <v>1309</v>
      </c>
      <c r="AU31" s="78">
        <v>1</v>
      </c>
      <c r="AV31" s="82" t="s">
        <v>1311</v>
      </c>
      <c r="AW31" s="78" t="b">
        <v>0</v>
      </c>
      <c r="AX31" s="78" t="s">
        <v>1389</v>
      </c>
      <c r="AY31" s="82" t="s">
        <v>1418</v>
      </c>
      <c r="AZ31" s="78" t="s">
        <v>66</v>
      </c>
      <c r="BA31" s="78" t="str">
        <f>REPLACE(INDEX(GroupVertices[Group],MATCH(Vertices[[#This Row],[Vertex]],GroupVertices[Vertex],0)),1,1,"")</f>
        <v>23</v>
      </c>
      <c r="BB31" s="48"/>
      <c r="BC31" s="48"/>
      <c r="BD31" s="48"/>
      <c r="BE31" s="48"/>
      <c r="BF31" s="48" t="s">
        <v>455</v>
      </c>
      <c r="BG31" s="48" t="s">
        <v>455</v>
      </c>
      <c r="BH31" s="121" t="s">
        <v>2088</v>
      </c>
      <c r="BI31" s="121" t="s">
        <v>2088</v>
      </c>
      <c r="BJ31" s="121" t="s">
        <v>2157</v>
      </c>
      <c r="BK31" s="121" t="s">
        <v>2157</v>
      </c>
      <c r="BL31" s="121">
        <v>0</v>
      </c>
      <c r="BM31" s="124">
        <v>0</v>
      </c>
      <c r="BN31" s="121">
        <v>0</v>
      </c>
      <c r="BO31" s="124">
        <v>0</v>
      </c>
      <c r="BP31" s="121">
        <v>0</v>
      </c>
      <c r="BQ31" s="124">
        <v>0</v>
      </c>
      <c r="BR31" s="121">
        <v>15</v>
      </c>
      <c r="BS31" s="124">
        <v>100</v>
      </c>
      <c r="BT31" s="121">
        <v>15</v>
      </c>
      <c r="BU31" s="2"/>
      <c r="BV31" s="3"/>
      <c r="BW31" s="3"/>
      <c r="BX31" s="3"/>
      <c r="BY31" s="3"/>
    </row>
    <row r="32" spans="1:77" ht="41.45" customHeight="1">
      <c r="A32" s="64" t="s">
        <v>233</v>
      </c>
      <c r="C32" s="65"/>
      <c r="D32" s="65" t="s">
        <v>64</v>
      </c>
      <c r="E32" s="66">
        <v>162.30687394965207</v>
      </c>
      <c r="F32" s="68">
        <v>99.99933293464841</v>
      </c>
      <c r="G32" s="100" t="s">
        <v>561</v>
      </c>
      <c r="H32" s="65"/>
      <c r="I32" s="69" t="s">
        <v>233</v>
      </c>
      <c r="J32" s="70"/>
      <c r="K32" s="70"/>
      <c r="L32" s="69" t="s">
        <v>1526</v>
      </c>
      <c r="M32" s="73">
        <v>1.2223106461751057</v>
      </c>
      <c r="N32" s="74">
        <v>980.0928955078125</v>
      </c>
      <c r="O32" s="74">
        <v>3482.28125</v>
      </c>
      <c r="P32" s="75"/>
      <c r="Q32" s="76"/>
      <c r="R32" s="76"/>
      <c r="S32" s="86"/>
      <c r="T32" s="48">
        <v>0</v>
      </c>
      <c r="U32" s="48">
        <v>1</v>
      </c>
      <c r="V32" s="49">
        <v>0</v>
      </c>
      <c r="W32" s="49">
        <v>0.047619</v>
      </c>
      <c r="X32" s="49">
        <v>0</v>
      </c>
      <c r="Y32" s="49">
        <v>0.538398</v>
      </c>
      <c r="Z32" s="49">
        <v>0</v>
      </c>
      <c r="AA32" s="49">
        <v>0</v>
      </c>
      <c r="AB32" s="71">
        <v>32</v>
      </c>
      <c r="AC32" s="71"/>
      <c r="AD32" s="72"/>
      <c r="AE32" s="78" t="s">
        <v>924</v>
      </c>
      <c r="AF32" s="78">
        <v>2574</v>
      </c>
      <c r="AG32" s="78">
        <v>1278</v>
      </c>
      <c r="AH32" s="78">
        <v>79934</v>
      </c>
      <c r="AI32" s="78">
        <v>32701</v>
      </c>
      <c r="AJ32" s="78"/>
      <c r="AK32" s="78" t="s">
        <v>1028</v>
      </c>
      <c r="AL32" s="78" t="s">
        <v>1116</v>
      </c>
      <c r="AM32" s="82" t="s">
        <v>1168</v>
      </c>
      <c r="AN32" s="78"/>
      <c r="AO32" s="80">
        <v>39907.87017361111</v>
      </c>
      <c r="AP32" s="82" t="s">
        <v>1239</v>
      </c>
      <c r="AQ32" s="78" t="b">
        <v>0</v>
      </c>
      <c r="AR32" s="78" t="b">
        <v>0</v>
      </c>
      <c r="AS32" s="78" t="b">
        <v>0</v>
      </c>
      <c r="AT32" s="78" t="s">
        <v>1309</v>
      </c>
      <c r="AU32" s="78">
        <v>91</v>
      </c>
      <c r="AV32" s="82" t="s">
        <v>1311</v>
      </c>
      <c r="AW32" s="78" t="b">
        <v>0</v>
      </c>
      <c r="AX32" s="78" t="s">
        <v>1389</v>
      </c>
      <c r="AY32" s="82" t="s">
        <v>1419</v>
      </c>
      <c r="AZ32" s="78" t="s">
        <v>66</v>
      </c>
      <c r="BA32" s="78" t="str">
        <f>REPLACE(INDEX(GroupVertices[Group],MATCH(Vertices[[#This Row],[Vertex]],GroupVertices[Vertex],0)),1,1,"")</f>
        <v>2</v>
      </c>
      <c r="BB32" s="48"/>
      <c r="BC32" s="48"/>
      <c r="BD32" s="48"/>
      <c r="BE32" s="48"/>
      <c r="BF32" s="48" t="s">
        <v>452</v>
      </c>
      <c r="BG32" s="48" t="s">
        <v>452</v>
      </c>
      <c r="BH32" s="121" t="s">
        <v>2089</v>
      </c>
      <c r="BI32" s="121" t="s">
        <v>2089</v>
      </c>
      <c r="BJ32" s="121" t="s">
        <v>2158</v>
      </c>
      <c r="BK32" s="121" t="s">
        <v>2158</v>
      </c>
      <c r="BL32" s="121">
        <v>0</v>
      </c>
      <c r="BM32" s="124">
        <v>0</v>
      </c>
      <c r="BN32" s="121">
        <v>0</v>
      </c>
      <c r="BO32" s="124">
        <v>0</v>
      </c>
      <c r="BP32" s="121">
        <v>0</v>
      </c>
      <c r="BQ32" s="124">
        <v>0</v>
      </c>
      <c r="BR32" s="121">
        <v>18</v>
      </c>
      <c r="BS32" s="124">
        <v>100</v>
      </c>
      <c r="BT32" s="121">
        <v>18</v>
      </c>
      <c r="BU32" s="2"/>
      <c r="BV32" s="3"/>
      <c r="BW32" s="3"/>
      <c r="BX32" s="3"/>
      <c r="BY32" s="3"/>
    </row>
    <row r="33" spans="1:77" ht="41.45" customHeight="1">
      <c r="A33" s="64" t="s">
        <v>234</v>
      </c>
      <c r="C33" s="65"/>
      <c r="D33" s="65" t="s">
        <v>64</v>
      </c>
      <c r="E33" s="66">
        <v>162.1539172157488</v>
      </c>
      <c r="F33" s="68">
        <v>99.99966542340347</v>
      </c>
      <c r="G33" s="100" t="s">
        <v>562</v>
      </c>
      <c r="H33" s="65"/>
      <c r="I33" s="69" t="s">
        <v>234</v>
      </c>
      <c r="J33" s="70"/>
      <c r="K33" s="70"/>
      <c r="L33" s="69" t="s">
        <v>1527</v>
      </c>
      <c r="M33" s="73">
        <v>1.1115032270721774</v>
      </c>
      <c r="N33" s="74">
        <v>6749.56787109375</v>
      </c>
      <c r="O33" s="74">
        <v>7305.15185546875</v>
      </c>
      <c r="P33" s="75"/>
      <c r="Q33" s="76"/>
      <c r="R33" s="76"/>
      <c r="S33" s="86"/>
      <c r="T33" s="48">
        <v>0</v>
      </c>
      <c r="U33" s="48">
        <v>2</v>
      </c>
      <c r="V33" s="49">
        <v>1</v>
      </c>
      <c r="W33" s="49">
        <v>0.25</v>
      </c>
      <c r="X33" s="49">
        <v>0</v>
      </c>
      <c r="Y33" s="49">
        <v>0.999995</v>
      </c>
      <c r="Z33" s="49">
        <v>0</v>
      </c>
      <c r="AA33" s="49">
        <v>0</v>
      </c>
      <c r="AB33" s="71">
        <v>33</v>
      </c>
      <c r="AC33" s="71"/>
      <c r="AD33" s="72"/>
      <c r="AE33" s="78" t="s">
        <v>925</v>
      </c>
      <c r="AF33" s="78">
        <v>1452</v>
      </c>
      <c r="AG33" s="78">
        <v>641</v>
      </c>
      <c r="AH33" s="78">
        <v>66615</v>
      </c>
      <c r="AI33" s="78">
        <v>9858</v>
      </c>
      <c r="AJ33" s="78"/>
      <c r="AK33" s="78" t="s">
        <v>1029</v>
      </c>
      <c r="AL33" s="78" t="s">
        <v>861</v>
      </c>
      <c r="AM33" s="78"/>
      <c r="AN33" s="78"/>
      <c r="AO33" s="80">
        <v>40239.4390625</v>
      </c>
      <c r="AP33" s="78"/>
      <c r="AQ33" s="78" t="b">
        <v>0</v>
      </c>
      <c r="AR33" s="78" t="b">
        <v>0</v>
      </c>
      <c r="AS33" s="78" t="b">
        <v>1</v>
      </c>
      <c r="AT33" s="78" t="s">
        <v>838</v>
      </c>
      <c r="AU33" s="78">
        <v>34</v>
      </c>
      <c r="AV33" s="82" t="s">
        <v>1321</v>
      </c>
      <c r="AW33" s="78" t="b">
        <v>0</v>
      </c>
      <c r="AX33" s="78" t="s">
        <v>1389</v>
      </c>
      <c r="AY33" s="82" t="s">
        <v>1420</v>
      </c>
      <c r="AZ33" s="78" t="s">
        <v>66</v>
      </c>
      <c r="BA33" s="78" t="str">
        <f>REPLACE(INDEX(GroupVertices[Group],MATCH(Vertices[[#This Row],[Vertex]],GroupVertices[Vertex],0)),1,1,"")</f>
        <v>10</v>
      </c>
      <c r="BB33" s="48"/>
      <c r="BC33" s="48"/>
      <c r="BD33" s="48"/>
      <c r="BE33" s="48"/>
      <c r="BF33" s="48" t="s">
        <v>443</v>
      </c>
      <c r="BG33" s="48" t="s">
        <v>443</v>
      </c>
      <c r="BH33" s="121" t="s">
        <v>2090</v>
      </c>
      <c r="BI33" s="121" t="s">
        <v>2133</v>
      </c>
      <c r="BJ33" s="121" t="s">
        <v>2159</v>
      </c>
      <c r="BK33" s="121" t="s">
        <v>2205</v>
      </c>
      <c r="BL33" s="121">
        <v>1</v>
      </c>
      <c r="BM33" s="124">
        <v>2.2222222222222223</v>
      </c>
      <c r="BN33" s="121">
        <v>0</v>
      </c>
      <c r="BO33" s="124">
        <v>0</v>
      </c>
      <c r="BP33" s="121">
        <v>0</v>
      </c>
      <c r="BQ33" s="124">
        <v>0</v>
      </c>
      <c r="BR33" s="121">
        <v>44</v>
      </c>
      <c r="BS33" s="124">
        <v>97.77777777777777</v>
      </c>
      <c r="BT33" s="121">
        <v>45</v>
      </c>
      <c r="BU33" s="2"/>
      <c r="BV33" s="3"/>
      <c r="BW33" s="3"/>
      <c r="BX33" s="3"/>
      <c r="BY33" s="3"/>
    </row>
    <row r="34" spans="1:77" ht="41.45" customHeight="1">
      <c r="A34" s="64" t="s">
        <v>235</v>
      </c>
      <c r="C34" s="65"/>
      <c r="D34" s="65" t="s">
        <v>64</v>
      </c>
      <c r="E34" s="66">
        <v>162.21034552417467</v>
      </c>
      <c r="F34" s="68">
        <v>99.99954276271674</v>
      </c>
      <c r="G34" s="100" t="s">
        <v>563</v>
      </c>
      <c r="H34" s="65"/>
      <c r="I34" s="69" t="s">
        <v>235</v>
      </c>
      <c r="J34" s="70"/>
      <c r="K34" s="70"/>
      <c r="L34" s="69" t="s">
        <v>1528</v>
      </c>
      <c r="M34" s="73">
        <v>1.1523819452655655</v>
      </c>
      <c r="N34" s="74">
        <v>8592.3837890625</v>
      </c>
      <c r="O34" s="74">
        <v>4640.71240234375</v>
      </c>
      <c r="P34" s="75"/>
      <c r="Q34" s="76"/>
      <c r="R34" s="76"/>
      <c r="S34" s="86"/>
      <c r="T34" s="48">
        <v>2</v>
      </c>
      <c r="U34" s="48">
        <v>1</v>
      </c>
      <c r="V34" s="49">
        <v>0</v>
      </c>
      <c r="W34" s="49">
        <v>1</v>
      </c>
      <c r="X34" s="49">
        <v>0</v>
      </c>
      <c r="Y34" s="49">
        <v>1.298239</v>
      </c>
      <c r="Z34" s="49">
        <v>0</v>
      </c>
      <c r="AA34" s="49">
        <v>0</v>
      </c>
      <c r="AB34" s="71">
        <v>34</v>
      </c>
      <c r="AC34" s="71"/>
      <c r="AD34" s="72"/>
      <c r="AE34" s="78" t="s">
        <v>926</v>
      </c>
      <c r="AF34" s="78">
        <v>1510</v>
      </c>
      <c r="AG34" s="78">
        <v>876</v>
      </c>
      <c r="AH34" s="78">
        <v>17117</v>
      </c>
      <c r="AI34" s="78">
        <v>39612</v>
      </c>
      <c r="AJ34" s="78"/>
      <c r="AK34" s="78" t="s">
        <v>1030</v>
      </c>
      <c r="AL34" s="78" t="s">
        <v>1117</v>
      </c>
      <c r="AM34" s="82" t="s">
        <v>1169</v>
      </c>
      <c r="AN34" s="78"/>
      <c r="AO34" s="80">
        <v>40100.606203703705</v>
      </c>
      <c r="AP34" s="82" t="s">
        <v>1240</v>
      </c>
      <c r="AQ34" s="78" t="b">
        <v>0</v>
      </c>
      <c r="AR34" s="78" t="b">
        <v>0</v>
      </c>
      <c r="AS34" s="78" t="b">
        <v>0</v>
      </c>
      <c r="AT34" s="78" t="s">
        <v>838</v>
      </c>
      <c r="AU34" s="78">
        <v>11</v>
      </c>
      <c r="AV34" s="82" t="s">
        <v>1320</v>
      </c>
      <c r="AW34" s="78" t="b">
        <v>0</v>
      </c>
      <c r="AX34" s="78" t="s">
        <v>1389</v>
      </c>
      <c r="AY34" s="82" t="s">
        <v>1421</v>
      </c>
      <c r="AZ34" s="78" t="s">
        <v>66</v>
      </c>
      <c r="BA34" s="78" t="str">
        <f>REPLACE(INDEX(GroupVertices[Group],MATCH(Vertices[[#This Row],[Vertex]],GroupVertices[Vertex],0)),1,1,"")</f>
        <v>22</v>
      </c>
      <c r="BB34" s="48" t="s">
        <v>428</v>
      </c>
      <c r="BC34" s="48" t="s">
        <v>428</v>
      </c>
      <c r="BD34" s="48" t="s">
        <v>434</v>
      </c>
      <c r="BE34" s="48" t="s">
        <v>434</v>
      </c>
      <c r="BF34" s="48" t="s">
        <v>456</v>
      </c>
      <c r="BG34" s="48" t="s">
        <v>456</v>
      </c>
      <c r="BH34" s="121" t="s">
        <v>1861</v>
      </c>
      <c r="BI34" s="121" t="s">
        <v>1861</v>
      </c>
      <c r="BJ34" s="121" t="s">
        <v>1984</v>
      </c>
      <c r="BK34" s="121" t="s">
        <v>1984</v>
      </c>
      <c r="BL34" s="121">
        <v>1</v>
      </c>
      <c r="BM34" s="124">
        <v>4.166666666666667</v>
      </c>
      <c r="BN34" s="121">
        <v>0</v>
      </c>
      <c r="BO34" s="124">
        <v>0</v>
      </c>
      <c r="BP34" s="121">
        <v>0</v>
      </c>
      <c r="BQ34" s="124">
        <v>0</v>
      </c>
      <c r="BR34" s="121">
        <v>23</v>
      </c>
      <c r="BS34" s="124">
        <v>95.83333333333333</v>
      </c>
      <c r="BT34" s="121">
        <v>24</v>
      </c>
      <c r="BU34" s="2"/>
      <c r="BV34" s="3"/>
      <c r="BW34" s="3"/>
      <c r="BX34" s="3"/>
      <c r="BY34" s="3"/>
    </row>
    <row r="35" spans="1:77" ht="41.45" customHeight="1">
      <c r="A35" s="64" t="s">
        <v>236</v>
      </c>
      <c r="C35" s="65"/>
      <c r="D35" s="65" t="s">
        <v>64</v>
      </c>
      <c r="E35" s="66">
        <v>162.2199503426301</v>
      </c>
      <c r="F35" s="68">
        <v>99.99952188430198</v>
      </c>
      <c r="G35" s="100" t="s">
        <v>564</v>
      </c>
      <c r="H35" s="65"/>
      <c r="I35" s="69" t="s">
        <v>236</v>
      </c>
      <c r="J35" s="70"/>
      <c r="K35" s="70"/>
      <c r="L35" s="69" t="s">
        <v>1529</v>
      </c>
      <c r="M35" s="73">
        <v>1.159340024958057</v>
      </c>
      <c r="N35" s="74">
        <v>8592.3837890625</v>
      </c>
      <c r="O35" s="74">
        <v>3805.501708984375</v>
      </c>
      <c r="P35" s="75"/>
      <c r="Q35" s="76"/>
      <c r="R35" s="76"/>
      <c r="S35" s="86"/>
      <c r="T35" s="48">
        <v>0</v>
      </c>
      <c r="U35" s="48">
        <v>1</v>
      </c>
      <c r="V35" s="49">
        <v>0</v>
      </c>
      <c r="W35" s="49">
        <v>1</v>
      </c>
      <c r="X35" s="49">
        <v>0</v>
      </c>
      <c r="Y35" s="49">
        <v>0.701751</v>
      </c>
      <c r="Z35" s="49">
        <v>0</v>
      </c>
      <c r="AA35" s="49">
        <v>0</v>
      </c>
      <c r="AB35" s="71">
        <v>35</v>
      </c>
      <c r="AC35" s="71"/>
      <c r="AD35" s="72"/>
      <c r="AE35" s="78" t="s">
        <v>927</v>
      </c>
      <c r="AF35" s="78">
        <v>161</v>
      </c>
      <c r="AG35" s="78">
        <v>916</v>
      </c>
      <c r="AH35" s="78">
        <v>9713</v>
      </c>
      <c r="AI35" s="78">
        <v>1302</v>
      </c>
      <c r="AJ35" s="78"/>
      <c r="AK35" s="78" t="s">
        <v>1031</v>
      </c>
      <c r="AL35" s="78" t="s">
        <v>1118</v>
      </c>
      <c r="AM35" s="82" t="s">
        <v>1170</v>
      </c>
      <c r="AN35" s="78"/>
      <c r="AO35" s="80">
        <v>41140.96543981481</v>
      </c>
      <c r="AP35" s="82" t="s">
        <v>1241</v>
      </c>
      <c r="AQ35" s="78" t="b">
        <v>1</v>
      </c>
      <c r="AR35" s="78" t="b">
        <v>0</v>
      </c>
      <c r="AS35" s="78" t="b">
        <v>0</v>
      </c>
      <c r="AT35" s="78" t="s">
        <v>838</v>
      </c>
      <c r="AU35" s="78">
        <v>4</v>
      </c>
      <c r="AV35" s="82" t="s">
        <v>1311</v>
      </c>
      <c r="AW35" s="78" t="b">
        <v>0</v>
      </c>
      <c r="AX35" s="78" t="s">
        <v>1389</v>
      </c>
      <c r="AY35" s="82" t="s">
        <v>1422</v>
      </c>
      <c r="AZ35" s="78" t="s">
        <v>66</v>
      </c>
      <c r="BA35" s="78" t="str">
        <f>REPLACE(INDEX(GroupVertices[Group],MATCH(Vertices[[#This Row],[Vertex]],GroupVertices[Vertex],0)),1,1,"")</f>
        <v>22</v>
      </c>
      <c r="BB35" s="48"/>
      <c r="BC35" s="48"/>
      <c r="BD35" s="48"/>
      <c r="BE35" s="48"/>
      <c r="BF35" s="48" t="s">
        <v>443</v>
      </c>
      <c r="BG35" s="48" t="s">
        <v>443</v>
      </c>
      <c r="BH35" s="121" t="s">
        <v>2091</v>
      </c>
      <c r="BI35" s="121" t="s">
        <v>2091</v>
      </c>
      <c r="BJ35" s="121" t="s">
        <v>2160</v>
      </c>
      <c r="BK35" s="121" t="s">
        <v>2160</v>
      </c>
      <c r="BL35" s="121">
        <v>1</v>
      </c>
      <c r="BM35" s="124">
        <v>4.545454545454546</v>
      </c>
      <c r="BN35" s="121">
        <v>0</v>
      </c>
      <c r="BO35" s="124">
        <v>0</v>
      </c>
      <c r="BP35" s="121">
        <v>0</v>
      </c>
      <c r="BQ35" s="124">
        <v>0</v>
      </c>
      <c r="BR35" s="121">
        <v>21</v>
      </c>
      <c r="BS35" s="124">
        <v>95.45454545454545</v>
      </c>
      <c r="BT35" s="121">
        <v>22</v>
      </c>
      <c r="BU35" s="2"/>
      <c r="BV35" s="3"/>
      <c r="BW35" s="3"/>
      <c r="BX35" s="3"/>
      <c r="BY35" s="3"/>
    </row>
    <row r="36" spans="1:77" ht="41.45" customHeight="1">
      <c r="A36" s="64" t="s">
        <v>237</v>
      </c>
      <c r="C36" s="65"/>
      <c r="D36" s="65" t="s">
        <v>64</v>
      </c>
      <c r="E36" s="66">
        <v>162.16760408204783</v>
      </c>
      <c r="F36" s="68">
        <v>99.99963567166243</v>
      </c>
      <c r="G36" s="100" t="s">
        <v>565</v>
      </c>
      <c r="H36" s="65"/>
      <c r="I36" s="69" t="s">
        <v>237</v>
      </c>
      <c r="J36" s="70"/>
      <c r="K36" s="70"/>
      <c r="L36" s="69" t="s">
        <v>1530</v>
      </c>
      <c r="M36" s="73">
        <v>1.121418490633978</v>
      </c>
      <c r="N36" s="74">
        <v>4960.16650390625</v>
      </c>
      <c r="O36" s="74">
        <v>6022.92724609375</v>
      </c>
      <c r="P36" s="75"/>
      <c r="Q36" s="76"/>
      <c r="R36" s="76"/>
      <c r="S36" s="86"/>
      <c r="T36" s="48">
        <v>0</v>
      </c>
      <c r="U36" s="48">
        <v>1</v>
      </c>
      <c r="V36" s="49">
        <v>0</v>
      </c>
      <c r="W36" s="49">
        <v>0.090909</v>
      </c>
      <c r="X36" s="49">
        <v>0</v>
      </c>
      <c r="Y36" s="49">
        <v>0.57851</v>
      </c>
      <c r="Z36" s="49">
        <v>0</v>
      </c>
      <c r="AA36" s="49">
        <v>0</v>
      </c>
      <c r="AB36" s="71">
        <v>36</v>
      </c>
      <c r="AC36" s="71"/>
      <c r="AD36" s="72"/>
      <c r="AE36" s="78" t="s">
        <v>928</v>
      </c>
      <c r="AF36" s="78">
        <v>2669</v>
      </c>
      <c r="AG36" s="78">
        <v>698</v>
      </c>
      <c r="AH36" s="78">
        <v>64785</v>
      </c>
      <c r="AI36" s="78">
        <v>44537</v>
      </c>
      <c r="AJ36" s="78"/>
      <c r="AK36" s="78" t="s">
        <v>1032</v>
      </c>
      <c r="AL36" s="78" t="s">
        <v>1119</v>
      </c>
      <c r="AM36" s="78"/>
      <c r="AN36" s="78"/>
      <c r="AO36" s="80">
        <v>39933.951828703706</v>
      </c>
      <c r="AP36" s="82" t="s">
        <v>1242</v>
      </c>
      <c r="AQ36" s="78" t="b">
        <v>0</v>
      </c>
      <c r="AR36" s="78" t="b">
        <v>0</v>
      </c>
      <c r="AS36" s="78" t="b">
        <v>0</v>
      </c>
      <c r="AT36" s="78" t="s">
        <v>838</v>
      </c>
      <c r="AU36" s="78">
        <v>11</v>
      </c>
      <c r="AV36" s="82" t="s">
        <v>1322</v>
      </c>
      <c r="AW36" s="78" t="b">
        <v>0</v>
      </c>
      <c r="AX36" s="78" t="s">
        <v>1389</v>
      </c>
      <c r="AY36" s="82" t="s">
        <v>1423</v>
      </c>
      <c r="AZ36" s="78" t="s">
        <v>66</v>
      </c>
      <c r="BA36" s="78" t="str">
        <f>REPLACE(INDEX(GroupVertices[Group],MATCH(Vertices[[#This Row],[Vertex]],GroupVertices[Vertex],0)),1,1,"")</f>
        <v>4</v>
      </c>
      <c r="BB36" s="48"/>
      <c r="BC36" s="48"/>
      <c r="BD36" s="48"/>
      <c r="BE36" s="48"/>
      <c r="BF36" s="48"/>
      <c r="BG36" s="48"/>
      <c r="BH36" s="121" t="s">
        <v>2092</v>
      </c>
      <c r="BI36" s="121" t="s">
        <v>2092</v>
      </c>
      <c r="BJ36" s="121" t="s">
        <v>2161</v>
      </c>
      <c r="BK36" s="121" t="s">
        <v>2161</v>
      </c>
      <c r="BL36" s="121">
        <v>0</v>
      </c>
      <c r="BM36" s="124">
        <v>0</v>
      </c>
      <c r="BN36" s="121">
        <v>0</v>
      </c>
      <c r="BO36" s="124">
        <v>0</v>
      </c>
      <c r="BP36" s="121">
        <v>0</v>
      </c>
      <c r="BQ36" s="124">
        <v>0</v>
      </c>
      <c r="BR36" s="121">
        <v>22</v>
      </c>
      <c r="BS36" s="124">
        <v>100</v>
      </c>
      <c r="BT36" s="121">
        <v>22</v>
      </c>
      <c r="BU36" s="2"/>
      <c r="BV36" s="3"/>
      <c r="BW36" s="3"/>
      <c r="BX36" s="3"/>
      <c r="BY36" s="3"/>
    </row>
    <row r="37" spans="1:77" ht="41.45" customHeight="1">
      <c r="A37" s="64" t="s">
        <v>253</v>
      </c>
      <c r="C37" s="65"/>
      <c r="D37" s="65" t="s">
        <v>64</v>
      </c>
      <c r="E37" s="66">
        <v>291.40643941184817</v>
      </c>
      <c r="F37" s="68">
        <v>99.71870355205166</v>
      </c>
      <c r="G37" s="100" t="s">
        <v>578</v>
      </c>
      <c r="H37" s="65"/>
      <c r="I37" s="69" t="s">
        <v>253</v>
      </c>
      <c r="J37" s="70"/>
      <c r="K37" s="70"/>
      <c r="L37" s="69" t="s">
        <v>1531</v>
      </c>
      <c r="M37" s="73">
        <v>94.7467295529159</v>
      </c>
      <c r="N37" s="74">
        <v>5184.66748046875</v>
      </c>
      <c r="O37" s="74">
        <v>7834.509765625</v>
      </c>
      <c r="P37" s="75"/>
      <c r="Q37" s="76"/>
      <c r="R37" s="76"/>
      <c r="S37" s="86"/>
      <c r="T37" s="48">
        <v>7</v>
      </c>
      <c r="U37" s="48">
        <v>1</v>
      </c>
      <c r="V37" s="49">
        <v>30</v>
      </c>
      <c r="W37" s="49">
        <v>0.166667</v>
      </c>
      <c r="X37" s="49">
        <v>0</v>
      </c>
      <c r="Y37" s="49">
        <v>3.528907</v>
      </c>
      <c r="Z37" s="49">
        <v>0</v>
      </c>
      <c r="AA37" s="49">
        <v>0</v>
      </c>
      <c r="AB37" s="71">
        <v>37</v>
      </c>
      <c r="AC37" s="71"/>
      <c r="AD37" s="72"/>
      <c r="AE37" s="78" t="s">
        <v>929</v>
      </c>
      <c r="AF37" s="78">
        <v>25240</v>
      </c>
      <c r="AG37" s="78">
        <v>538923</v>
      </c>
      <c r="AH37" s="78">
        <v>320085</v>
      </c>
      <c r="AI37" s="78">
        <v>4330</v>
      </c>
      <c r="AJ37" s="78"/>
      <c r="AK37" s="78" t="s">
        <v>1033</v>
      </c>
      <c r="AL37" s="78" t="s">
        <v>1113</v>
      </c>
      <c r="AM37" s="82" t="s">
        <v>1171</v>
      </c>
      <c r="AN37" s="78"/>
      <c r="AO37" s="80">
        <v>39827.84747685185</v>
      </c>
      <c r="AP37" s="82" t="s">
        <v>1243</v>
      </c>
      <c r="AQ37" s="78" t="b">
        <v>0</v>
      </c>
      <c r="AR37" s="78" t="b">
        <v>0</v>
      </c>
      <c r="AS37" s="78" t="b">
        <v>1</v>
      </c>
      <c r="AT37" s="78" t="s">
        <v>838</v>
      </c>
      <c r="AU37" s="78">
        <v>4829</v>
      </c>
      <c r="AV37" s="82" t="s">
        <v>1322</v>
      </c>
      <c r="AW37" s="78" t="b">
        <v>1</v>
      </c>
      <c r="AX37" s="78" t="s">
        <v>1389</v>
      </c>
      <c r="AY37" s="82" t="s">
        <v>1424</v>
      </c>
      <c r="AZ37" s="78" t="s">
        <v>66</v>
      </c>
      <c r="BA37" s="78" t="str">
        <f>REPLACE(INDEX(GroupVertices[Group],MATCH(Vertices[[#This Row],[Vertex]],GroupVertices[Vertex],0)),1,1,"")</f>
        <v>4</v>
      </c>
      <c r="BB37" s="48" t="s">
        <v>429</v>
      </c>
      <c r="BC37" s="48" t="s">
        <v>429</v>
      </c>
      <c r="BD37" s="48" t="s">
        <v>440</v>
      </c>
      <c r="BE37" s="48" t="s">
        <v>440</v>
      </c>
      <c r="BF37" s="48" t="s">
        <v>443</v>
      </c>
      <c r="BG37" s="48" t="s">
        <v>443</v>
      </c>
      <c r="BH37" s="121" t="s">
        <v>1847</v>
      </c>
      <c r="BI37" s="121" t="s">
        <v>1847</v>
      </c>
      <c r="BJ37" s="121" t="s">
        <v>1970</v>
      </c>
      <c r="BK37" s="121" t="s">
        <v>1970</v>
      </c>
      <c r="BL37" s="121">
        <v>0</v>
      </c>
      <c r="BM37" s="124">
        <v>0</v>
      </c>
      <c r="BN37" s="121">
        <v>0</v>
      </c>
      <c r="BO37" s="124">
        <v>0</v>
      </c>
      <c r="BP37" s="121">
        <v>0</v>
      </c>
      <c r="BQ37" s="124">
        <v>0</v>
      </c>
      <c r="BR37" s="121">
        <v>21</v>
      </c>
      <c r="BS37" s="124">
        <v>100</v>
      </c>
      <c r="BT37" s="121">
        <v>21</v>
      </c>
      <c r="BU37" s="2"/>
      <c r="BV37" s="3"/>
      <c r="BW37" s="3"/>
      <c r="BX37" s="3"/>
      <c r="BY37" s="3"/>
    </row>
    <row r="38" spans="1:77" ht="41.45" customHeight="1">
      <c r="A38" s="64" t="s">
        <v>238</v>
      </c>
      <c r="C38" s="65"/>
      <c r="D38" s="65" t="s">
        <v>64</v>
      </c>
      <c r="E38" s="66">
        <v>162.76526391043907</v>
      </c>
      <c r="F38" s="68">
        <v>99.99833651230396</v>
      </c>
      <c r="G38" s="100" t="s">
        <v>1340</v>
      </c>
      <c r="H38" s="65"/>
      <c r="I38" s="69" t="s">
        <v>238</v>
      </c>
      <c r="J38" s="70"/>
      <c r="K38" s="70"/>
      <c r="L38" s="69" t="s">
        <v>1532</v>
      </c>
      <c r="M38" s="73">
        <v>1.554384999499266</v>
      </c>
      <c r="N38" s="74">
        <v>7630.81591796875</v>
      </c>
      <c r="O38" s="74">
        <v>4061.358642578125</v>
      </c>
      <c r="P38" s="75"/>
      <c r="Q38" s="76"/>
      <c r="R38" s="76"/>
      <c r="S38" s="86"/>
      <c r="T38" s="48">
        <v>2</v>
      </c>
      <c r="U38" s="48">
        <v>1</v>
      </c>
      <c r="V38" s="49">
        <v>0</v>
      </c>
      <c r="W38" s="49">
        <v>1</v>
      </c>
      <c r="X38" s="49">
        <v>0</v>
      </c>
      <c r="Y38" s="49">
        <v>1.298239</v>
      </c>
      <c r="Z38" s="49">
        <v>0</v>
      </c>
      <c r="AA38" s="49">
        <v>0</v>
      </c>
      <c r="AB38" s="71">
        <v>38</v>
      </c>
      <c r="AC38" s="71"/>
      <c r="AD38" s="72"/>
      <c r="AE38" s="78" t="s">
        <v>930</v>
      </c>
      <c r="AF38" s="78">
        <v>3068</v>
      </c>
      <c r="AG38" s="78">
        <v>3187</v>
      </c>
      <c r="AH38" s="78">
        <v>12839</v>
      </c>
      <c r="AI38" s="78">
        <v>63708</v>
      </c>
      <c r="AJ38" s="78"/>
      <c r="AK38" s="78" t="s">
        <v>1034</v>
      </c>
      <c r="AL38" s="78" t="s">
        <v>1120</v>
      </c>
      <c r="AM38" s="78"/>
      <c r="AN38" s="78"/>
      <c r="AO38" s="80">
        <v>42536.07763888889</v>
      </c>
      <c r="AP38" s="82" t="s">
        <v>1244</v>
      </c>
      <c r="AQ38" s="78" t="b">
        <v>0</v>
      </c>
      <c r="AR38" s="78" t="b">
        <v>0</v>
      </c>
      <c r="AS38" s="78" t="b">
        <v>0</v>
      </c>
      <c r="AT38" s="78" t="s">
        <v>838</v>
      </c>
      <c r="AU38" s="78">
        <v>41</v>
      </c>
      <c r="AV38" s="82" t="s">
        <v>1311</v>
      </c>
      <c r="AW38" s="78" t="b">
        <v>0</v>
      </c>
      <c r="AX38" s="78" t="s">
        <v>1389</v>
      </c>
      <c r="AY38" s="82" t="s">
        <v>1425</v>
      </c>
      <c r="AZ38" s="78" t="s">
        <v>66</v>
      </c>
      <c r="BA38" s="78" t="str">
        <f>REPLACE(INDEX(GroupVertices[Group],MATCH(Vertices[[#This Row],[Vertex]],GroupVertices[Vertex],0)),1,1,"")</f>
        <v>21</v>
      </c>
      <c r="BB38" s="48"/>
      <c r="BC38" s="48"/>
      <c r="BD38" s="48"/>
      <c r="BE38" s="48"/>
      <c r="BF38" s="48" t="s">
        <v>457</v>
      </c>
      <c r="BG38" s="48" t="s">
        <v>457</v>
      </c>
      <c r="BH38" s="121" t="s">
        <v>1860</v>
      </c>
      <c r="BI38" s="121" t="s">
        <v>1860</v>
      </c>
      <c r="BJ38" s="121" t="s">
        <v>1983</v>
      </c>
      <c r="BK38" s="121" t="s">
        <v>1983</v>
      </c>
      <c r="BL38" s="121">
        <v>0</v>
      </c>
      <c r="BM38" s="124">
        <v>0</v>
      </c>
      <c r="BN38" s="121">
        <v>1</v>
      </c>
      <c r="BO38" s="124">
        <v>5.555555555555555</v>
      </c>
      <c r="BP38" s="121">
        <v>0</v>
      </c>
      <c r="BQ38" s="124">
        <v>0</v>
      </c>
      <c r="BR38" s="121">
        <v>17</v>
      </c>
      <c r="BS38" s="124">
        <v>94.44444444444444</v>
      </c>
      <c r="BT38" s="121">
        <v>18</v>
      </c>
      <c r="BU38" s="2"/>
      <c r="BV38" s="3"/>
      <c r="BW38" s="3"/>
      <c r="BX38" s="3"/>
      <c r="BY38" s="3"/>
    </row>
    <row r="39" spans="1:77" ht="41.45" customHeight="1">
      <c r="A39" s="64" t="s">
        <v>239</v>
      </c>
      <c r="C39" s="65"/>
      <c r="D39" s="65" t="s">
        <v>64</v>
      </c>
      <c r="E39" s="66">
        <v>162.25332708676285</v>
      </c>
      <c r="F39" s="68">
        <v>99.9994493318107</v>
      </c>
      <c r="G39" s="100" t="s">
        <v>566</v>
      </c>
      <c r="H39" s="65"/>
      <c r="I39" s="69" t="s">
        <v>239</v>
      </c>
      <c r="J39" s="70"/>
      <c r="K39" s="70"/>
      <c r="L39" s="69" t="s">
        <v>1533</v>
      </c>
      <c r="M39" s="73">
        <v>1.183519351889465</v>
      </c>
      <c r="N39" s="74">
        <v>7630.81591796875</v>
      </c>
      <c r="O39" s="74">
        <v>4725.998046875</v>
      </c>
      <c r="P39" s="75"/>
      <c r="Q39" s="76"/>
      <c r="R39" s="76"/>
      <c r="S39" s="86"/>
      <c r="T39" s="48">
        <v>0</v>
      </c>
      <c r="U39" s="48">
        <v>1</v>
      </c>
      <c r="V39" s="49">
        <v>0</v>
      </c>
      <c r="W39" s="49">
        <v>1</v>
      </c>
      <c r="X39" s="49">
        <v>0</v>
      </c>
      <c r="Y39" s="49">
        <v>0.701751</v>
      </c>
      <c r="Z39" s="49">
        <v>0</v>
      </c>
      <c r="AA39" s="49">
        <v>0</v>
      </c>
      <c r="AB39" s="71">
        <v>39</v>
      </c>
      <c r="AC39" s="71"/>
      <c r="AD39" s="72"/>
      <c r="AE39" s="78" t="s">
        <v>239</v>
      </c>
      <c r="AF39" s="78">
        <v>1233</v>
      </c>
      <c r="AG39" s="78">
        <v>1055</v>
      </c>
      <c r="AH39" s="78">
        <v>9156</v>
      </c>
      <c r="AI39" s="78">
        <v>2687</v>
      </c>
      <c r="AJ39" s="78"/>
      <c r="AK39" s="78" t="s">
        <v>1035</v>
      </c>
      <c r="AL39" s="78"/>
      <c r="AM39" s="78"/>
      <c r="AN39" s="78"/>
      <c r="AO39" s="80">
        <v>43083.06513888889</v>
      </c>
      <c r="AP39" s="82" t="s">
        <v>1245</v>
      </c>
      <c r="AQ39" s="78" t="b">
        <v>1</v>
      </c>
      <c r="AR39" s="78" t="b">
        <v>0</v>
      </c>
      <c r="AS39" s="78" t="b">
        <v>0</v>
      </c>
      <c r="AT39" s="78" t="s">
        <v>838</v>
      </c>
      <c r="AU39" s="78">
        <v>0</v>
      </c>
      <c r="AV39" s="78"/>
      <c r="AW39" s="78" t="b">
        <v>0</v>
      </c>
      <c r="AX39" s="78" t="s">
        <v>1389</v>
      </c>
      <c r="AY39" s="82" t="s">
        <v>1426</v>
      </c>
      <c r="AZ39" s="78" t="s">
        <v>66</v>
      </c>
      <c r="BA39" s="78" t="str">
        <f>REPLACE(INDEX(GroupVertices[Group],MATCH(Vertices[[#This Row],[Vertex]],GroupVertices[Vertex],0)),1,1,"")</f>
        <v>21</v>
      </c>
      <c r="BB39" s="48"/>
      <c r="BC39" s="48"/>
      <c r="BD39" s="48"/>
      <c r="BE39" s="48"/>
      <c r="BF39" s="48" t="s">
        <v>458</v>
      </c>
      <c r="BG39" s="48" t="s">
        <v>458</v>
      </c>
      <c r="BH39" s="121" t="s">
        <v>2093</v>
      </c>
      <c r="BI39" s="121" t="s">
        <v>2093</v>
      </c>
      <c r="BJ39" s="121" t="s">
        <v>2162</v>
      </c>
      <c r="BK39" s="121" t="s">
        <v>2162</v>
      </c>
      <c r="BL39" s="121">
        <v>0</v>
      </c>
      <c r="BM39" s="124">
        <v>0</v>
      </c>
      <c r="BN39" s="121">
        <v>1</v>
      </c>
      <c r="BO39" s="124">
        <v>5</v>
      </c>
      <c r="BP39" s="121">
        <v>0</v>
      </c>
      <c r="BQ39" s="124">
        <v>0</v>
      </c>
      <c r="BR39" s="121">
        <v>19</v>
      </c>
      <c r="BS39" s="124">
        <v>95</v>
      </c>
      <c r="BT39" s="121">
        <v>20</v>
      </c>
      <c r="BU39" s="2"/>
      <c r="BV39" s="3"/>
      <c r="BW39" s="3"/>
      <c r="BX39" s="3"/>
      <c r="BY39" s="3"/>
    </row>
    <row r="40" spans="1:77" ht="41.45" customHeight="1">
      <c r="A40" s="64" t="s">
        <v>240</v>
      </c>
      <c r="C40" s="65"/>
      <c r="D40" s="65" t="s">
        <v>64</v>
      </c>
      <c r="E40" s="66">
        <v>162.05162589919811</v>
      </c>
      <c r="F40" s="68">
        <v>99.99988777852066</v>
      </c>
      <c r="G40" s="100" t="s">
        <v>567</v>
      </c>
      <c r="H40" s="65"/>
      <c r="I40" s="69" t="s">
        <v>240</v>
      </c>
      <c r="J40" s="70"/>
      <c r="K40" s="70"/>
      <c r="L40" s="69" t="s">
        <v>1534</v>
      </c>
      <c r="M40" s="73">
        <v>1.0373996783471422</v>
      </c>
      <c r="N40" s="74">
        <v>4502.4736328125</v>
      </c>
      <c r="O40" s="74">
        <v>7463.9091796875</v>
      </c>
      <c r="P40" s="75"/>
      <c r="Q40" s="76"/>
      <c r="R40" s="76"/>
      <c r="S40" s="86"/>
      <c r="T40" s="48">
        <v>0</v>
      </c>
      <c r="U40" s="48">
        <v>1</v>
      </c>
      <c r="V40" s="49">
        <v>0</v>
      </c>
      <c r="W40" s="49">
        <v>0.090909</v>
      </c>
      <c r="X40" s="49">
        <v>0</v>
      </c>
      <c r="Y40" s="49">
        <v>0.57851</v>
      </c>
      <c r="Z40" s="49">
        <v>0</v>
      </c>
      <c r="AA40" s="49">
        <v>0</v>
      </c>
      <c r="AB40" s="71">
        <v>40</v>
      </c>
      <c r="AC40" s="71"/>
      <c r="AD40" s="72"/>
      <c r="AE40" s="78" t="s">
        <v>931</v>
      </c>
      <c r="AF40" s="78">
        <v>33</v>
      </c>
      <c r="AG40" s="78">
        <v>215</v>
      </c>
      <c r="AH40" s="78">
        <v>27850</v>
      </c>
      <c r="AI40" s="78">
        <v>42015</v>
      </c>
      <c r="AJ40" s="78"/>
      <c r="AK40" s="78"/>
      <c r="AL40" s="78"/>
      <c r="AM40" s="78"/>
      <c r="AN40" s="78"/>
      <c r="AO40" s="80">
        <v>42559.23091435185</v>
      </c>
      <c r="AP40" s="82" t="s">
        <v>1246</v>
      </c>
      <c r="AQ40" s="78" t="b">
        <v>1</v>
      </c>
      <c r="AR40" s="78" t="b">
        <v>0</v>
      </c>
      <c r="AS40" s="78" t="b">
        <v>0</v>
      </c>
      <c r="AT40" s="78" t="s">
        <v>838</v>
      </c>
      <c r="AU40" s="78">
        <v>1</v>
      </c>
      <c r="AV40" s="78"/>
      <c r="AW40" s="78" t="b">
        <v>0</v>
      </c>
      <c r="AX40" s="78" t="s">
        <v>1389</v>
      </c>
      <c r="AY40" s="82" t="s">
        <v>1427</v>
      </c>
      <c r="AZ40" s="78" t="s">
        <v>66</v>
      </c>
      <c r="BA40" s="78" t="str">
        <f>REPLACE(INDEX(GroupVertices[Group],MATCH(Vertices[[#This Row],[Vertex]],GroupVertices[Vertex],0)),1,1,"")</f>
        <v>4</v>
      </c>
      <c r="BB40" s="48"/>
      <c r="BC40" s="48"/>
      <c r="BD40" s="48"/>
      <c r="BE40" s="48"/>
      <c r="BF40" s="48"/>
      <c r="BG40" s="48"/>
      <c r="BH40" s="121" t="s">
        <v>2092</v>
      </c>
      <c r="BI40" s="121" t="s">
        <v>2092</v>
      </c>
      <c r="BJ40" s="121" t="s">
        <v>2161</v>
      </c>
      <c r="BK40" s="121" t="s">
        <v>2161</v>
      </c>
      <c r="BL40" s="121">
        <v>0</v>
      </c>
      <c r="BM40" s="124">
        <v>0</v>
      </c>
      <c r="BN40" s="121">
        <v>0</v>
      </c>
      <c r="BO40" s="124">
        <v>0</v>
      </c>
      <c r="BP40" s="121">
        <v>0</v>
      </c>
      <c r="BQ40" s="124">
        <v>0</v>
      </c>
      <c r="BR40" s="121">
        <v>22</v>
      </c>
      <c r="BS40" s="124">
        <v>100</v>
      </c>
      <c r="BT40" s="121">
        <v>22</v>
      </c>
      <c r="BU40" s="2"/>
      <c r="BV40" s="3"/>
      <c r="BW40" s="3"/>
      <c r="BX40" s="3"/>
      <c r="BY40" s="3"/>
    </row>
    <row r="41" spans="1:77" ht="41.45" customHeight="1">
      <c r="A41" s="64" t="s">
        <v>241</v>
      </c>
      <c r="C41" s="65"/>
      <c r="D41" s="65" t="s">
        <v>64</v>
      </c>
      <c r="E41" s="66">
        <v>162.03097553951886</v>
      </c>
      <c r="F41" s="68">
        <v>99.9999326671124</v>
      </c>
      <c r="G41" s="100" t="s">
        <v>568</v>
      </c>
      <c r="H41" s="65"/>
      <c r="I41" s="69" t="s">
        <v>241</v>
      </c>
      <c r="J41" s="70"/>
      <c r="K41" s="70"/>
      <c r="L41" s="69" t="s">
        <v>1535</v>
      </c>
      <c r="M41" s="73">
        <v>1.0224398070082854</v>
      </c>
      <c r="N41" s="74">
        <v>5642.359375</v>
      </c>
      <c r="O41" s="74">
        <v>6393.5283203125</v>
      </c>
      <c r="P41" s="75"/>
      <c r="Q41" s="76"/>
      <c r="R41" s="76"/>
      <c r="S41" s="86"/>
      <c r="T41" s="48">
        <v>0</v>
      </c>
      <c r="U41" s="48">
        <v>1</v>
      </c>
      <c r="V41" s="49">
        <v>0</v>
      </c>
      <c r="W41" s="49">
        <v>0.090909</v>
      </c>
      <c r="X41" s="49">
        <v>0</v>
      </c>
      <c r="Y41" s="49">
        <v>0.57851</v>
      </c>
      <c r="Z41" s="49">
        <v>0</v>
      </c>
      <c r="AA41" s="49">
        <v>0</v>
      </c>
      <c r="AB41" s="71">
        <v>41</v>
      </c>
      <c r="AC41" s="71"/>
      <c r="AD41" s="72"/>
      <c r="AE41" s="78" t="s">
        <v>932</v>
      </c>
      <c r="AF41" s="78">
        <v>244</v>
      </c>
      <c r="AG41" s="78">
        <v>129</v>
      </c>
      <c r="AH41" s="78">
        <v>29265</v>
      </c>
      <c r="AI41" s="78">
        <v>955</v>
      </c>
      <c r="AJ41" s="78"/>
      <c r="AK41" s="78" t="s">
        <v>1036</v>
      </c>
      <c r="AL41" s="78" t="s">
        <v>1121</v>
      </c>
      <c r="AM41" s="82" t="s">
        <v>1172</v>
      </c>
      <c r="AN41" s="78"/>
      <c r="AO41" s="80">
        <v>39919.68221064815</v>
      </c>
      <c r="AP41" s="82" t="s">
        <v>1247</v>
      </c>
      <c r="AQ41" s="78" t="b">
        <v>0</v>
      </c>
      <c r="AR41" s="78" t="b">
        <v>0</v>
      </c>
      <c r="AS41" s="78" t="b">
        <v>1</v>
      </c>
      <c r="AT41" s="78" t="s">
        <v>838</v>
      </c>
      <c r="AU41" s="78">
        <v>0</v>
      </c>
      <c r="AV41" s="82" t="s">
        <v>1321</v>
      </c>
      <c r="AW41" s="78" t="b">
        <v>0</v>
      </c>
      <c r="AX41" s="78" t="s">
        <v>1389</v>
      </c>
      <c r="AY41" s="82" t="s">
        <v>1428</v>
      </c>
      <c r="AZ41" s="78" t="s">
        <v>66</v>
      </c>
      <c r="BA41" s="78" t="str">
        <f>REPLACE(INDEX(GroupVertices[Group],MATCH(Vertices[[#This Row],[Vertex]],GroupVertices[Vertex],0)),1,1,"")</f>
        <v>4</v>
      </c>
      <c r="BB41" s="48"/>
      <c r="BC41" s="48"/>
      <c r="BD41" s="48"/>
      <c r="BE41" s="48"/>
      <c r="BF41" s="48"/>
      <c r="BG41" s="48"/>
      <c r="BH41" s="121" t="s">
        <v>2092</v>
      </c>
      <c r="BI41" s="121" t="s">
        <v>2092</v>
      </c>
      <c r="BJ41" s="121" t="s">
        <v>2161</v>
      </c>
      <c r="BK41" s="121" t="s">
        <v>2161</v>
      </c>
      <c r="BL41" s="121">
        <v>0</v>
      </c>
      <c r="BM41" s="124">
        <v>0</v>
      </c>
      <c r="BN41" s="121">
        <v>0</v>
      </c>
      <c r="BO41" s="124">
        <v>0</v>
      </c>
      <c r="BP41" s="121">
        <v>0</v>
      </c>
      <c r="BQ41" s="124">
        <v>0</v>
      </c>
      <c r="BR41" s="121">
        <v>22</v>
      </c>
      <c r="BS41" s="124">
        <v>100</v>
      </c>
      <c r="BT41" s="121">
        <v>22</v>
      </c>
      <c r="BU41" s="2"/>
      <c r="BV41" s="3"/>
      <c r="BW41" s="3"/>
      <c r="BX41" s="3"/>
      <c r="BY41" s="3"/>
    </row>
    <row r="42" spans="1:77" ht="41.45" customHeight="1">
      <c r="A42" s="64" t="s">
        <v>242</v>
      </c>
      <c r="C42" s="65"/>
      <c r="D42" s="65" t="s">
        <v>64</v>
      </c>
      <c r="E42" s="66">
        <v>162.89612956189478</v>
      </c>
      <c r="F42" s="68">
        <v>99.99805204390285</v>
      </c>
      <c r="G42" s="100" t="s">
        <v>1341</v>
      </c>
      <c r="H42" s="65"/>
      <c r="I42" s="69" t="s">
        <v>242</v>
      </c>
      <c r="J42" s="70"/>
      <c r="K42" s="70"/>
      <c r="L42" s="69" t="s">
        <v>1536</v>
      </c>
      <c r="M42" s="73">
        <v>1.6491888353094637</v>
      </c>
      <c r="N42" s="74">
        <v>3966.896728515625</v>
      </c>
      <c r="O42" s="74">
        <v>6821.18603515625</v>
      </c>
      <c r="P42" s="75"/>
      <c r="Q42" s="76"/>
      <c r="R42" s="76"/>
      <c r="S42" s="86"/>
      <c r="T42" s="48">
        <v>2</v>
      </c>
      <c r="U42" s="48">
        <v>2</v>
      </c>
      <c r="V42" s="49">
        <v>16</v>
      </c>
      <c r="W42" s="49">
        <v>0.05</v>
      </c>
      <c r="X42" s="49">
        <v>0</v>
      </c>
      <c r="Y42" s="49">
        <v>1.458435</v>
      </c>
      <c r="Z42" s="49">
        <v>0</v>
      </c>
      <c r="AA42" s="49">
        <v>0</v>
      </c>
      <c r="AB42" s="71">
        <v>42</v>
      </c>
      <c r="AC42" s="71"/>
      <c r="AD42" s="72"/>
      <c r="AE42" s="78" t="s">
        <v>933</v>
      </c>
      <c r="AF42" s="78">
        <v>4617</v>
      </c>
      <c r="AG42" s="78">
        <v>3732</v>
      </c>
      <c r="AH42" s="78">
        <v>5962</v>
      </c>
      <c r="AI42" s="78">
        <v>23265</v>
      </c>
      <c r="AJ42" s="78"/>
      <c r="AK42" s="78" t="s">
        <v>1037</v>
      </c>
      <c r="AL42" s="78" t="s">
        <v>861</v>
      </c>
      <c r="AM42" s="82" t="s">
        <v>1173</v>
      </c>
      <c r="AN42" s="78"/>
      <c r="AO42" s="80">
        <v>39866.297638888886</v>
      </c>
      <c r="AP42" s="82" t="s">
        <v>1248</v>
      </c>
      <c r="AQ42" s="78" t="b">
        <v>1</v>
      </c>
      <c r="AR42" s="78" t="b">
        <v>0</v>
      </c>
      <c r="AS42" s="78" t="b">
        <v>1</v>
      </c>
      <c r="AT42" s="78" t="s">
        <v>838</v>
      </c>
      <c r="AU42" s="78">
        <v>7</v>
      </c>
      <c r="AV42" s="82" t="s">
        <v>1311</v>
      </c>
      <c r="AW42" s="78" t="b">
        <v>0</v>
      </c>
      <c r="AX42" s="78" t="s">
        <v>1389</v>
      </c>
      <c r="AY42" s="82" t="s">
        <v>1429</v>
      </c>
      <c r="AZ42" s="78" t="s">
        <v>66</v>
      </c>
      <c r="BA42" s="78" t="str">
        <f>REPLACE(INDEX(GroupVertices[Group],MATCH(Vertices[[#This Row],[Vertex]],GroupVertices[Vertex],0)),1,1,"")</f>
        <v>3</v>
      </c>
      <c r="BB42" s="48"/>
      <c r="BC42" s="48"/>
      <c r="BD42" s="48"/>
      <c r="BE42" s="48"/>
      <c r="BF42" s="48" t="s">
        <v>2062</v>
      </c>
      <c r="BG42" s="48" t="s">
        <v>2067</v>
      </c>
      <c r="BH42" s="121" t="s">
        <v>2094</v>
      </c>
      <c r="BI42" s="121" t="s">
        <v>2134</v>
      </c>
      <c r="BJ42" s="121" t="s">
        <v>2163</v>
      </c>
      <c r="BK42" s="121" t="s">
        <v>2163</v>
      </c>
      <c r="BL42" s="121">
        <v>2</v>
      </c>
      <c r="BM42" s="124">
        <v>3.9215686274509802</v>
      </c>
      <c r="BN42" s="121">
        <v>0</v>
      </c>
      <c r="BO42" s="124">
        <v>0</v>
      </c>
      <c r="BP42" s="121">
        <v>0</v>
      </c>
      <c r="BQ42" s="124">
        <v>0</v>
      </c>
      <c r="BR42" s="121">
        <v>49</v>
      </c>
      <c r="BS42" s="124">
        <v>96.07843137254902</v>
      </c>
      <c r="BT42" s="121">
        <v>51</v>
      </c>
      <c r="BU42" s="2"/>
      <c r="BV42" s="3"/>
      <c r="BW42" s="3"/>
      <c r="BX42" s="3"/>
      <c r="BY42" s="3"/>
    </row>
    <row r="43" spans="1:77" ht="41.45" customHeight="1">
      <c r="A43" s="64" t="s">
        <v>243</v>
      </c>
      <c r="C43" s="65"/>
      <c r="D43" s="65" t="s">
        <v>64</v>
      </c>
      <c r="E43" s="66">
        <v>162.03265638274857</v>
      </c>
      <c r="F43" s="68">
        <v>99.99992901338982</v>
      </c>
      <c r="G43" s="100" t="s">
        <v>569</v>
      </c>
      <c r="H43" s="65"/>
      <c r="I43" s="69" t="s">
        <v>243</v>
      </c>
      <c r="J43" s="70"/>
      <c r="K43" s="70"/>
      <c r="L43" s="69" t="s">
        <v>1537</v>
      </c>
      <c r="M43" s="73">
        <v>1.0236574709544712</v>
      </c>
      <c r="N43" s="74">
        <v>5409.17041015625</v>
      </c>
      <c r="O43" s="74">
        <v>9646.09375</v>
      </c>
      <c r="P43" s="75"/>
      <c r="Q43" s="76"/>
      <c r="R43" s="76"/>
      <c r="S43" s="86"/>
      <c r="T43" s="48">
        <v>0</v>
      </c>
      <c r="U43" s="48">
        <v>1</v>
      </c>
      <c r="V43" s="49">
        <v>0</v>
      </c>
      <c r="W43" s="49">
        <v>0.090909</v>
      </c>
      <c r="X43" s="49">
        <v>0</v>
      </c>
      <c r="Y43" s="49">
        <v>0.57851</v>
      </c>
      <c r="Z43" s="49">
        <v>0</v>
      </c>
      <c r="AA43" s="49">
        <v>0</v>
      </c>
      <c r="AB43" s="71">
        <v>43</v>
      </c>
      <c r="AC43" s="71"/>
      <c r="AD43" s="72"/>
      <c r="AE43" s="78" t="s">
        <v>934</v>
      </c>
      <c r="AF43" s="78">
        <v>797</v>
      </c>
      <c r="AG43" s="78">
        <v>136</v>
      </c>
      <c r="AH43" s="78">
        <v>26236</v>
      </c>
      <c r="AI43" s="78">
        <v>6562</v>
      </c>
      <c r="AJ43" s="78"/>
      <c r="AK43" s="78"/>
      <c r="AL43" s="78"/>
      <c r="AM43" s="78"/>
      <c r="AN43" s="78"/>
      <c r="AO43" s="80">
        <v>40481.04474537037</v>
      </c>
      <c r="AP43" s="78"/>
      <c r="AQ43" s="78" t="b">
        <v>0</v>
      </c>
      <c r="AR43" s="78" t="b">
        <v>0</v>
      </c>
      <c r="AS43" s="78" t="b">
        <v>0</v>
      </c>
      <c r="AT43" s="78" t="s">
        <v>838</v>
      </c>
      <c r="AU43" s="78">
        <v>1</v>
      </c>
      <c r="AV43" s="82" t="s">
        <v>1319</v>
      </c>
      <c r="AW43" s="78" t="b">
        <v>0</v>
      </c>
      <c r="AX43" s="78" t="s">
        <v>1389</v>
      </c>
      <c r="AY43" s="82" t="s">
        <v>1430</v>
      </c>
      <c r="AZ43" s="78" t="s">
        <v>66</v>
      </c>
      <c r="BA43" s="78" t="str">
        <f>REPLACE(INDEX(GroupVertices[Group],MATCH(Vertices[[#This Row],[Vertex]],GroupVertices[Vertex],0)),1,1,"")</f>
        <v>4</v>
      </c>
      <c r="BB43" s="48"/>
      <c r="BC43" s="48"/>
      <c r="BD43" s="48"/>
      <c r="BE43" s="48"/>
      <c r="BF43" s="48"/>
      <c r="BG43" s="48"/>
      <c r="BH43" s="121" t="s">
        <v>2092</v>
      </c>
      <c r="BI43" s="121" t="s">
        <v>2092</v>
      </c>
      <c r="BJ43" s="121" t="s">
        <v>2161</v>
      </c>
      <c r="BK43" s="121" t="s">
        <v>2161</v>
      </c>
      <c r="BL43" s="121">
        <v>0</v>
      </c>
      <c r="BM43" s="124">
        <v>0</v>
      </c>
      <c r="BN43" s="121">
        <v>0</v>
      </c>
      <c r="BO43" s="124">
        <v>0</v>
      </c>
      <c r="BP43" s="121">
        <v>0</v>
      </c>
      <c r="BQ43" s="124">
        <v>0</v>
      </c>
      <c r="BR43" s="121">
        <v>22</v>
      </c>
      <c r="BS43" s="124">
        <v>100</v>
      </c>
      <c r="BT43" s="121">
        <v>22</v>
      </c>
      <c r="BU43" s="2"/>
      <c r="BV43" s="3"/>
      <c r="BW43" s="3"/>
      <c r="BX43" s="3"/>
      <c r="BY43" s="3"/>
    </row>
    <row r="44" spans="1:77" ht="41.45" customHeight="1">
      <c r="A44" s="64" t="s">
        <v>244</v>
      </c>
      <c r="C44" s="65"/>
      <c r="D44" s="65" t="s">
        <v>64</v>
      </c>
      <c r="E44" s="66">
        <v>162.78855559519357</v>
      </c>
      <c r="F44" s="68">
        <v>99.99828588214817</v>
      </c>
      <c r="G44" s="100" t="s">
        <v>1342</v>
      </c>
      <c r="H44" s="65"/>
      <c r="I44" s="69" t="s">
        <v>244</v>
      </c>
      <c r="J44" s="70"/>
      <c r="K44" s="70"/>
      <c r="L44" s="69" t="s">
        <v>1538</v>
      </c>
      <c r="M44" s="73">
        <v>1.5712583427535582</v>
      </c>
      <c r="N44" s="74">
        <v>4307.5615234375</v>
      </c>
      <c r="O44" s="74">
        <v>6457.41357421875</v>
      </c>
      <c r="P44" s="75"/>
      <c r="Q44" s="76"/>
      <c r="R44" s="76"/>
      <c r="S44" s="86"/>
      <c r="T44" s="48">
        <v>0</v>
      </c>
      <c r="U44" s="48">
        <v>1</v>
      </c>
      <c r="V44" s="49">
        <v>0</v>
      </c>
      <c r="W44" s="49">
        <v>0.035714</v>
      </c>
      <c r="X44" s="49">
        <v>0</v>
      </c>
      <c r="Y44" s="49">
        <v>0.563223</v>
      </c>
      <c r="Z44" s="49">
        <v>0</v>
      </c>
      <c r="AA44" s="49">
        <v>0</v>
      </c>
      <c r="AB44" s="71">
        <v>44</v>
      </c>
      <c r="AC44" s="71"/>
      <c r="AD44" s="72"/>
      <c r="AE44" s="78" t="s">
        <v>935</v>
      </c>
      <c r="AF44" s="78">
        <v>4972</v>
      </c>
      <c r="AG44" s="78">
        <v>3284</v>
      </c>
      <c r="AH44" s="78">
        <v>28322</v>
      </c>
      <c r="AI44" s="78">
        <v>46129</v>
      </c>
      <c r="AJ44" s="78"/>
      <c r="AK44" s="78" t="s">
        <v>1038</v>
      </c>
      <c r="AL44" s="78" t="s">
        <v>859</v>
      </c>
      <c r="AM44" s="78"/>
      <c r="AN44" s="78"/>
      <c r="AO44" s="80">
        <v>43287.073171296295</v>
      </c>
      <c r="AP44" s="78"/>
      <c r="AQ44" s="78" t="b">
        <v>1</v>
      </c>
      <c r="AR44" s="78" t="b">
        <v>0</v>
      </c>
      <c r="AS44" s="78" t="b">
        <v>0</v>
      </c>
      <c r="AT44" s="78" t="s">
        <v>838</v>
      </c>
      <c r="AU44" s="78">
        <v>0</v>
      </c>
      <c r="AV44" s="78"/>
      <c r="AW44" s="78" t="b">
        <v>0</v>
      </c>
      <c r="AX44" s="78" t="s">
        <v>1389</v>
      </c>
      <c r="AY44" s="82" t="s">
        <v>1431</v>
      </c>
      <c r="AZ44" s="78" t="s">
        <v>66</v>
      </c>
      <c r="BA44" s="78" t="str">
        <f>REPLACE(INDEX(GroupVertices[Group],MATCH(Vertices[[#This Row],[Vertex]],GroupVertices[Vertex],0)),1,1,"")</f>
        <v>3</v>
      </c>
      <c r="BB44" s="48"/>
      <c r="BC44" s="48"/>
      <c r="BD44" s="48"/>
      <c r="BE44" s="48"/>
      <c r="BF44" s="48" t="s">
        <v>443</v>
      </c>
      <c r="BG44" s="48" t="s">
        <v>443</v>
      </c>
      <c r="BH44" s="121" t="s">
        <v>2095</v>
      </c>
      <c r="BI44" s="121" t="s">
        <v>2095</v>
      </c>
      <c r="BJ44" s="121" t="s">
        <v>2164</v>
      </c>
      <c r="BK44" s="121" t="s">
        <v>2164</v>
      </c>
      <c r="BL44" s="121">
        <v>0</v>
      </c>
      <c r="BM44" s="124">
        <v>0</v>
      </c>
      <c r="BN44" s="121">
        <v>0</v>
      </c>
      <c r="BO44" s="124">
        <v>0</v>
      </c>
      <c r="BP44" s="121">
        <v>0</v>
      </c>
      <c r="BQ44" s="124">
        <v>0</v>
      </c>
      <c r="BR44" s="121">
        <v>11</v>
      </c>
      <c r="BS44" s="124">
        <v>100</v>
      </c>
      <c r="BT44" s="121">
        <v>11</v>
      </c>
      <c r="BU44" s="2"/>
      <c r="BV44" s="3"/>
      <c r="BW44" s="3"/>
      <c r="BX44" s="3"/>
      <c r="BY44" s="3"/>
    </row>
    <row r="45" spans="1:77" ht="41.45" customHeight="1">
      <c r="A45" s="64" t="s">
        <v>245</v>
      </c>
      <c r="C45" s="65"/>
      <c r="D45" s="65" t="s">
        <v>64</v>
      </c>
      <c r="E45" s="66">
        <v>162.01176590260795</v>
      </c>
      <c r="F45" s="68">
        <v>99.99997442394192</v>
      </c>
      <c r="G45" s="100" t="s">
        <v>570</v>
      </c>
      <c r="H45" s="65"/>
      <c r="I45" s="69" t="s">
        <v>245</v>
      </c>
      <c r="J45" s="70"/>
      <c r="K45" s="70"/>
      <c r="L45" s="69" t="s">
        <v>1539</v>
      </c>
      <c r="M45" s="73">
        <v>1.0085236476233022</v>
      </c>
      <c r="N45" s="74">
        <v>4726.9765625</v>
      </c>
      <c r="O45" s="74">
        <v>9275.4921875</v>
      </c>
      <c r="P45" s="75"/>
      <c r="Q45" s="76"/>
      <c r="R45" s="76"/>
      <c r="S45" s="86"/>
      <c r="T45" s="48">
        <v>0</v>
      </c>
      <c r="U45" s="48">
        <v>1</v>
      </c>
      <c r="V45" s="49">
        <v>0</v>
      </c>
      <c r="W45" s="49">
        <v>0.090909</v>
      </c>
      <c r="X45" s="49">
        <v>0</v>
      </c>
      <c r="Y45" s="49">
        <v>0.57851</v>
      </c>
      <c r="Z45" s="49">
        <v>0</v>
      </c>
      <c r="AA45" s="49">
        <v>0</v>
      </c>
      <c r="AB45" s="71">
        <v>45</v>
      </c>
      <c r="AC45" s="71"/>
      <c r="AD45" s="72"/>
      <c r="AE45" s="78" t="s">
        <v>936</v>
      </c>
      <c r="AF45" s="78">
        <v>538</v>
      </c>
      <c r="AG45" s="78">
        <v>49</v>
      </c>
      <c r="AH45" s="78">
        <v>3751</v>
      </c>
      <c r="AI45" s="78">
        <v>5</v>
      </c>
      <c r="AJ45" s="78"/>
      <c r="AK45" s="78"/>
      <c r="AL45" s="78"/>
      <c r="AM45" s="78"/>
      <c r="AN45" s="78"/>
      <c r="AO45" s="80">
        <v>43099.25130787037</v>
      </c>
      <c r="AP45" s="82" t="s">
        <v>1249</v>
      </c>
      <c r="AQ45" s="78" t="b">
        <v>1</v>
      </c>
      <c r="AR45" s="78" t="b">
        <v>0</v>
      </c>
      <c r="AS45" s="78" t="b">
        <v>0</v>
      </c>
      <c r="AT45" s="78" t="s">
        <v>838</v>
      </c>
      <c r="AU45" s="78">
        <v>0</v>
      </c>
      <c r="AV45" s="78"/>
      <c r="AW45" s="78" t="b">
        <v>0</v>
      </c>
      <c r="AX45" s="78" t="s">
        <v>1389</v>
      </c>
      <c r="AY45" s="82" t="s">
        <v>1432</v>
      </c>
      <c r="AZ45" s="78" t="s">
        <v>66</v>
      </c>
      <c r="BA45" s="78" t="str">
        <f>REPLACE(INDEX(GroupVertices[Group],MATCH(Vertices[[#This Row],[Vertex]],GroupVertices[Vertex],0)),1,1,"")</f>
        <v>4</v>
      </c>
      <c r="BB45" s="48"/>
      <c r="BC45" s="48"/>
      <c r="BD45" s="48"/>
      <c r="BE45" s="48"/>
      <c r="BF45" s="48"/>
      <c r="BG45" s="48"/>
      <c r="BH45" s="121" t="s">
        <v>2092</v>
      </c>
      <c r="BI45" s="121" t="s">
        <v>2092</v>
      </c>
      <c r="BJ45" s="121" t="s">
        <v>2161</v>
      </c>
      <c r="BK45" s="121" t="s">
        <v>2161</v>
      </c>
      <c r="BL45" s="121">
        <v>0</v>
      </c>
      <c r="BM45" s="124">
        <v>0</v>
      </c>
      <c r="BN45" s="121">
        <v>0</v>
      </c>
      <c r="BO45" s="124">
        <v>0</v>
      </c>
      <c r="BP45" s="121">
        <v>0</v>
      </c>
      <c r="BQ45" s="124">
        <v>0</v>
      </c>
      <c r="BR45" s="121">
        <v>22</v>
      </c>
      <c r="BS45" s="124">
        <v>100</v>
      </c>
      <c r="BT45" s="121">
        <v>22</v>
      </c>
      <c r="BU45" s="2"/>
      <c r="BV45" s="3"/>
      <c r="BW45" s="3"/>
      <c r="BX45" s="3"/>
      <c r="BY45" s="3"/>
    </row>
    <row r="46" spans="1:77" ht="41.45" customHeight="1">
      <c r="A46" s="64" t="s">
        <v>246</v>
      </c>
      <c r="C46" s="65"/>
      <c r="D46" s="65" t="s">
        <v>64</v>
      </c>
      <c r="E46" s="66">
        <v>162.02617313029114</v>
      </c>
      <c r="F46" s="68">
        <v>99.99994310631978</v>
      </c>
      <c r="G46" s="100" t="s">
        <v>571</v>
      </c>
      <c r="H46" s="65"/>
      <c r="I46" s="69" t="s">
        <v>246</v>
      </c>
      <c r="J46" s="70"/>
      <c r="K46" s="70"/>
      <c r="L46" s="69" t="s">
        <v>1540</v>
      </c>
      <c r="M46" s="73">
        <v>1.0189607671620395</v>
      </c>
      <c r="N46" s="74">
        <v>2429.09423828125</v>
      </c>
      <c r="O46" s="74">
        <v>9070.857421875</v>
      </c>
      <c r="P46" s="75"/>
      <c r="Q46" s="76"/>
      <c r="R46" s="76"/>
      <c r="S46" s="86"/>
      <c r="T46" s="48">
        <v>1</v>
      </c>
      <c r="U46" s="48">
        <v>1</v>
      </c>
      <c r="V46" s="49">
        <v>0</v>
      </c>
      <c r="W46" s="49">
        <v>0</v>
      </c>
      <c r="X46" s="49">
        <v>0</v>
      </c>
      <c r="Y46" s="49">
        <v>0.999995</v>
      </c>
      <c r="Z46" s="49">
        <v>0</v>
      </c>
      <c r="AA46" s="49" t="s">
        <v>2338</v>
      </c>
      <c r="AB46" s="71">
        <v>46</v>
      </c>
      <c r="AC46" s="71"/>
      <c r="AD46" s="72"/>
      <c r="AE46" s="78" t="s">
        <v>937</v>
      </c>
      <c r="AF46" s="78">
        <v>370</v>
      </c>
      <c r="AG46" s="78">
        <v>109</v>
      </c>
      <c r="AH46" s="78">
        <v>464</v>
      </c>
      <c r="AI46" s="78">
        <v>2342</v>
      </c>
      <c r="AJ46" s="78"/>
      <c r="AK46" s="78" t="s">
        <v>1039</v>
      </c>
      <c r="AL46" s="78" t="s">
        <v>1122</v>
      </c>
      <c r="AM46" s="78"/>
      <c r="AN46" s="78"/>
      <c r="AO46" s="80">
        <v>42596.15237268519</v>
      </c>
      <c r="AP46" s="82" t="s">
        <v>1250</v>
      </c>
      <c r="AQ46" s="78" t="b">
        <v>0</v>
      </c>
      <c r="AR46" s="78" t="b">
        <v>0</v>
      </c>
      <c r="AS46" s="78" t="b">
        <v>1</v>
      </c>
      <c r="AT46" s="78" t="s">
        <v>838</v>
      </c>
      <c r="AU46" s="78">
        <v>3</v>
      </c>
      <c r="AV46" s="82" t="s">
        <v>1311</v>
      </c>
      <c r="AW46" s="78" t="b">
        <v>0</v>
      </c>
      <c r="AX46" s="78" t="s">
        <v>1389</v>
      </c>
      <c r="AY46" s="82" t="s">
        <v>1433</v>
      </c>
      <c r="AZ46" s="78" t="s">
        <v>66</v>
      </c>
      <c r="BA46" s="78" t="str">
        <f>REPLACE(INDEX(GroupVertices[Group],MATCH(Vertices[[#This Row],[Vertex]],GroupVertices[Vertex],0)),1,1,"")</f>
        <v>1</v>
      </c>
      <c r="BB46" s="48"/>
      <c r="BC46" s="48"/>
      <c r="BD46" s="48"/>
      <c r="BE46" s="48"/>
      <c r="BF46" s="48" t="s">
        <v>460</v>
      </c>
      <c r="BG46" s="48" t="s">
        <v>460</v>
      </c>
      <c r="BH46" s="121" t="s">
        <v>2096</v>
      </c>
      <c r="BI46" s="121" t="s">
        <v>2096</v>
      </c>
      <c r="BJ46" s="121" t="s">
        <v>2165</v>
      </c>
      <c r="BK46" s="121" t="s">
        <v>2165</v>
      </c>
      <c r="BL46" s="121">
        <v>1</v>
      </c>
      <c r="BM46" s="124">
        <v>2.3255813953488373</v>
      </c>
      <c r="BN46" s="121">
        <v>1</v>
      </c>
      <c r="BO46" s="124">
        <v>2.3255813953488373</v>
      </c>
      <c r="BP46" s="121">
        <v>0</v>
      </c>
      <c r="BQ46" s="124">
        <v>0</v>
      </c>
      <c r="BR46" s="121">
        <v>41</v>
      </c>
      <c r="BS46" s="124">
        <v>95.34883720930233</v>
      </c>
      <c r="BT46" s="121">
        <v>43</v>
      </c>
      <c r="BU46" s="2"/>
      <c r="BV46" s="3"/>
      <c r="BW46" s="3"/>
      <c r="BX46" s="3"/>
      <c r="BY46" s="3"/>
    </row>
    <row r="47" spans="1:77" ht="41.45" customHeight="1">
      <c r="A47" s="64" t="s">
        <v>247</v>
      </c>
      <c r="C47" s="65"/>
      <c r="D47" s="65" t="s">
        <v>64</v>
      </c>
      <c r="E47" s="66">
        <v>162.64112163190222</v>
      </c>
      <c r="F47" s="68">
        <v>99.99860636581474</v>
      </c>
      <c r="G47" s="100" t="s">
        <v>572</v>
      </c>
      <c r="H47" s="65"/>
      <c r="I47" s="69" t="s">
        <v>247</v>
      </c>
      <c r="J47" s="70"/>
      <c r="K47" s="70"/>
      <c r="L47" s="69" t="s">
        <v>1541</v>
      </c>
      <c r="M47" s="73">
        <v>1.4644518194738123</v>
      </c>
      <c r="N47" s="74">
        <v>3480.21875</v>
      </c>
      <c r="O47" s="74">
        <v>2086.85888671875</v>
      </c>
      <c r="P47" s="75"/>
      <c r="Q47" s="76"/>
      <c r="R47" s="76"/>
      <c r="S47" s="86"/>
      <c r="T47" s="48">
        <v>2</v>
      </c>
      <c r="U47" s="48">
        <v>7</v>
      </c>
      <c r="V47" s="49">
        <v>10</v>
      </c>
      <c r="W47" s="49">
        <v>0.166667</v>
      </c>
      <c r="X47" s="49">
        <v>0.231662</v>
      </c>
      <c r="Y47" s="49">
        <v>1.944434</v>
      </c>
      <c r="Z47" s="49">
        <v>0.16666666666666666</v>
      </c>
      <c r="AA47" s="49">
        <v>0.16666666666666666</v>
      </c>
      <c r="AB47" s="71">
        <v>47</v>
      </c>
      <c r="AC47" s="71"/>
      <c r="AD47" s="72"/>
      <c r="AE47" s="78" t="s">
        <v>938</v>
      </c>
      <c r="AF47" s="78">
        <v>5001</v>
      </c>
      <c r="AG47" s="78">
        <v>2670</v>
      </c>
      <c r="AH47" s="78">
        <v>71855</v>
      </c>
      <c r="AI47" s="78">
        <v>55428</v>
      </c>
      <c r="AJ47" s="78"/>
      <c r="AK47" s="78" t="s">
        <v>1040</v>
      </c>
      <c r="AL47" s="78" t="s">
        <v>1123</v>
      </c>
      <c r="AM47" s="82" t="s">
        <v>1174</v>
      </c>
      <c r="AN47" s="78"/>
      <c r="AO47" s="80">
        <v>39920.81863425926</v>
      </c>
      <c r="AP47" s="82" t="s">
        <v>1251</v>
      </c>
      <c r="AQ47" s="78" t="b">
        <v>0</v>
      </c>
      <c r="AR47" s="78" t="b">
        <v>0</v>
      </c>
      <c r="AS47" s="78" t="b">
        <v>1</v>
      </c>
      <c r="AT47" s="78" t="s">
        <v>838</v>
      </c>
      <c r="AU47" s="78">
        <v>60</v>
      </c>
      <c r="AV47" s="82" t="s">
        <v>1314</v>
      </c>
      <c r="AW47" s="78" t="b">
        <v>0</v>
      </c>
      <c r="AX47" s="78" t="s">
        <v>1389</v>
      </c>
      <c r="AY47" s="82" t="s">
        <v>1434</v>
      </c>
      <c r="AZ47" s="78" t="s">
        <v>66</v>
      </c>
      <c r="BA47" s="78" t="str">
        <f>REPLACE(INDEX(GroupVertices[Group],MATCH(Vertices[[#This Row],[Vertex]],GroupVertices[Vertex],0)),1,1,"")</f>
        <v>5</v>
      </c>
      <c r="BB47" s="48"/>
      <c r="BC47" s="48"/>
      <c r="BD47" s="48"/>
      <c r="BE47" s="48"/>
      <c r="BF47" s="48" t="s">
        <v>1774</v>
      </c>
      <c r="BG47" s="48" t="s">
        <v>2068</v>
      </c>
      <c r="BH47" s="121" t="s">
        <v>1848</v>
      </c>
      <c r="BI47" s="121" t="s">
        <v>2097</v>
      </c>
      <c r="BJ47" s="121" t="s">
        <v>1971</v>
      </c>
      <c r="BK47" s="121" t="s">
        <v>1971</v>
      </c>
      <c r="BL47" s="121">
        <v>7</v>
      </c>
      <c r="BM47" s="124">
        <v>7.954545454545454</v>
      </c>
      <c r="BN47" s="121">
        <v>0</v>
      </c>
      <c r="BO47" s="124">
        <v>0</v>
      </c>
      <c r="BP47" s="121">
        <v>0</v>
      </c>
      <c r="BQ47" s="124">
        <v>0</v>
      </c>
      <c r="BR47" s="121">
        <v>81</v>
      </c>
      <c r="BS47" s="124">
        <v>92.04545454545455</v>
      </c>
      <c r="BT47" s="121">
        <v>88</v>
      </c>
      <c r="BU47" s="2"/>
      <c r="BV47" s="3"/>
      <c r="BW47" s="3"/>
      <c r="BX47" s="3"/>
      <c r="BY47" s="3"/>
    </row>
    <row r="48" spans="1:77" ht="41.45" customHeight="1">
      <c r="A48" s="64" t="s">
        <v>306</v>
      </c>
      <c r="C48" s="65"/>
      <c r="D48" s="65" t="s">
        <v>64</v>
      </c>
      <c r="E48" s="66">
        <v>1000</v>
      </c>
      <c r="F48" s="68">
        <v>70</v>
      </c>
      <c r="G48" s="100" t="s">
        <v>1343</v>
      </c>
      <c r="H48" s="65"/>
      <c r="I48" s="69" t="s">
        <v>306</v>
      </c>
      <c r="J48" s="70"/>
      <c r="K48" s="70"/>
      <c r="L48" s="69" t="s">
        <v>1542</v>
      </c>
      <c r="M48" s="73">
        <v>9999</v>
      </c>
      <c r="N48" s="74">
        <v>3933.37060546875</v>
      </c>
      <c r="O48" s="74">
        <v>3976.072998046875</v>
      </c>
      <c r="P48" s="75"/>
      <c r="Q48" s="76"/>
      <c r="R48" s="76"/>
      <c r="S48" s="86"/>
      <c r="T48" s="48">
        <v>2</v>
      </c>
      <c r="U48" s="48">
        <v>0</v>
      </c>
      <c r="V48" s="49">
        <v>0</v>
      </c>
      <c r="W48" s="49">
        <v>0.1</v>
      </c>
      <c r="X48" s="49">
        <v>0.107335</v>
      </c>
      <c r="Y48" s="49">
        <v>0.622219</v>
      </c>
      <c r="Z48" s="49">
        <v>1</v>
      </c>
      <c r="AA48" s="49">
        <v>0</v>
      </c>
      <c r="AB48" s="71">
        <v>48</v>
      </c>
      <c r="AC48" s="71"/>
      <c r="AD48" s="72"/>
      <c r="AE48" s="78" t="s">
        <v>939</v>
      </c>
      <c r="AF48" s="78">
        <v>45</v>
      </c>
      <c r="AG48" s="78">
        <v>57475628</v>
      </c>
      <c r="AH48" s="78">
        <v>40307</v>
      </c>
      <c r="AI48" s="78">
        <v>8</v>
      </c>
      <c r="AJ48" s="78"/>
      <c r="AK48" s="78" t="s">
        <v>1041</v>
      </c>
      <c r="AL48" s="78" t="s">
        <v>1110</v>
      </c>
      <c r="AM48" s="82" t="s">
        <v>1175</v>
      </c>
      <c r="AN48" s="78"/>
      <c r="AO48" s="80">
        <v>39890.57405092593</v>
      </c>
      <c r="AP48" s="82" t="s">
        <v>1252</v>
      </c>
      <c r="AQ48" s="78" t="b">
        <v>0</v>
      </c>
      <c r="AR48" s="78" t="b">
        <v>0</v>
      </c>
      <c r="AS48" s="78" t="b">
        <v>1</v>
      </c>
      <c r="AT48" s="78" t="s">
        <v>838</v>
      </c>
      <c r="AU48" s="78">
        <v>99098</v>
      </c>
      <c r="AV48" s="82" t="s">
        <v>1311</v>
      </c>
      <c r="AW48" s="78" t="b">
        <v>1</v>
      </c>
      <c r="AX48" s="78" t="s">
        <v>1389</v>
      </c>
      <c r="AY48" s="82" t="s">
        <v>1435</v>
      </c>
      <c r="AZ48" s="78" t="s">
        <v>65</v>
      </c>
      <c r="BA48" s="78" t="str">
        <f>REPLACE(INDEX(GroupVertices[Group],MATCH(Vertices[[#This Row],[Vertex]],GroupVertices[Vertex],0)),1,1,"")</f>
        <v>5</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248</v>
      </c>
      <c r="C49" s="65"/>
      <c r="D49" s="65" t="s">
        <v>64</v>
      </c>
      <c r="E49" s="66">
        <v>162.18921492357265</v>
      </c>
      <c r="F49" s="68">
        <v>99.99958869522922</v>
      </c>
      <c r="G49" s="100" t="s">
        <v>573</v>
      </c>
      <c r="H49" s="65"/>
      <c r="I49" s="69" t="s">
        <v>248</v>
      </c>
      <c r="J49" s="70"/>
      <c r="K49" s="70"/>
      <c r="L49" s="69" t="s">
        <v>1543</v>
      </c>
      <c r="M49" s="73">
        <v>1.1370741699420839</v>
      </c>
      <c r="N49" s="74">
        <v>3721.47412109375</v>
      </c>
      <c r="O49" s="74">
        <v>2425.69091796875</v>
      </c>
      <c r="P49" s="75"/>
      <c r="Q49" s="76"/>
      <c r="R49" s="76"/>
      <c r="S49" s="86"/>
      <c r="T49" s="48">
        <v>2</v>
      </c>
      <c r="U49" s="48">
        <v>7</v>
      </c>
      <c r="V49" s="49">
        <v>10</v>
      </c>
      <c r="W49" s="49">
        <v>0.166667</v>
      </c>
      <c r="X49" s="49">
        <v>0.231662</v>
      </c>
      <c r="Y49" s="49">
        <v>1.944434</v>
      </c>
      <c r="Z49" s="49">
        <v>0.16666666666666666</v>
      </c>
      <c r="AA49" s="49">
        <v>0.16666666666666666</v>
      </c>
      <c r="AB49" s="71">
        <v>49</v>
      </c>
      <c r="AC49" s="71"/>
      <c r="AD49" s="72"/>
      <c r="AE49" s="78" t="s">
        <v>940</v>
      </c>
      <c r="AF49" s="78">
        <v>1661</v>
      </c>
      <c r="AG49" s="78">
        <v>788</v>
      </c>
      <c r="AH49" s="78">
        <v>10144</v>
      </c>
      <c r="AI49" s="78">
        <v>9938</v>
      </c>
      <c r="AJ49" s="78"/>
      <c r="AK49" s="78" t="s">
        <v>1042</v>
      </c>
      <c r="AL49" s="78" t="s">
        <v>861</v>
      </c>
      <c r="AM49" s="78"/>
      <c r="AN49" s="78"/>
      <c r="AO49" s="80">
        <v>42999.134375</v>
      </c>
      <c r="AP49" s="82" t="s">
        <v>1253</v>
      </c>
      <c r="AQ49" s="78" t="b">
        <v>1</v>
      </c>
      <c r="AR49" s="78" t="b">
        <v>0</v>
      </c>
      <c r="AS49" s="78" t="b">
        <v>1</v>
      </c>
      <c r="AT49" s="78" t="s">
        <v>838</v>
      </c>
      <c r="AU49" s="78">
        <v>2</v>
      </c>
      <c r="AV49" s="78"/>
      <c r="AW49" s="78" t="b">
        <v>0</v>
      </c>
      <c r="AX49" s="78" t="s">
        <v>1389</v>
      </c>
      <c r="AY49" s="82" t="s">
        <v>1436</v>
      </c>
      <c r="AZ49" s="78" t="s">
        <v>66</v>
      </c>
      <c r="BA49" s="78" t="str">
        <f>REPLACE(INDEX(GroupVertices[Group],MATCH(Vertices[[#This Row],[Vertex]],GroupVertices[Vertex],0)),1,1,"")</f>
        <v>5</v>
      </c>
      <c r="BB49" s="48"/>
      <c r="BC49" s="48"/>
      <c r="BD49" s="48"/>
      <c r="BE49" s="48"/>
      <c r="BF49" s="48" t="s">
        <v>462</v>
      </c>
      <c r="BG49" s="48" t="s">
        <v>462</v>
      </c>
      <c r="BH49" s="121" t="s">
        <v>2097</v>
      </c>
      <c r="BI49" s="121" t="s">
        <v>2097</v>
      </c>
      <c r="BJ49" s="121" t="s">
        <v>2166</v>
      </c>
      <c r="BK49" s="121" t="s">
        <v>2166</v>
      </c>
      <c r="BL49" s="121">
        <v>1</v>
      </c>
      <c r="BM49" s="124">
        <v>4.166666666666667</v>
      </c>
      <c r="BN49" s="121">
        <v>0</v>
      </c>
      <c r="BO49" s="124">
        <v>0</v>
      </c>
      <c r="BP49" s="121">
        <v>0</v>
      </c>
      <c r="BQ49" s="124">
        <v>0</v>
      </c>
      <c r="BR49" s="121">
        <v>23</v>
      </c>
      <c r="BS49" s="124">
        <v>95.83333333333333</v>
      </c>
      <c r="BT49" s="121">
        <v>24</v>
      </c>
      <c r="BU49" s="2"/>
      <c r="BV49" s="3"/>
      <c r="BW49" s="3"/>
      <c r="BX49" s="3"/>
      <c r="BY49" s="3"/>
    </row>
    <row r="50" spans="1:77" ht="41.45" customHeight="1">
      <c r="A50" s="64" t="s">
        <v>307</v>
      </c>
      <c r="C50" s="65"/>
      <c r="D50" s="65" t="s">
        <v>64</v>
      </c>
      <c r="E50" s="66">
        <v>1000</v>
      </c>
      <c r="F50" s="68">
        <v>86.97613830335182</v>
      </c>
      <c r="G50" s="100" t="s">
        <v>1344</v>
      </c>
      <c r="H50" s="65"/>
      <c r="I50" s="69" t="s">
        <v>307</v>
      </c>
      <c r="J50" s="70"/>
      <c r="K50" s="70"/>
      <c r="L50" s="69" t="s">
        <v>1544</v>
      </c>
      <c r="M50" s="73">
        <v>4341.418974769619</v>
      </c>
      <c r="N50" s="74">
        <v>3112.77294921875</v>
      </c>
      <c r="O50" s="74">
        <v>3664.29052734375</v>
      </c>
      <c r="P50" s="75"/>
      <c r="Q50" s="76"/>
      <c r="R50" s="76"/>
      <c r="S50" s="86"/>
      <c r="T50" s="48">
        <v>2</v>
      </c>
      <c r="U50" s="48">
        <v>0</v>
      </c>
      <c r="V50" s="49">
        <v>0</v>
      </c>
      <c r="W50" s="49">
        <v>0.1</v>
      </c>
      <c r="X50" s="49">
        <v>0.107335</v>
      </c>
      <c r="Y50" s="49">
        <v>0.622219</v>
      </c>
      <c r="Z50" s="49">
        <v>1</v>
      </c>
      <c r="AA50" s="49">
        <v>0</v>
      </c>
      <c r="AB50" s="71">
        <v>50</v>
      </c>
      <c r="AC50" s="71"/>
      <c r="AD50" s="72"/>
      <c r="AE50" s="78" t="s">
        <v>941</v>
      </c>
      <c r="AF50" s="78">
        <v>39</v>
      </c>
      <c r="AG50" s="78">
        <v>24951821</v>
      </c>
      <c r="AH50" s="78">
        <v>4874</v>
      </c>
      <c r="AI50" s="78">
        <v>104</v>
      </c>
      <c r="AJ50" s="78"/>
      <c r="AK50" s="78" t="s">
        <v>1043</v>
      </c>
      <c r="AL50" s="78" t="s">
        <v>1107</v>
      </c>
      <c r="AM50" s="82" t="s">
        <v>1176</v>
      </c>
      <c r="AN50" s="78"/>
      <c r="AO50" s="80">
        <v>42754.95449074074</v>
      </c>
      <c r="AP50" s="82" t="s">
        <v>1254</v>
      </c>
      <c r="AQ50" s="78" t="b">
        <v>1</v>
      </c>
      <c r="AR50" s="78" t="b">
        <v>0</v>
      </c>
      <c r="AS50" s="78" t="b">
        <v>1</v>
      </c>
      <c r="AT50" s="78" t="s">
        <v>838</v>
      </c>
      <c r="AU50" s="78">
        <v>21453</v>
      </c>
      <c r="AV50" s="78"/>
      <c r="AW50" s="78" t="b">
        <v>1</v>
      </c>
      <c r="AX50" s="78" t="s">
        <v>1389</v>
      </c>
      <c r="AY50" s="82" t="s">
        <v>1437</v>
      </c>
      <c r="AZ50" s="78" t="s">
        <v>65</v>
      </c>
      <c r="BA50" s="78" t="str">
        <f>REPLACE(INDEX(GroupVertices[Group],MATCH(Vertices[[#This Row],[Vertex]],GroupVertices[Vertex],0)),1,1,"")</f>
        <v>5</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308</v>
      </c>
      <c r="C51" s="65"/>
      <c r="D51" s="65" t="s">
        <v>64</v>
      </c>
      <c r="E51" s="66">
        <v>162.37891008806804</v>
      </c>
      <c r="F51" s="68">
        <v>99.9991763465377</v>
      </c>
      <c r="G51" s="100" t="s">
        <v>1345</v>
      </c>
      <c r="H51" s="65"/>
      <c r="I51" s="69" t="s">
        <v>308</v>
      </c>
      <c r="J51" s="70"/>
      <c r="K51" s="70"/>
      <c r="L51" s="69" t="s">
        <v>1545</v>
      </c>
      <c r="M51" s="73">
        <v>1.2744962438687926</v>
      </c>
      <c r="N51" s="74">
        <v>4307.5615234375</v>
      </c>
      <c r="O51" s="74">
        <v>1858.4423828125</v>
      </c>
      <c r="P51" s="75"/>
      <c r="Q51" s="76"/>
      <c r="R51" s="76"/>
      <c r="S51" s="86"/>
      <c r="T51" s="48">
        <v>2</v>
      </c>
      <c r="U51" s="48">
        <v>0</v>
      </c>
      <c r="V51" s="49">
        <v>0</v>
      </c>
      <c r="W51" s="49">
        <v>0.1</v>
      </c>
      <c r="X51" s="49">
        <v>0.107335</v>
      </c>
      <c r="Y51" s="49">
        <v>0.622219</v>
      </c>
      <c r="Z51" s="49">
        <v>1</v>
      </c>
      <c r="AA51" s="49">
        <v>0</v>
      </c>
      <c r="AB51" s="71">
        <v>51</v>
      </c>
      <c r="AC51" s="71"/>
      <c r="AD51" s="72"/>
      <c r="AE51" s="78" t="s">
        <v>942</v>
      </c>
      <c r="AF51" s="78">
        <v>347</v>
      </c>
      <c r="AG51" s="78">
        <v>1578</v>
      </c>
      <c r="AH51" s="78">
        <v>5084</v>
      </c>
      <c r="AI51" s="78">
        <v>923</v>
      </c>
      <c r="AJ51" s="78"/>
      <c r="AK51" s="78" t="s">
        <v>1044</v>
      </c>
      <c r="AL51" s="78" t="s">
        <v>869</v>
      </c>
      <c r="AM51" s="82" t="s">
        <v>1177</v>
      </c>
      <c r="AN51" s="78"/>
      <c r="AO51" s="80">
        <v>40361.85459490741</v>
      </c>
      <c r="AP51" s="82" t="s">
        <v>1255</v>
      </c>
      <c r="AQ51" s="78" t="b">
        <v>0</v>
      </c>
      <c r="AR51" s="78" t="b">
        <v>0</v>
      </c>
      <c r="AS51" s="78" t="b">
        <v>1</v>
      </c>
      <c r="AT51" s="78" t="s">
        <v>838</v>
      </c>
      <c r="AU51" s="78">
        <v>72</v>
      </c>
      <c r="AV51" s="82" t="s">
        <v>1316</v>
      </c>
      <c r="AW51" s="78" t="b">
        <v>0</v>
      </c>
      <c r="AX51" s="78" t="s">
        <v>1389</v>
      </c>
      <c r="AY51" s="82" t="s">
        <v>1438</v>
      </c>
      <c r="AZ51" s="78" t="s">
        <v>65</v>
      </c>
      <c r="BA51" s="78" t="str">
        <f>REPLACE(INDEX(GroupVertices[Group],MATCH(Vertices[[#This Row],[Vertex]],GroupVertices[Vertex],0)),1,1,"")</f>
        <v>5</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309</v>
      </c>
      <c r="C52" s="65"/>
      <c r="D52" s="65" t="s">
        <v>64</v>
      </c>
      <c r="E52" s="66">
        <v>200.9991647361039</v>
      </c>
      <c r="F52" s="68">
        <v>99.91522580666714</v>
      </c>
      <c r="G52" s="100" t="s">
        <v>1346</v>
      </c>
      <c r="H52" s="65"/>
      <c r="I52" s="69" t="s">
        <v>309</v>
      </c>
      <c r="J52" s="70"/>
      <c r="K52" s="70"/>
      <c r="L52" s="69" t="s">
        <v>1546</v>
      </c>
      <c r="M52" s="73">
        <v>29.252412831400466</v>
      </c>
      <c r="N52" s="74">
        <v>2943.175537109375</v>
      </c>
      <c r="O52" s="74">
        <v>1424.95947265625</v>
      </c>
      <c r="P52" s="75"/>
      <c r="Q52" s="76"/>
      <c r="R52" s="76"/>
      <c r="S52" s="86"/>
      <c r="T52" s="48">
        <v>2</v>
      </c>
      <c r="U52" s="48">
        <v>0</v>
      </c>
      <c r="V52" s="49">
        <v>0</v>
      </c>
      <c r="W52" s="49">
        <v>0.1</v>
      </c>
      <c r="X52" s="49">
        <v>0.107335</v>
      </c>
      <c r="Y52" s="49">
        <v>0.622219</v>
      </c>
      <c r="Z52" s="49">
        <v>1</v>
      </c>
      <c r="AA52" s="49">
        <v>0</v>
      </c>
      <c r="AB52" s="71">
        <v>52</v>
      </c>
      <c r="AC52" s="71"/>
      <c r="AD52" s="72"/>
      <c r="AE52" s="78" t="s">
        <v>943</v>
      </c>
      <c r="AF52" s="78">
        <v>4819</v>
      </c>
      <c r="AG52" s="78">
        <v>162415</v>
      </c>
      <c r="AH52" s="78">
        <v>133392</v>
      </c>
      <c r="AI52" s="78">
        <v>593045</v>
      </c>
      <c r="AJ52" s="78"/>
      <c r="AK52" s="78" t="s">
        <v>1045</v>
      </c>
      <c r="AL52" s="78" t="s">
        <v>1124</v>
      </c>
      <c r="AM52" s="82" t="s">
        <v>1178</v>
      </c>
      <c r="AN52" s="78"/>
      <c r="AO52" s="80">
        <v>39542.07048611111</v>
      </c>
      <c r="AP52" s="82" t="s">
        <v>1256</v>
      </c>
      <c r="AQ52" s="78" t="b">
        <v>0</v>
      </c>
      <c r="AR52" s="78" t="b">
        <v>0</v>
      </c>
      <c r="AS52" s="78" t="b">
        <v>1</v>
      </c>
      <c r="AT52" s="78" t="s">
        <v>838</v>
      </c>
      <c r="AU52" s="78">
        <v>1209</v>
      </c>
      <c r="AV52" s="82" t="s">
        <v>1323</v>
      </c>
      <c r="AW52" s="78" t="b">
        <v>1</v>
      </c>
      <c r="AX52" s="78" t="s">
        <v>1389</v>
      </c>
      <c r="AY52" s="82" t="s">
        <v>1439</v>
      </c>
      <c r="AZ52" s="78" t="s">
        <v>65</v>
      </c>
      <c r="BA52" s="78" t="str">
        <f>REPLACE(INDEX(GroupVertices[Group],MATCH(Vertices[[#This Row],[Vertex]],GroupVertices[Vertex],0)),1,1,"")</f>
        <v>5</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310</v>
      </c>
      <c r="C53" s="65"/>
      <c r="D53" s="65" t="s">
        <v>64</v>
      </c>
      <c r="E53" s="66">
        <v>1000</v>
      </c>
      <c r="F53" s="68">
        <v>98.17840267878412</v>
      </c>
      <c r="G53" s="100" t="s">
        <v>1347</v>
      </c>
      <c r="H53" s="65"/>
      <c r="I53" s="69" t="s">
        <v>310</v>
      </c>
      <c r="J53" s="70"/>
      <c r="K53" s="70"/>
      <c r="L53" s="69" t="s">
        <v>1547</v>
      </c>
      <c r="M53" s="73">
        <v>608.0776672505432</v>
      </c>
      <c r="N53" s="74">
        <v>3701.145751953125</v>
      </c>
      <c r="O53" s="74">
        <v>501.7148132324219</v>
      </c>
      <c r="P53" s="75"/>
      <c r="Q53" s="76"/>
      <c r="R53" s="76"/>
      <c r="S53" s="86"/>
      <c r="T53" s="48">
        <v>2</v>
      </c>
      <c r="U53" s="48">
        <v>0</v>
      </c>
      <c r="V53" s="49">
        <v>0</v>
      </c>
      <c r="W53" s="49">
        <v>0.1</v>
      </c>
      <c r="X53" s="49">
        <v>0.107335</v>
      </c>
      <c r="Y53" s="49">
        <v>0.622219</v>
      </c>
      <c r="Z53" s="49">
        <v>1</v>
      </c>
      <c r="AA53" s="49">
        <v>0</v>
      </c>
      <c r="AB53" s="71">
        <v>53</v>
      </c>
      <c r="AC53" s="71"/>
      <c r="AD53" s="72"/>
      <c r="AE53" s="78" t="s">
        <v>944</v>
      </c>
      <c r="AF53" s="78">
        <v>3304</v>
      </c>
      <c r="AG53" s="78">
        <v>3489915</v>
      </c>
      <c r="AH53" s="78">
        <v>53466</v>
      </c>
      <c r="AI53" s="78">
        <v>8900</v>
      </c>
      <c r="AJ53" s="78"/>
      <c r="AK53" s="78" t="s">
        <v>1046</v>
      </c>
      <c r="AL53" s="78" t="s">
        <v>1101</v>
      </c>
      <c r="AM53" s="82" t="s">
        <v>1179</v>
      </c>
      <c r="AN53" s="78"/>
      <c r="AO53" s="80">
        <v>39898.02384259259</v>
      </c>
      <c r="AP53" s="82" t="s">
        <v>1257</v>
      </c>
      <c r="AQ53" s="78" t="b">
        <v>0</v>
      </c>
      <c r="AR53" s="78" t="b">
        <v>0</v>
      </c>
      <c r="AS53" s="78" t="b">
        <v>1</v>
      </c>
      <c r="AT53" s="78" t="s">
        <v>838</v>
      </c>
      <c r="AU53" s="78">
        <v>37436</v>
      </c>
      <c r="AV53" s="82" t="s">
        <v>1314</v>
      </c>
      <c r="AW53" s="78" t="b">
        <v>1</v>
      </c>
      <c r="AX53" s="78" t="s">
        <v>1389</v>
      </c>
      <c r="AY53" s="82" t="s">
        <v>1440</v>
      </c>
      <c r="AZ53" s="78" t="s">
        <v>65</v>
      </c>
      <c r="BA53" s="78" t="str">
        <f>REPLACE(INDEX(GroupVertices[Group],MATCH(Vertices[[#This Row],[Vertex]],GroupVertices[Vertex],0)),1,1,"")</f>
        <v>5</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249</v>
      </c>
      <c r="C54" s="65"/>
      <c r="D54" s="65" t="s">
        <v>64</v>
      </c>
      <c r="E54" s="66">
        <v>162.06171095857636</v>
      </c>
      <c r="F54" s="68">
        <v>99.99986585618517</v>
      </c>
      <c r="G54" s="100" t="s">
        <v>574</v>
      </c>
      <c r="H54" s="65"/>
      <c r="I54" s="69" t="s">
        <v>249</v>
      </c>
      <c r="J54" s="70"/>
      <c r="K54" s="70"/>
      <c r="L54" s="69" t="s">
        <v>1548</v>
      </c>
      <c r="M54" s="73">
        <v>1.0447056620242583</v>
      </c>
      <c r="N54" s="74">
        <v>514.0811157226562</v>
      </c>
      <c r="O54" s="74">
        <v>7920.38427734375</v>
      </c>
      <c r="P54" s="75"/>
      <c r="Q54" s="76"/>
      <c r="R54" s="76"/>
      <c r="S54" s="86"/>
      <c r="T54" s="48">
        <v>1</v>
      </c>
      <c r="U54" s="48">
        <v>1</v>
      </c>
      <c r="V54" s="49">
        <v>0</v>
      </c>
      <c r="W54" s="49">
        <v>0</v>
      </c>
      <c r="X54" s="49">
        <v>0</v>
      </c>
      <c r="Y54" s="49">
        <v>0.999995</v>
      </c>
      <c r="Z54" s="49">
        <v>0</v>
      </c>
      <c r="AA54" s="49" t="s">
        <v>2338</v>
      </c>
      <c r="AB54" s="71">
        <v>54</v>
      </c>
      <c r="AC54" s="71"/>
      <c r="AD54" s="72"/>
      <c r="AE54" s="78" t="s">
        <v>945</v>
      </c>
      <c r="AF54" s="78">
        <v>305</v>
      </c>
      <c r="AG54" s="78">
        <v>257</v>
      </c>
      <c r="AH54" s="78">
        <v>13912</v>
      </c>
      <c r="AI54" s="78">
        <v>1242</v>
      </c>
      <c r="AJ54" s="78"/>
      <c r="AK54" s="78"/>
      <c r="AL54" s="78" t="s">
        <v>861</v>
      </c>
      <c r="AM54" s="82" t="s">
        <v>1180</v>
      </c>
      <c r="AN54" s="78"/>
      <c r="AO54" s="80">
        <v>39799.261967592596</v>
      </c>
      <c r="AP54" s="82" t="s">
        <v>1258</v>
      </c>
      <c r="AQ54" s="78" t="b">
        <v>0</v>
      </c>
      <c r="AR54" s="78" t="b">
        <v>0</v>
      </c>
      <c r="AS54" s="78" t="b">
        <v>1</v>
      </c>
      <c r="AT54" s="78" t="s">
        <v>838</v>
      </c>
      <c r="AU54" s="78">
        <v>3</v>
      </c>
      <c r="AV54" s="82" t="s">
        <v>1311</v>
      </c>
      <c r="AW54" s="78" t="b">
        <v>0</v>
      </c>
      <c r="AX54" s="78" t="s">
        <v>1389</v>
      </c>
      <c r="AY54" s="82" t="s">
        <v>1441</v>
      </c>
      <c r="AZ54" s="78" t="s">
        <v>66</v>
      </c>
      <c r="BA54" s="78" t="str">
        <f>REPLACE(INDEX(GroupVertices[Group],MATCH(Vertices[[#This Row],[Vertex]],GroupVertices[Vertex],0)),1,1,"")</f>
        <v>1</v>
      </c>
      <c r="BB54" s="48"/>
      <c r="BC54" s="48"/>
      <c r="BD54" s="48"/>
      <c r="BE54" s="48"/>
      <c r="BF54" s="48" t="s">
        <v>463</v>
      </c>
      <c r="BG54" s="48" t="s">
        <v>463</v>
      </c>
      <c r="BH54" s="121" t="s">
        <v>2098</v>
      </c>
      <c r="BI54" s="121" t="s">
        <v>2098</v>
      </c>
      <c r="BJ54" s="121" t="s">
        <v>2167</v>
      </c>
      <c r="BK54" s="121" t="s">
        <v>2167</v>
      </c>
      <c r="BL54" s="121">
        <v>0</v>
      </c>
      <c r="BM54" s="124">
        <v>0</v>
      </c>
      <c r="BN54" s="121">
        <v>0</v>
      </c>
      <c r="BO54" s="124">
        <v>0</v>
      </c>
      <c r="BP54" s="121">
        <v>0</v>
      </c>
      <c r="BQ54" s="124">
        <v>0</v>
      </c>
      <c r="BR54" s="121">
        <v>24</v>
      </c>
      <c r="BS54" s="124">
        <v>100</v>
      </c>
      <c r="BT54" s="121">
        <v>24</v>
      </c>
      <c r="BU54" s="2"/>
      <c r="BV54" s="3"/>
      <c r="BW54" s="3"/>
      <c r="BX54" s="3"/>
      <c r="BY54" s="3"/>
    </row>
    <row r="55" spans="1:77" ht="41.45" customHeight="1">
      <c r="A55" s="64" t="s">
        <v>250</v>
      </c>
      <c r="C55" s="65"/>
      <c r="D55" s="65" t="s">
        <v>64</v>
      </c>
      <c r="E55" s="66">
        <v>162.0449025262793</v>
      </c>
      <c r="F55" s="68">
        <v>99.99990239341099</v>
      </c>
      <c r="G55" s="100" t="s">
        <v>575</v>
      </c>
      <c r="H55" s="65"/>
      <c r="I55" s="69" t="s">
        <v>250</v>
      </c>
      <c r="J55" s="70"/>
      <c r="K55" s="70"/>
      <c r="L55" s="69" t="s">
        <v>1549</v>
      </c>
      <c r="M55" s="73">
        <v>1.0325290225623982</v>
      </c>
      <c r="N55" s="74">
        <v>681.458251953125</v>
      </c>
      <c r="O55" s="74">
        <v>1689.129150390625</v>
      </c>
      <c r="P55" s="75"/>
      <c r="Q55" s="76"/>
      <c r="R55" s="76"/>
      <c r="S55" s="86"/>
      <c r="T55" s="48">
        <v>0</v>
      </c>
      <c r="U55" s="48">
        <v>1</v>
      </c>
      <c r="V55" s="49">
        <v>0</v>
      </c>
      <c r="W55" s="49">
        <v>0.047619</v>
      </c>
      <c r="X55" s="49">
        <v>0</v>
      </c>
      <c r="Y55" s="49">
        <v>0.538398</v>
      </c>
      <c r="Z55" s="49">
        <v>0</v>
      </c>
      <c r="AA55" s="49">
        <v>0</v>
      </c>
      <c r="AB55" s="71">
        <v>55</v>
      </c>
      <c r="AC55" s="71"/>
      <c r="AD55" s="72"/>
      <c r="AE55" s="78" t="s">
        <v>946</v>
      </c>
      <c r="AF55" s="78">
        <v>250</v>
      </c>
      <c r="AG55" s="78">
        <v>187</v>
      </c>
      <c r="AH55" s="78">
        <v>3009</v>
      </c>
      <c r="AI55" s="78">
        <v>639</v>
      </c>
      <c r="AJ55" s="78"/>
      <c r="AK55" s="78" t="s">
        <v>1047</v>
      </c>
      <c r="AL55" s="78"/>
      <c r="AM55" s="78"/>
      <c r="AN55" s="78"/>
      <c r="AO55" s="80">
        <v>42072.859444444446</v>
      </c>
      <c r="AP55" s="82" t="s">
        <v>1259</v>
      </c>
      <c r="AQ55" s="78" t="b">
        <v>1</v>
      </c>
      <c r="AR55" s="78" t="b">
        <v>0</v>
      </c>
      <c r="AS55" s="78" t="b">
        <v>0</v>
      </c>
      <c r="AT55" s="78" t="s">
        <v>838</v>
      </c>
      <c r="AU55" s="78">
        <v>2</v>
      </c>
      <c r="AV55" s="82" t="s">
        <v>1311</v>
      </c>
      <c r="AW55" s="78" t="b">
        <v>0</v>
      </c>
      <c r="AX55" s="78" t="s">
        <v>1389</v>
      </c>
      <c r="AY55" s="82" t="s">
        <v>1442</v>
      </c>
      <c r="AZ55" s="78" t="s">
        <v>66</v>
      </c>
      <c r="BA55" s="78" t="str">
        <f>REPLACE(INDEX(GroupVertices[Group],MATCH(Vertices[[#This Row],[Vertex]],GroupVertices[Vertex],0)),1,1,"")</f>
        <v>2</v>
      </c>
      <c r="BB55" s="48"/>
      <c r="BC55" s="48"/>
      <c r="BD55" s="48"/>
      <c r="BE55" s="48"/>
      <c r="BF55" s="48" t="s">
        <v>464</v>
      </c>
      <c r="BG55" s="48" t="s">
        <v>464</v>
      </c>
      <c r="BH55" s="121" t="s">
        <v>2099</v>
      </c>
      <c r="BI55" s="121" t="s">
        <v>2099</v>
      </c>
      <c r="BJ55" s="121" t="s">
        <v>2168</v>
      </c>
      <c r="BK55" s="121" t="s">
        <v>2168</v>
      </c>
      <c r="BL55" s="121">
        <v>0</v>
      </c>
      <c r="BM55" s="124">
        <v>0</v>
      </c>
      <c r="BN55" s="121">
        <v>0</v>
      </c>
      <c r="BO55" s="124">
        <v>0</v>
      </c>
      <c r="BP55" s="121">
        <v>0</v>
      </c>
      <c r="BQ55" s="124">
        <v>0</v>
      </c>
      <c r="BR55" s="121">
        <v>20</v>
      </c>
      <c r="BS55" s="124">
        <v>100</v>
      </c>
      <c r="BT55" s="121">
        <v>20</v>
      </c>
      <c r="BU55" s="2"/>
      <c r="BV55" s="3"/>
      <c r="BW55" s="3"/>
      <c r="BX55" s="3"/>
      <c r="BY55" s="3"/>
    </row>
    <row r="56" spans="1:77" ht="41.45" customHeight="1">
      <c r="A56" s="64" t="s">
        <v>252</v>
      </c>
      <c r="C56" s="65"/>
      <c r="D56" s="65" t="s">
        <v>64</v>
      </c>
      <c r="E56" s="66">
        <v>162.1555980589785</v>
      </c>
      <c r="F56" s="68">
        <v>99.99966176968088</v>
      </c>
      <c r="G56" s="100" t="s">
        <v>577</v>
      </c>
      <c r="H56" s="65"/>
      <c r="I56" s="69" t="s">
        <v>252</v>
      </c>
      <c r="J56" s="70"/>
      <c r="K56" s="70"/>
      <c r="L56" s="69" t="s">
        <v>1550</v>
      </c>
      <c r="M56" s="73">
        <v>1.1127208910183635</v>
      </c>
      <c r="N56" s="74">
        <v>2582.46875</v>
      </c>
      <c r="O56" s="74">
        <v>2457.301025390625</v>
      </c>
      <c r="P56" s="75"/>
      <c r="Q56" s="76"/>
      <c r="R56" s="76"/>
      <c r="S56" s="86"/>
      <c r="T56" s="48">
        <v>0</v>
      </c>
      <c r="U56" s="48">
        <v>1</v>
      </c>
      <c r="V56" s="49">
        <v>0</v>
      </c>
      <c r="W56" s="49">
        <v>0.047619</v>
      </c>
      <c r="X56" s="49">
        <v>0</v>
      </c>
      <c r="Y56" s="49">
        <v>0.538398</v>
      </c>
      <c r="Z56" s="49">
        <v>0</v>
      </c>
      <c r="AA56" s="49">
        <v>0</v>
      </c>
      <c r="AB56" s="71">
        <v>56</v>
      </c>
      <c r="AC56" s="71"/>
      <c r="AD56" s="72"/>
      <c r="AE56" s="78" t="s">
        <v>947</v>
      </c>
      <c r="AF56" s="78">
        <v>3438</v>
      </c>
      <c r="AG56" s="78">
        <v>648</v>
      </c>
      <c r="AH56" s="78">
        <v>10845</v>
      </c>
      <c r="AI56" s="78">
        <v>81438</v>
      </c>
      <c r="AJ56" s="78"/>
      <c r="AK56" s="78" t="s">
        <v>1048</v>
      </c>
      <c r="AL56" s="78" t="s">
        <v>1125</v>
      </c>
      <c r="AM56" s="78"/>
      <c r="AN56" s="78"/>
      <c r="AO56" s="80">
        <v>39833.10508101852</v>
      </c>
      <c r="AP56" s="82" t="s">
        <v>1260</v>
      </c>
      <c r="AQ56" s="78" t="b">
        <v>0</v>
      </c>
      <c r="AR56" s="78" t="b">
        <v>0</v>
      </c>
      <c r="AS56" s="78" t="b">
        <v>1</v>
      </c>
      <c r="AT56" s="78" t="s">
        <v>838</v>
      </c>
      <c r="AU56" s="78">
        <v>26</v>
      </c>
      <c r="AV56" s="82" t="s">
        <v>1324</v>
      </c>
      <c r="AW56" s="78" t="b">
        <v>0</v>
      </c>
      <c r="AX56" s="78" t="s">
        <v>1389</v>
      </c>
      <c r="AY56" s="82" t="s">
        <v>1443</v>
      </c>
      <c r="AZ56" s="78" t="s">
        <v>66</v>
      </c>
      <c r="BA56" s="78" t="str">
        <f>REPLACE(INDEX(GroupVertices[Group],MATCH(Vertices[[#This Row],[Vertex]],GroupVertices[Vertex],0)),1,1,"")</f>
        <v>2</v>
      </c>
      <c r="BB56" s="48"/>
      <c r="BC56" s="48"/>
      <c r="BD56" s="48"/>
      <c r="BE56" s="48"/>
      <c r="BF56" s="48" t="s">
        <v>464</v>
      </c>
      <c r="BG56" s="48" t="s">
        <v>464</v>
      </c>
      <c r="BH56" s="121" t="s">
        <v>2099</v>
      </c>
      <c r="BI56" s="121" t="s">
        <v>2099</v>
      </c>
      <c r="BJ56" s="121" t="s">
        <v>2168</v>
      </c>
      <c r="BK56" s="121" t="s">
        <v>2168</v>
      </c>
      <c r="BL56" s="121">
        <v>0</v>
      </c>
      <c r="BM56" s="124">
        <v>0</v>
      </c>
      <c r="BN56" s="121">
        <v>0</v>
      </c>
      <c r="BO56" s="124">
        <v>0</v>
      </c>
      <c r="BP56" s="121">
        <v>0</v>
      </c>
      <c r="BQ56" s="124">
        <v>0</v>
      </c>
      <c r="BR56" s="121">
        <v>20</v>
      </c>
      <c r="BS56" s="124">
        <v>100</v>
      </c>
      <c r="BT56" s="121">
        <v>20</v>
      </c>
      <c r="BU56" s="2"/>
      <c r="BV56" s="3"/>
      <c r="BW56" s="3"/>
      <c r="BX56" s="3"/>
      <c r="BY56" s="3"/>
    </row>
    <row r="57" spans="1:77" ht="41.45" customHeight="1">
      <c r="A57" s="64" t="s">
        <v>254</v>
      </c>
      <c r="C57" s="65"/>
      <c r="D57" s="65" t="s">
        <v>64</v>
      </c>
      <c r="E57" s="66">
        <v>162.02065035967925</v>
      </c>
      <c r="F57" s="68">
        <v>99.99995511140827</v>
      </c>
      <c r="G57" s="100" t="s">
        <v>579</v>
      </c>
      <c r="H57" s="65"/>
      <c r="I57" s="69" t="s">
        <v>254</v>
      </c>
      <c r="J57" s="70"/>
      <c r="K57" s="70"/>
      <c r="L57" s="69" t="s">
        <v>1551</v>
      </c>
      <c r="M57" s="73">
        <v>1.0149598713388568</v>
      </c>
      <c r="N57" s="74">
        <v>5866.85986328125</v>
      </c>
      <c r="O57" s="74">
        <v>8205.1103515625</v>
      </c>
      <c r="P57" s="75"/>
      <c r="Q57" s="76"/>
      <c r="R57" s="76"/>
      <c r="S57" s="86"/>
      <c r="T57" s="48">
        <v>0</v>
      </c>
      <c r="U57" s="48">
        <v>1</v>
      </c>
      <c r="V57" s="49">
        <v>0</v>
      </c>
      <c r="W57" s="49">
        <v>0.090909</v>
      </c>
      <c r="X57" s="49">
        <v>0</v>
      </c>
      <c r="Y57" s="49">
        <v>0.57851</v>
      </c>
      <c r="Z57" s="49">
        <v>0</v>
      </c>
      <c r="AA57" s="49">
        <v>0</v>
      </c>
      <c r="AB57" s="71">
        <v>57</v>
      </c>
      <c r="AC57" s="71"/>
      <c r="AD57" s="72"/>
      <c r="AE57" s="78" t="s">
        <v>948</v>
      </c>
      <c r="AF57" s="78">
        <v>247</v>
      </c>
      <c r="AG57" s="78">
        <v>86</v>
      </c>
      <c r="AH57" s="78">
        <v>970</v>
      </c>
      <c r="AI57" s="78">
        <v>2798</v>
      </c>
      <c r="AJ57" s="78"/>
      <c r="AK57" s="78" t="s">
        <v>1049</v>
      </c>
      <c r="AL57" s="78" t="s">
        <v>1126</v>
      </c>
      <c r="AM57" s="82" t="s">
        <v>1181</v>
      </c>
      <c r="AN57" s="78"/>
      <c r="AO57" s="80">
        <v>43341.23451388889</v>
      </c>
      <c r="AP57" s="82" t="s">
        <v>1261</v>
      </c>
      <c r="AQ57" s="78" t="b">
        <v>0</v>
      </c>
      <c r="AR57" s="78" t="b">
        <v>0</v>
      </c>
      <c r="AS57" s="78" t="b">
        <v>1</v>
      </c>
      <c r="AT57" s="78" t="s">
        <v>838</v>
      </c>
      <c r="AU57" s="78">
        <v>0</v>
      </c>
      <c r="AV57" s="82" t="s">
        <v>1311</v>
      </c>
      <c r="AW57" s="78" t="b">
        <v>0</v>
      </c>
      <c r="AX57" s="78" t="s">
        <v>1389</v>
      </c>
      <c r="AY57" s="82" t="s">
        <v>1444</v>
      </c>
      <c r="AZ57" s="78" t="s">
        <v>66</v>
      </c>
      <c r="BA57" s="78" t="str">
        <f>REPLACE(INDEX(GroupVertices[Group],MATCH(Vertices[[#This Row],[Vertex]],GroupVertices[Vertex],0)),1,1,"")</f>
        <v>4</v>
      </c>
      <c r="BB57" s="48"/>
      <c r="BC57" s="48"/>
      <c r="BD57" s="48"/>
      <c r="BE57" s="48"/>
      <c r="BF57" s="48"/>
      <c r="BG57" s="48"/>
      <c r="BH57" s="121" t="s">
        <v>2092</v>
      </c>
      <c r="BI57" s="121" t="s">
        <v>2092</v>
      </c>
      <c r="BJ57" s="121" t="s">
        <v>2161</v>
      </c>
      <c r="BK57" s="121" t="s">
        <v>2161</v>
      </c>
      <c r="BL57" s="121">
        <v>0</v>
      </c>
      <c r="BM57" s="124">
        <v>0</v>
      </c>
      <c r="BN57" s="121">
        <v>0</v>
      </c>
      <c r="BO57" s="124">
        <v>0</v>
      </c>
      <c r="BP57" s="121">
        <v>0</v>
      </c>
      <c r="BQ57" s="124">
        <v>0</v>
      </c>
      <c r="BR57" s="121">
        <v>22</v>
      </c>
      <c r="BS57" s="124">
        <v>100</v>
      </c>
      <c r="BT57" s="121">
        <v>22</v>
      </c>
      <c r="BU57" s="2"/>
      <c r="BV57" s="3"/>
      <c r="BW57" s="3"/>
      <c r="BX57" s="3"/>
      <c r="BY57" s="3"/>
    </row>
    <row r="58" spans="1:77" ht="41.45" customHeight="1">
      <c r="A58" s="64" t="s">
        <v>255</v>
      </c>
      <c r="C58" s="65"/>
      <c r="D58" s="65" t="s">
        <v>64</v>
      </c>
      <c r="E58" s="66">
        <v>162.25716901414503</v>
      </c>
      <c r="F58" s="68">
        <v>99.99944098044479</v>
      </c>
      <c r="G58" s="100" t="s">
        <v>580</v>
      </c>
      <c r="H58" s="65"/>
      <c r="I58" s="69" t="s">
        <v>255</v>
      </c>
      <c r="J58" s="70"/>
      <c r="K58" s="70"/>
      <c r="L58" s="69" t="s">
        <v>1552</v>
      </c>
      <c r="M58" s="73">
        <v>1.1863025837664618</v>
      </c>
      <c r="N58" s="74">
        <v>6298.9150390625</v>
      </c>
      <c r="O58" s="74">
        <v>3161.448486328125</v>
      </c>
      <c r="P58" s="75"/>
      <c r="Q58" s="76"/>
      <c r="R58" s="76"/>
      <c r="S58" s="86"/>
      <c r="T58" s="48">
        <v>0</v>
      </c>
      <c r="U58" s="48">
        <v>1</v>
      </c>
      <c r="V58" s="49">
        <v>0</v>
      </c>
      <c r="W58" s="49">
        <v>0.333333</v>
      </c>
      <c r="X58" s="49">
        <v>0</v>
      </c>
      <c r="Y58" s="49">
        <v>0.638295</v>
      </c>
      <c r="Z58" s="49">
        <v>0</v>
      </c>
      <c r="AA58" s="49">
        <v>0</v>
      </c>
      <c r="AB58" s="71">
        <v>58</v>
      </c>
      <c r="AC58" s="71"/>
      <c r="AD58" s="72"/>
      <c r="AE58" s="78" t="s">
        <v>949</v>
      </c>
      <c r="AF58" s="78">
        <v>1892</v>
      </c>
      <c r="AG58" s="78">
        <v>1071</v>
      </c>
      <c r="AH58" s="78">
        <v>3666</v>
      </c>
      <c r="AI58" s="78">
        <v>7695</v>
      </c>
      <c r="AJ58" s="78"/>
      <c r="AK58" s="78" t="s">
        <v>1050</v>
      </c>
      <c r="AL58" s="78" t="s">
        <v>1127</v>
      </c>
      <c r="AM58" s="78"/>
      <c r="AN58" s="78"/>
      <c r="AO58" s="80">
        <v>39876.95583333333</v>
      </c>
      <c r="AP58" s="82" t="s">
        <v>1262</v>
      </c>
      <c r="AQ58" s="78" t="b">
        <v>0</v>
      </c>
      <c r="AR58" s="78" t="b">
        <v>0</v>
      </c>
      <c r="AS58" s="78" t="b">
        <v>1</v>
      </c>
      <c r="AT58" s="78" t="s">
        <v>838</v>
      </c>
      <c r="AU58" s="78">
        <v>1</v>
      </c>
      <c r="AV58" s="82" t="s">
        <v>1322</v>
      </c>
      <c r="AW58" s="78" t="b">
        <v>0</v>
      </c>
      <c r="AX58" s="78" t="s">
        <v>1389</v>
      </c>
      <c r="AY58" s="82" t="s">
        <v>1445</v>
      </c>
      <c r="AZ58" s="78" t="s">
        <v>66</v>
      </c>
      <c r="BA58" s="78" t="str">
        <f>REPLACE(INDEX(GroupVertices[Group],MATCH(Vertices[[#This Row],[Vertex]],GroupVertices[Vertex],0)),1,1,"")</f>
        <v>15</v>
      </c>
      <c r="BB58" s="48"/>
      <c r="BC58" s="48"/>
      <c r="BD58" s="48"/>
      <c r="BE58" s="48"/>
      <c r="BF58" s="48"/>
      <c r="BG58" s="48"/>
      <c r="BH58" s="121" t="s">
        <v>2100</v>
      </c>
      <c r="BI58" s="121" t="s">
        <v>2100</v>
      </c>
      <c r="BJ58" s="121" t="s">
        <v>2169</v>
      </c>
      <c r="BK58" s="121" t="s">
        <v>2169</v>
      </c>
      <c r="BL58" s="121">
        <v>1</v>
      </c>
      <c r="BM58" s="124">
        <v>3.8461538461538463</v>
      </c>
      <c r="BN58" s="121">
        <v>0</v>
      </c>
      <c r="BO58" s="124">
        <v>0</v>
      </c>
      <c r="BP58" s="121">
        <v>0</v>
      </c>
      <c r="BQ58" s="124">
        <v>0</v>
      </c>
      <c r="BR58" s="121">
        <v>25</v>
      </c>
      <c r="BS58" s="124">
        <v>96.15384615384616</v>
      </c>
      <c r="BT58" s="121">
        <v>26</v>
      </c>
      <c r="BU58" s="2"/>
      <c r="BV58" s="3"/>
      <c r="BW58" s="3"/>
      <c r="BX58" s="3"/>
      <c r="BY58" s="3"/>
    </row>
    <row r="59" spans="1:77" ht="41.45" customHeight="1">
      <c r="A59" s="64" t="s">
        <v>256</v>
      </c>
      <c r="C59" s="65"/>
      <c r="D59" s="65" t="s">
        <v>64</v>
      </c>
      <c r="E59" s="66">
        <v>162.0196898778337</v>
      </c>
      <c r="F59" s="68">
        <v>99.99995719924974</v>
      </c>
      <c r="G59" s="100" t="s">
        <v>1348</v>
      </c>
      <c r="H59" s="65"/>
      <c r="I59" s="69" t="s">
        <v>256</v>
      </c>
      <c r="J59" s="70"/>
      <c r="K59" s="70"/>
      <c r="L59" s="69" t="s">
        <v>1553</v>
      </c>
      <c r="M59" s="73">
        <v>1.0142640633696076</v>
      </c>
      <c r="N59" s="74">
        <v>6298.9150390625</v>
      </c>
      <c r="O59" s="74">
        <v>4143.703125</v>
      </c>
      <c r="P59" s="75"/>
      <c r="Q59" s="76"/>
      <c r="R59" s="76"/>
      <c r="S59" s="86"/>
      <c r="T59" s="48">
        <v>3</v>
      </c>
      <c r="U59" s="48">
        <v>1</v>
      </c>
      <c r="V59" s="49">
        <v>2</v>
      </c>
      <c r="W59" s="49">
        <v>0.5</v>
      </c>
      <c r="X59" s="49">
        <v>0</v>
      </c>
      <c r="Y59" s="49">
        <v>1.723395</v>
      </c>
      <c r="Z59" s="49">
        <v>0</v>
      </c>
      <c r="AA59" s="49">
        <v>0</v>
      </c>
      <c r="AB59" s="71">
        <v>59</v>
      </c>
      <c r="AC59" s="71"/>
      <c r="AD59" s="72"/>
      <c r="AE59" s="78" t="s">
        <v>950</v>
      </c>
      <c r="AF59" s="78">
        <v>113</v>
      </c>
      <c r="AG59" s="78">
        <v>82</v>
      </c>
      <c r="AH59" s="78">
        <v>50</v>
      </c>
      <c r="AI59" s="78">
        <v>110</v>
      </c>
      <c r="AJ59" s="78"/>
      <c r="AK59" s="78"/>
      <c r="AL59" s="78" t="s">
        <v>861</v>
      </c>
      <c r="AM59" s="78"/>
      <c r="AN59" s="78"/>
      <c r="AO59" s="80">
        <v>40585.80030092593</v>
      </c>
      <c r="AP59" s="82" t="s">
        <v>1263</v>
      </c>
      <c r="AQ59" s="78" t="b">
        <v>1</v>
      </c>
      <c r="AR59" s="78" t="b">
        <v>0</v>
      </c>
      <c r="AS59" s="78" t="b">
        <v>1</v>
      </c>
      <c r="AT59" s="78" t="s">
        <v>838</v>
      </c>
      <c r="AU59" s="78">
        <v>4</v>
      </c>
      <c r="AV59" s="82" t="s">
        <v>1311</v>
      </c>
      <c r="AW59" s="78" t="b">
        <v>0</v>
      </c>
      <c r="AX59" s="78" t="s">
        <v>1389</v>
      </c>
      <c r="AY59" s="82" t="s">
        <v>1446</v>
      </c>
      <c r="AZ59" s="78" t="s">
        <v>66</v>
      </c>
      <c r="BA59" s="78" t="str">
        <f>REPLACE(INDEX(GroupVertices[Group],MATCH(Vertices[[#This Row],[Vertex]],GroupVertices[Vertex],0)),1,1,"")</f>
        <v>15</v>
      </c>
      <c r="BB59" s="48"/>
      <c r="BC59" s="48"/>
      <c r="BD59" s="48"/>
      <c r="BE59" s="48"/>
      <c r="BF59" s="48" t="s">
        <v>466</v>
      </c>
      <c r="BG59" s="48" t="s">
        <v>466</v>
      </c>
      <c r="BH59" s="121" t="s">
        <v>1856</v>
      </c>
      <c r="BI59" s="121" t="s">
        <v>1856</v>
      </c>
      <c r="BJ59" s="121" t="s">
        <v>1979</v>
      </c>
      <c r="BK59" s="121" t="s">
        <v>1979</v>
      </c>
      <c r="BL59" s="121">
        <v>1</v>
      </c>
      <c r="BM59" s="124">
        <v>3.3333333333333335</v>
      </c>
      <c r="BN59" s="121">
        <v>0</v>
      </c>
      <c r="BO59" s="124">
        <v>0</v>
      </c>
      <c r="BP59" s="121">
        <v>0</v>
      </c>
      <c r="BQ59" s="124">
        <v>0</v>
      </c>
      <c r="BR59" s="121">
        <v>29</v>
      </c>
      <c r="BS59" s="124">
        <v>96.66666666666667</v>
      </c>
      <c r="BT59" s="121">
        <v>30</v>
      </c>
      <c r="BU59" s="2"/>
      <c r="BV59" s="3"/>
      <c r="BW59" s="3"/>
      <c r="BX59" s="3"/>
      <c r="BY59" s="3"/>
    </row>
    <row r="60" spans="1:77" ht="41.45" customHeight="1">
      <c r="A60" s="64" t="s">
        <v>257</v>
      </c>
      <c r="C60" s="65"/>
      <c r="D60" s="65" t="s">
        <v>64</v>
      </c>
      <c r="E60" s="66">
        <v>162.03649831013075</v>
      </c>
      <c r="F60" s="68">
        <v>99.99992066202391</v>
      </c>
      <c r="G60" s="100" t="s">
        <v>581</v>
      </c>
      <c r="H60" s="65"/>
      <c r="I60" s="69" t="s">
        <v>257</v>
      </c>
      <c r="J60" s="70"/>
      <c r="K60" s="70"/>
      <c r="L60" s="69" t="s">
        <v>1554</v>
      </c>
      <c r="M60" s="73">
        <v>1.026440702831468</v>
      </c>
      <c r="N60" s="74">
        <v>6773.2021484375</v>
      </c>
      <c r="O60" s="74">
        <v>4143.703125</v>
      </c>
      <c r="P60" s="75"/>
      <c r="Q60" s="76"/>
      <c r="R60" s="76"/>
      <c r="S60" s="86"/>
      <c r="T60" s="48">
        <v>0</v>
      </c>
      <c r="U60" s="48">
        <v>1</v>
      </c>
      <c r="V60" s="49">
        <v>0</v>
      </c>
      <c r="W60" s="49">
        <v>0.333333</v>
      </c>
      <c r="X60" s="49">
        <v>0</v>
      </c>
      <c r="Y60" s="49">
        <v>0.638295</v>
      </c>
      <c r="Z60" s="49">
        <v>0</v>
      </c>
      <c r="AA60" s="49">
        <v>0</v>
      </c>
      <c r="AB60" s="71">
        <v>60</v>
      </c>
      <c r="AC60" s="71"/>
      <c r="AD60" s="72"/>
      <c r="AE60" s="78" t="s">
        <v>951</v>
      </c>
      <c r="AF60" s="78">
        <v>156</v>
      </c>
      <c r="AG60" s="78">
        <v>152</v>
      </c>
      <c r="AH60" s="78">
        <v>237</v>
      </c>
      <c r="AI60" s="78">
        <v>121</v>
      </c>
      <c r="AJ60" s="78"/>
      <c r="AK60" s="78" t="s">
        <v>1051</v>
      </c>
      <c r="AL60" s="78" t="s">
        <v>861</v>
      </c>
      <c r="AM60" s="78"/>
      <c r="AN60" s="78"/>
      <c r="AO60" s="80">
        <v>40517.72164351852</v>
      </c>
      <c r="AP60" s="82" t="s">
        <v>1264</v>
      </c>
      <c r="AQ60" s="78" t="b">
        <v>1</v>
      </c>
      <c r="AR60" s="78" t="b">
        <v>0</v>
      </c>
      <c r="AS60" s="78" t="b">
        <v>0</v>
      </c>
      <c r="AT60" s="78" t="s">
        <v>838</v>
      </c>
      <c r="AU60" s="78">
        <v>6</v>
      </c>
      <c r="AV60" s="82" t="s">
        <v>1311</v>
      </c>
      <c r="AW60" s="78" t="b">
        <v>0</v>
      </c>
      <c r="AX60" s="78" t="s">
        <v>1389</v>
      </c>
      <c r="AY60" s="82" t="s">
        <v>1447</v>
      </c>
      <c r="AZ60" s="78" t="s">
        <v>66</v>
      </c>
      <c r="BA60" s="78" t="str">
        <f>REPLACE(INDEX(GroupVertices[Group],MATCH(Vertices[[#This Row],[Vertex]],GroupVertices[Vertex],0)),1,1,"")</f>
        <v>15</v>
      </c>
      <c r="BB60" s="48"/>
      <c r="BC60" s="48"/>
      <c r="BD60" s="48"/>
      <c r="BE60" s="48"/>
      <c r="BF60" s="48"/>
      <c r="BG60" s="48"/>
      <c r="BH60" s="121" t="s">
        <v>2100</v>
      </c>
      <c r="BI60" s="121" t="s">
        <v>2100</v>
      </c>
      <c r="BJ60" s="121" t="s">
        <v>2169</v>
      </c>
      <c r="BK60" s="121" t="s">
        <v>2169</v>
      </c>
      <c r="BL60" s="121">
        <v>1</v>
      </c>
      <c r="BM60" s="124">
        <v>3.8461538461538463</v>
      </c>
      <c r="BN60" s="121">
        <v>0</v>
      </c>
      <c r="BO60" s="124">
        <v>0</v>
      </c>
      <c r="BP60" s="121">
        <v>0</v>
      </c>
      <c r="BQ60" s="124">
        <v>0</v>
      </c>
      <c r="BR60" s="121">
        <v>25</v>
      </c>
      <c r="BS60" s="124">
        <v>96.15384615384616</v>
      </c>
      <c r="BT60" s="121">
        <v>26</v>
      </c>
      <c r="BU60" s="2"/>
      <c r="BV60" s="3"/>
      <c r="BW60" s="3"/>
      <c r="BX60" s="3"/>
      <c r="BY60" s="3"/>
    </row>
    <row r="61" spans="1:77" ht="41.45" customHeight="1">
      <c r="A61" s="64" t="s">
        <v>258</v>
      </c>
      <c r="C61" s="65"/>
      <c r="D61" s="65" t="s">
        <v>64</v>
      </c>
      <c r="E61" s="66">
        <v>162.01368686629903</v>
      </c>
      <c r="F61" s="68">
        <v>99.99997024825896</v>
      </c>
      <c r="G61" s="100" t="s">
        <v>1349</v>
      </c>
      <c r="H61" s="65"/>
      <c r="I61" s="69" t="s">
        <v>258</v>
      </c>
      <c r="J61" s="70"/>
      <c r="K61" s="70"/>
      <c r="L61" s="69" t="s">
        <v>1555</v>
      </c>
      <c r="M61" s="73">
        <v>1.0099152635618005</v>
      </c>
      <c r="N61" s="74">
        <v>1152.4188232421875</v>
      </c>
      <c r="O61" s="74">
        <v>9070.857421875</v>
      </c>
      <c r="P61" s="75"/>
      <c r="Q61" s="76"/>
      <c r="R61" s="76"/>
      <c r="S61" s="86"/>
      <c r="T61" s="48">
        <v>1</v>
      </c>
      <c r="U61" s="48">
        <v>1</v>
      </c>
      <c r="V61" s="49">
        <v>0</v>
      </c>
      <c r="W61" s="49">
        <v>0</v>
      </c>
      <c r="X61" s="49">
        <v>0</v>
      </c>
      <c r="Y61" s="49">
        <v>0.999995</v>
      </c>
      <c r="Z61" s="49">
        <v>0</v>
      </c>
      <c r="AA61" s="49" t="s">
        <v>2338</v>
      </c>
      <c r="AB61" s="71">
        <v>61</v>
      </c>
      <c r="AC61" s="71"/>
      <c r="AD61" s="72"/>
      <c r="AE61" s="78" t="s">
        <v>952</v>
      </c>
      <c r="AF61" s="78">
        <v>131</v>
      </c>
      <c r="AG61" s="78">
        <v>57</v>
      </c>
      <c r="AH61" s="78">
        <v>1255</v>
      </c>
      <c r="AI61" s="78">
        <v>2858</v>
      </c>
      <c r="AJ61" s="78"/>
      <c r="AK61" s="78" t="s">
        <v>1052</v>
      </c>
      <c r="AL61" s="78" t="s">
        <v>1128</v>
      </c>
      <c r="AM61" s="82" t="s">
        <v>1182</v>
      </c>
      <c r="AN61" s="78"/>
      <c r="AO61" s="80">
        <v>40045.17863425926</v>
      </c>
      <c r="AP61" s="78"/>
      <c r="AQ61" s="78" t="b">
        <v>1</v>
      </c>
      <c r="AR61" s="78" t="b">
        <v>0</v>
      </c>
      <c r="AS61" s="78" t="b">
        <v>1</v>
      </c>
      <c r="AT61" s="78" t="s">
        <v>838</v>
      </c>
      <c r="AU61" s="78">
        <v>1</v>
      </c>
      <c r="AV61" s="82" t="s">
        <v>1311</v>
      </c>
      <c r="AW61" s="78" t="b">
        <v>0</v>
      </c>
      <c r="AX61" s="78" t="s">
        <v>1389</v>
      </c>
      <c r="AY61" s="82" t="s">
        <v>1448</v>
      </c>
      <c r="AZ61" s="78" t="s">
        <v>66</v>
      </c>
      <c r="BA61" s="78" t="str">
        <f>REPLACE(INDEX(GroupVertices[Group],MATCH(Vertices[[#This Row],[Vertex]],GroupVertices[Vertex],0)),1,1,"")</f>
        <v>1</v>
      </c>
      <c r="BB61" s="48"/>
      <c r="BC61" s="48"/>
      <c r="BD61" s="48"/>
      <c r="BE61" s="48"/>
      <c r="BF61" s="48" t="s">
        <v>467</v>
      </c>
      <c r="BG61" s="48" t="s">
        <v>467</v>
      </c>
      <c r="BH61" s="121" t="s">
        <v>467</v>
      </c>
      <c r="BI61" s="121" t="s">
        <v>467</v>
      </c>
      <c r="BJ61" s="121" t="s">
        <v>1866</v>
      </c>
      <c r="BK61" s="121" t="s">
        <v>1866</v>
      </c>
      <c r="BL61" s="121">
        <v>0</v>
      </c>
      <c r="BM61" s="124">
        <v>0</v>
      </c>
      <c r="BN61" s="121">
        <v>0</v>
      </c>
      <c r="BO61" s="124">
        <v>0</v>
      </c>
      <c r="BP61" s="121">
        <v>0</v>
      </c>
      <c r="BQ61" s="124">
        <v>0</v>
      </c>
      <c r="BR61" s="121">
        <v>2</v>
      </c>
      <c r="BS61" s="124">
        <v>100</v>
      </c>
      <c r="BT61" s="121">
        <v>2</v>
      </c>
      <c r="BU61" s="2"/>
      <c r="BV61" s="3"/>
      <c r="BW61" s="3"/>
      <c r="BX61" s="3"/>
      <c r="BY61" s="3"/>
    </row>
    <row r="62" spans="1:77" ht="41.45" customHeight="1">
      <c r="A62" s="64" t="s">
        <v>259</v>
      </c>
      <c r="C62" s="65"/>
      <c r="D62" s="65" t="s">
        <v>64</v>
      </c>
      <c r="E62" s="66">
        <v>163.35523988406595</v>
      </c>
      <c r="F62" s="68">
        <v>99.99705405567731</v>
      </c>
      <c r="G62" s="100" t="s">
        <v>1350</v>
      </c>
      <c r="H62" s="65"/>
      <c r="I62" s="69" t="s">
        <v>259</v>
      </c>
      <c r="J62" s="70"/>
      <c r="K62" s="70"/>
      <c r="L62" s="69" t="s">
        <v>1556</v>
      </c>
      <c r="M62" s="73">
        <v>1.981785044610561</v>
      </c>
      <c r="N62" s="74">
        <v>1152.4188232421875</v>
      </c>
      <c r="O62" s="74">
        <v>4468.96484375</v>
      </c>
      <c r="P62" s="75"/>
      <c r="Q62" s="76"/>
      <c r="R62" s="76"/>
      <c r="S62" s="86"/>
      <c r="T62" s="48">
        <v>1</v>
      </c>
      <c r="U62" s="48">
        <v>1</v>
      </c>
      <c r="V62" s="49">
        <v>0</v>
      </c>
      <c r="W62" s="49">
        <v>0</v>
      </c>
      <c r="X62" s="49">
        <v>0</v>
      </c>
      <c r="Y62" s="49">
        <v>0.999995</v>
      </c>
      <c r="Z62" s="49">
        <v>0</v>
      </c>
      <c r="AA62" s="49" t="s">
        <v>2338</v>
      </c>
      <c r="AB62" s="71">
        <v>62</v>
      </c>
      <c r="AC62" s="71"/>
      <c r="AD62" s="72"/>
      <c r="AE62" s="78" t="s">
        <v>953</v>
      </c>
      <c r="AF62" s="78">
        <v>1085</v>
      </c>
      <c r="AG62" s="78">
        <v>5644</v>
      </c>
      <c r="AH62" s="78">
        <v>27419</v>
      </c>
      <c r="AI62" s="78">
        <v>28524</v>
      </c>
      <c r="AJ62" s="78"/>
      <c r="AK62" s="78" t="s">
        <v>1053</v>
      </c>
      <c r="AL62" s="78" t="s">
        <v>869</v>
      </c>
      <c r="AM62" s="82" t="s">
        <v>1183</v>
      </c>
      <c r="AN62" s="78"/>
      <c r="AO62" s="80">
        <v>39695.73336805555</v>
      </c>
      <c r="AP62" s="82" t="s">
        <v>1265</v>
      </c>
      <c r="AQ62" s="78" t="b">
        <v>0</v>
      </c>
      <c r="AR62" s="78" t="b">
        <v>0</v>
      </c>
      <c r="AS62" s="78" t="b">
        <v>0</v>
      </c>
      <c r="AT62" s="78" t="s">
        <v>838</v>
      </c>
      <c r="AU62" s="78">
        <v>258</v>
      </c>
      <c r="AV62" s="82" t="s">
        <v>1317</v>
      </c>
      <c r="AW62" s="78" t="b">
        <v>0</v>
      </c>
      <c r="AX62" s="78" t="s">
        <v>1389</v>
      </c>
      <c r="AY62" s="82" t="s">
        <v>1449</v>
      </c>
      <c r="AZ62" s="78" t="s">
        <v>66</v>
      </c>
      <c r="BA62" s="78" t="str">
        <f>REPLACE(INDEX(GroupVertices[Group],MATCH(Vertices[[#This Row],[Vertex]],GroupVertices[Vertex],0)),1,1,"")</f>
        <v>1</v>
      </c>
      <c r="BB62" s="48"/>
      <c r="BC62" s="48"/>
      <c r="BD62" s="48"/>
      <c r="BE62" s="48"/>
      <c r="BF62" s="48" t="s">
        <v>443</v>
      </c>
      <c r="BG62" s="48" t="s">
        <v>443</v>
      </c>
      <c r="BH62" s="121" t="s">
        <v>2101</v>
      </c>
      <c r="BI62" s="121" t="s">
        <v>2101</v>
      </c>
      <c r="BJ62" s="121" t="s">
        <v>2170</v>
      </c>
      <c r="BK62" s="121" t="s">
        <v>2170</v>
      </c>
      <c r="BL62" s="121">
        <v>1</v>
      </c>
      <c r="BM62" s="124">
        <v>2.380952380952381</v>
      </c>
      <c r="BN62" s="121">
        <v>0</v>
      </c>
      <c r="BO62" s="124">
        <v>0</v>
      </c>
      <c r="BP62" s="121">
        <v>0</v>
      </c>
      <c r="BQ62" s="124">
        <v>0</v>
      </c>
      <c r="BR62" s="121">
        <v>41</v>
      </c>
      <c r="BS62" s="124">
        <v>97.61904761904762</v>
      </c>
      <c r="BT62" s="121">
        <v>42</v>
      </c>
      <c r="BU62" s="2"/>
      <c r="BV62" s="3"/>
      <c r="BW62" s="3"/>
      <c r="BX62" s="3"/>
      <c r="BY62" s="3"/>
    </row>
    <row r="63" spans="1:77" ht="41.45" customHeight="1">
      <c r="A63" s="64" t="s">
        <v>260</v>
      </c>
      <c r="C63" s="65"/>
      <c r="D63" s="65" t="s">
        <v>64</v>
      </c>
      <c r="E63" s="66">
        <v>164.44706762199078</v>
      </c>
      <c r="F63" s="68">
        <v>99.99468070187942</v>
      </c>
      <c r="G63" s="100" t="s">
        <v>1351</v>
      </c>
      <c r="H63" s="65"/>
      <c r="I63" s="69" t="s">
        <v>260</v>
      </c>
      <c r="J63" s="70"/>
      <c r="K63" s="70"/>
      <c r="L63" s="69" t="s">
        <v>1557</v>
      </c>
      <c r="M63" s="73">
        <v>2.7727447536545404</v>
      </c>
      <c r="N63" s="74">
        <v>6298.9150390625</v>
      </c>
      <c r="O63" s="74">
        <v>5478.86376953125</v>
      </c>
      <c r="P63" s="75"/>
      <c r="Q63" s="76"/>
      <c r="R63" s="76"/>
      <c r="S63" s="86"/>
      <c r="T63" s="48">
        <v>0</v>
      </c>
      <c r="U63" s="48">
        <v>2</v>
      </c>
      <c r="V63" s="49">
        <v>2</v>
      </c>
      <c r="W63" s="49">
        <v>0.5</v>
      </c>
      <c r="X63" s="49">
        <v>0</v>
      </c>
      <c r="Y63" s="49">
        <v>1.459452</v>
      </c>
      <c r="Z63" s="49">
        <v>0</v>
      </c>
      <c r="AA63" s="49">
        <v>0</v>
      </c>
      <c r="AB63" s="71">
        <v>63</v>
      </c>
      <c r="AC63" s="71"/>
      <c r="AD63" s="72"/>
      <c r="AE63" s="78" t="s">
        <v>954</v>
      </c>
      <c r="AF63" s="78">
        <v>11389</v>
      </c>
      <c r="AG63" s="78">
        <v>10191</v>
      </c>
      <c r="AH63" s="78">
        <v>308858</v>
      </c>
      <c r="AI63" s="78">
        <v>428434</v>
      </c>
      <c r="AJ63" s="78"/>
      <c r="AK63" s="78" t="s">
        <v>1054</v>
      </c>
      <c r="AL63" s="78" t="s">
        <v>869</v>
      </c>
      <c r="AM63" s="82" t="s">
        <v>1184</v>
      </c>
      <c r="AN63" s="78"/>
      <c r="AO63" s="80">
        <v>39050.07717592592</v>
      </c>
      <c r="AP63" s="82" t="s">
        <v>1266</v>
      </c>
      <c r="AQ63" s="78" t="b">
        <v>0</v>
      </c>
      <c r="AR63" s="78" t="b">
        <v>0</v>
      </c>
      <c r="AS63" s="78" t="b">
        <v>1</v>
      </c>
      <c r="AT63" s="78" t="s">
        <v>838</v>
      </c>
      <c r="AU63" s="78">
        <v>823</v>
      </c>
      <c r="AV63" s="82" t="s">
        <v>1311</v>
      </c>
      <c r="AW63" s="78" t="b">
        <v>0</v>
      </c>
      <c r="AX63" s="78" t="s">
        <v>1389</v>
      </c>
      <c r="AY63" s="82" t="s">
        <v>1450</v>
      </c>
      <c r="AZ63" s="78" t="s">
        <v>66</v>
      </c>
      <c r="BA63" s="78" t="str">
        <f>REPLACE(INDEX(GroupVertices[Group],MATCH(Vertices[[#This Row],[Vertex]],GroupVertices[Vertex],0)),1,1,"")</f>
        <v>14</v>
      </c>
      <c r="BB63" s="48" t="s">
        <v>430</v>
      </c>
      <c r="BC63" s="48" t="s">
        <v>430</v>
      </c>
      <c r="BD63" s="48" t="s">
        <v>441</v>
      </c>
      <c r="BE63" s="48" t="s">
        <v>441</v>
      </c>
      <c r="BF63" s="48" t="s">
        <v>1776</v>
      </c>
      <c r="BG63" s="48" t="s">
        <v>1776</v>
      </c>
      <c r="BH63" s="121" t="s">
        <v>2102</v>
      </c>
      <c r="BI63" s="121" t="s">
        <v>2102</v>
      </c>
      <c r="BJ63" s="121" t="s">
        <v>2171</v>
      </c>
      <c r="BK63" s="121" t="s">
        <v>2171</v>
      </c>
      <c r="BL63" s="121">
        <v>0</v>
      </c>
      <c r="BM63" s="124">
        <v>0</v>
      </c>
      <c r="BN63" s="121">
        <v>1</v>
      </c>
      <c r="BO63" s="124">
        <v>4</v>
      </c>
      <c r="BP63" s="121">
        <v>0</v>
      </c>
      <c r="BQ63" s="124">
        <v>0</v>
      </c>
      <c r="BR63" s="121">
        <v>24</v>
      </c>
      <c r="BS63" s="124">
        <v>96</v>
      </c>
      <c r="BT63" s="121">
        <v>25</v>
      </c>
      <c r="BU63" s="2"/>
      <c r="BV63" s="3"/>
      <c r="BW63" s="3"/>
      <c r="BX63" s="3"/>
      <c r="BY63" s="3"/>
    </row>
    <row r="64" spans="1:77" ht="41.45" customHeight="1">
      <c r="A64" s="64" t="s">
        <v>311</v>
      </c>
      <c r="C64" s="65"/>
      <c r="D64" s="65" t="s">
        <v>64</v>
      </c>
      <c r="E64" s="66">
        <v>162.57893043240307</v>
      </c>
      <c r="F64" s="68">
        <v>99.99874155355032</v>
      </c>
      <c r="G64" s="100" t="s">
        <v>1352</v>
      </c>
      <c r="H64" s="65"/>
      <c r="I64" s="69" t="s">
        <v>311</v>
      </c>
      <c r="J64" s="70"/>
      <c r="K64" s="70"/>
      <c r="L64" s="69" t="s">
        <v>1558</v>
      </c>
      <c r="M64" s="73">
        <v>1.4193982534649296</v>
      </c>
      <c r="N64" s="74">
        <v>6773.2021484375</v>
      </c>
      <c r="O64" s="74">
        <v>6461.11865234375</v>
      </c>
      <c r="P64" s="75"/>
      <c r="Q64" s="76"/>
      <c r="R64" s="76"/>
      <c r="S64" s="86"/>
      <c r="T64" s="48">
        <v>1</v>
      </c>
      <c r="U64" s="48">
        <v>0</v>
      </c>
      <c r="V64" s="49">
        <v>0</v>
      </c>
      <c r="W64" s="49">
        <v>0.333333</v>
      </c>
      <c r="X64" s="49">
        <v>0</v>
      </c>
      <c r="Y64" s="49">
        <v>0.770267</v>
      </c>
      <c r="Z64" s="49">
        <v>0</v>
      </c>
      <c r="AA64" s="49">
        <v>0</v>
      </c>
      <c r="AB64" s="71">
        <v>64</v>
      </c>
      <c r="AC64" s="71"/>
      <c r="AD64" s="72"/>
      <c r="AE64" s="78" t="s">
        <v>955</v>
      </c>
      <c r="AF64" s="78">
        <v>1434</v>
      </c>
      <c r="AG64" s="78">
        <v>2411</v>
      </c>
      <c r="AH64" s="78">
        <v>624</v>
      </c>
      <c r="AI64" s="78">
        <v>504</v>
      </c>
      <c r="AJ64" s="78"/>
      <c r="AK64" s="78" t="s">
        <v>1055</v>
      </c>
      <c r="AL64" s="78" t="s">
        <v>1129</v>
      </c>
      <c r="AM64" s="82" t="s">
        <v>1185</v>
      </c>
      <c r="AN64" s="78"/>
      <c r="AO64" s="80">
        <v>41109.723391203705</v>
      </c>
      <c r="AP64" s="82" t="s">
        <v>1267</v>
      </c>
      <c r="AQ64" s="78" t="b">
        <v>0</v>
      </c>
      <c r="AR64" s="78" t="b">
        <v>0</v>
      </c>
      <c r="AS64" s="78" t="b">
        <v>0</v>
      </c>
      <c r="AT64" s="78" t="s">
        <v>838</v>
      </c>
      <c r="AU64" s="78">
        <v>101</v>
      </c>
      <c r="AV64" s="82" t="s">
        <v>1311</v>
      </c>
      <c r="AW64" s="78" t="b">
        <v>0</v>
      </c>
      <c r="AX64" s="78" t="s">
        <v>1389</v>
      </c>
      <c r="AY64" s="82" t="s">
        <v>1451</v>
      </c>
      <c r="AZ64" s="78" t="s">
        <v>65</v>
      </c>
      <c r="BA64" s="78" t="str">
        <f>REPLACE(INDEX(GroupVertices[Group],MATCH(Vertices[[#This Row],[Vertex]],GroupVertices[Vertex],0)),1,1,"")</f>
        <v>14</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312</v>
      </c>
      <c r="C65" s="65"/>
      <c r="D65" s="65" t="s">
        <v>64</v>
      </c>
      <c r="E65" s="66">
        <v>162.09076553440414</v>
      </c>
      <c r="F65" s="68">
        <v>99.99980269898052</v>
      </c>
      <c r="G65" s="100" t="s">
        <v>1353</v>
      </c>
      <c r="H65" s="65"/>
      <c r="I65" s="69" t="s">
        <v>312</v>
      </c>
      <c r="J65" s="70"/>
      <c r="K65" s="70"/>
      <c r="L65" s="69" t="s">
        <v>1559</v>
      </c>
      <c r="M65" s="73">
        <v>1.0657538530940454</v>
      </c>
      <c r="N65" s="74">
        <v>6298.9150390625</v>
      </c>
      <c r="O65" s="74">
        <v>6461.11865234375</v>
      </c>
      <c r="P65" s="75"/>
      <c r="Q65" s="76"/>
      <c r="R65" s="76"/>
      <c r="S65" s="86"/>
      <c r="T65" s="48">
        <v>1</v>
      </c>
      <c r="U65" s="48">
        <v>0</v>
      </c>
      <c r="V65" s="49">
        <v>0</v>
      </c>
      <c r="W65" s="49">
        <v>0.333333</v>
      </c>
      <c r="X65" s="49">
        <v>0</v>
      </c>
      <c r="Y65" s="49">
        <v>0.770267</v>
      </c>
      <c r="Z65" s="49">
        <v>0</v>
      </c>
      <c r="AA65" s="49">
        <v>0</v>
      </c>
      <c r="AB65" s="71">
        <v>65</v>
      </c>
      <c r="AC65" s="71"/>
      <c r="AD65" s="72"/>
      <c r="AE65" s="78" t="s">
        <v>956</v>
      </c>
      <c r="AF65" s="78">
        <v>247</v>
      </c>
      <c r="AG65" s="78">
        <v>378</v>
      </c>
      <c r="AH65" s="78">
        <v>426</v>
      </c>
      <c r="AI65" s="78">
        <v>608</v>
      </c>
      <c r="AJ65" s="78"/>
      <c r="AK65" s="78" t="s">
        <v>1056</v>
      </c>
      <c r="AL65" s="78" t="s">
        <v>1130</v>
      </c>
      <c r="AM65" s="82" t="s">
        <v>1186</v>
      </c>
      <c r="AN65" s="78"/>
      <c r="AO65" s="80">
        <v>40682.96271990741</v>
      </c>
      <c r="AP65" s="78"/>
      <c r="AQ65" s="78" t="b">
        <v>0</v>
      </c>
      <c r="AR65" s="78" t="b">
        <v>0</v>
      </c>
      <c r="AS65" s="78" t="b">
        <v>0</v>
      </c>
      <c r="AT65" s="78" t="s">
        <v>838</v>
      </c>
      <c r="AU65" s="78">
        <v>16</v>
      </c>
      <c r="AV65" s="82" t="s">
        <v>1316</v>
      </c>
      <c r="AW65" s="78" t="b">
        <v>0</v>
      </c>
      <c r="AX65" s="78" t="s">
        <v>1389</v>
      </c>
      <c r="AY65" s="82" t="s">
        <v>1452</v>
      </c>
      <c r="AZ65" s="78" t="s">
        <v>65</v>
      </c>
      <c r="BA65" s="78" t="str">
        <f>REPLACE(INDEX(GroupVertices[Group],MATCH(Vertices[[#This Row],[Vertex]],GroupVertices[Vertex],0)),1,1,"")</f>
        <v>14</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261</v>
      </c>
      <c r="C66" s="65"/>
      <c r="D66" s="65" t="s">
        <v>64</v>
      </c>
      <c r="E66" s="66">
        <v>162.11957998977053</v>
      </c>
      <c r="F66" s="68">
        <v>99.99974006373623</v>
      </c>
      <c r="G66" s="100" t="s">
        <v>582</v>
      </c>
      <c r="H66" s="65"/>
      <c r="I66" s="69" t="s">
        <v>261</v>
      </c>
      <c r="J66" s="70"/>
      <c r="K66" s="70"/>
      <c r="L66" s="69" t="s">
        <v>1560</v>
      </c>
      <c r="M66" s="73">
        <v>1.0866280921715201</v>
      </c>
      <c r="N66" s="74">
        <v>7630.81591796875</v>
      </c>
      <c r="O66" s="74">
        <v>3040.872314453125</v>
      </c>
      <c r="P66" s="75"/>
      <c r="Q66" s="76"/>
      <c r="R66" s="76"/>
      <c r="S66" s="86"/>
      <c r="T66" s="48">
        <v>0</v>
      </c>
      <c r="U66" s="48">
        <v>1</v>
      </c>
      <c r="V66" s="49">
        <v>0</v>
      </c>
      <c r="W66" s="49">
        <v>1</v>
      </c>
      <c r="X66" s="49">
        <v>0</v>
      </c>
      <c r="Y66" s="49">
        <v>0.701751</v>
      </c>
      <c r="Z66" s="49">
        <v>0</v>
      </c>
      <c r="AA66" s="49">
        <v>0</v>
      </c>
      <c r="AB66" s="71">
        <v>66</v>
      </c>
      <c r="AC66" s="71"/>
      <c r="AD66" s="72"/>
      <c r="AE66" s="78" t="s">
        <v>957</v>
      </c>
      <c r="AF66" s="78">
        <v>1917</v>
      </c>
      <c r="AG66" s="78">
        <v>498</v>
      </c>
      <c r="AH66" s="78">
        <v>21664</v>
      </c>
      <c r="AI66" s="78">
        <v>29065</v>
      </c>
      <c r="AJ66" s="78"/>
      <c r="AK66" s="78" t="s">
        <v>1057</v>
      </c>
      <c r="AL66" s="78"/>
      <c r="AM66" s="78"/>
      <c r="AN66" s="78"/>
      <c r="AO66" s="80">
        <v>41196.74103009259</v>
      </c>
      <c r="AP66" s="82" t="s">
        <v>1268</v>
      </c>
      <c r="AQ66" s="78" t="b">
        <v>1</v>
      </c>
      <c r="AR66" s="78" t="b">
        <v>0</v>
      </c>
      <c r="AS66" s="78" t="b">
        <v>0</v>
      </c>
      <c r="AT66" s="78" t="s">
        <v>838</v>
      </c>
      <c r="AU66" s="78">
        <v>3</v>
      </c>
      <c r="AV66" s="82" t="s">
        <v>1311</v>
      </c>
      <c r="AW66" s="78" t="b">
        <v>0</v>
      </c>
      <c r="AX66" s="78" t="s">
        <v>1389</v>
      </c>
      <c r="AY66" s="82" t="s">
        <v>1453</v>
      </c>
      <c r="AZ66" s="78" t="s">
        <v>66</v>
      </c>
      <c r="BA66" s="78" t="str">
        <f>REPLACE(INDEX(GroupVertices[Group],MATCH(Vertices[[#This Row],[Vertex]],GroupVertices[Vertex],0)),1,1,"")</f>
        <v>20</v>
      </c>
      <c r="BB66" s="48"/>
      <c r="BC66" s="48"/>
      <c r="BD66" s="48"/>
      <c r="BE66" s="48"/>
      <c r="BF66" s="48" t="s">
        <v>469</v>
      </c>
      <c r="BG66" s="48" t="s">
        <v>469</v>
      </c>
      <c r="BH66" s="121" t="s">
        <v>2103</v>
      </c>
      <c r="BI66" s="121" t="s">
        <v>2103</v>
      </c>
      <c r="BJ66" s="121" t="s">
        <v>2172</v>
      </c>
      <c r="BK66" s="121" t="s">
        <v>2172</v>
      </c>
      <c r="BL66" s="121">
        <v>0</v>
      </c>
      <c r="BM66" s="124">
        <v>0</v>
      </c>
      <c r="BN66" s="121">
        <v>0</v>
      </c>
      <c r="BO66" s="124">
        <v>0</v>
      </c>
      <c r="BP66" s="121">
        <v>0</v>
      </c>
      <c r="BQ66" s="124">
        <v>0</v>
      </c>
      <c r="BR66" s="121">
        <v>11</v>
      </c>
      <c r="BS66" s="124">
        <v>100</v>
      </c>
      <c r="BT66" s="121">
        <v>11</v>
      </c>
      <c r="BU66" s="2"/>
      <c r="BV66" s="3"/>
      <c r="BW66" s="3"/>
      <c r="BX66" s="3"/>
      <c r="BY66" s="3"/>
    </row>
    <row r="67" spans="1:77" ht="41.45" customHeight="1">
      <c r="A67" s="64" t="s">
        <v>264</v>
      </c>
      <c r="C67" s="65"/>
      <c r="D67" s="65" t="s">
        <v>64</v>
      </c>
      <c r="E67" s="66">
        <v>162.5232224853614</v>
      </c>
      <c r="F67" s="68">
        <v>99.99886264835592</v>
      </c>
      <c r="G67" s="100" t="s">
        <v>584</v>
      </c>
      <c r="H67" s="65"/>
      <c r="I67" s="69" t="s">
        <v>264</v>
      </c>
      <c r="J67" s="70"/>
      <c r="K67" s="70"/>
      <c r="L67" s="69" t="s">
        <v>1561</v>
      </c>
      <c r="M67" s="73">
        <v>1.3790413912484785</v>
      </c>
      <c r="N67" s="74">
        <v>7630.81591796875</v>
      </c>
      <c r="O67" s="74">
        <v>2370.35107421875</v>
      </c>
      <c r="P67" s="75"/>
      <c r="Q67" s="76"/>
      <c r="R67" s="76"/>
      <c r="S67" s="86"/>
      <c r="T67" s="48">
        <v>2</v>
      </c>
      <c r="U67" s="48">
        <v>1</v>
      </c>
      <c r="V67" s="49">
        <v>0</v>
      </c>
      <c r="W67" s="49">
        <v>1</v>
      </c>
      <c r="X67" s="49">
        <v>0</v>
      </c>
      <c r="Y67" s="49">
        <v>1.298239</v>
      </c>
      <c r="Z67" s="49">
        <v>0</v>
      </c>
      <c r="AA67" s="49">
        <v>0</v>
      </c>
      <c r="AB67" s="71">
        <v>67</v>
      </c>
      <c r="AC67" s="71"/>
      <c r="AD67" s="72"/>
      <c r="AE67" s="78" t="s">
        <v>958</v>
      </c>
      <c r="AF67" s="78">
        <v>2823</v>
      </c>
      <c r="AG67" s="78">
        <v>2179</v>
      </c>
      <c r="AH67" s="78">
        <v>25163</v>
      </c>
      <c r="AI67" s="78">
        <v>3510</v>
      </c>
      <c r="AJ67" s="78"/>
      <c r="AK67" s="78" t="s">
        <v>1058</v>
      </c>
      <c r="AL67" s="78" t="s">
        <v>869</v>
      </c>
      <c r="AM67" s="82" t="s">
        <v>1187</v>
      </c>
      <c r="AN67" s="78"/>
      <c r="AO67" s="80">
        <v>39862.27449074074</v>
      </c>
      <c r="AP67" s="82" t="s">
        <v>1269</v>
      </c>
      <c r="AQ67" s="78" t="b">
        <v>0</v>
      </c>
      <c r="AR67" s="78" t="b">
        <v>0</v>
      </c>
      <c r="AS67" s="78" t="b">
        <v>1</v>
      </c>
      <c r="AT67" s="78" t="s">
        <v>838</v>
      </c>
      <c r="AU67" s="78">
        <v>116</v>
      </c>
      <c r="AV67" s="82" t="s">
        <v>1316</v>
      </c>
      <c r="AW67" s="78" t="b">
        <v>0</v>
      </c>
      <c r="AX67" s="78" t="s">
        <v>1389</v>
      </c>
      <c r="AY67" s="82" t="s">
        <v>1454</v>
      </c>
      <c r="AZ67" s="78" t="s">
        <v>66</v>
      </c>
      <c r="BA67" s="78" t="str">
        <f>REPLACE(INDEX(GroupVertices[Group],MATCH(Vertices[[#This Row],[Vertex]],GroupVertices[Vertex],0)),1,1,"")</f>
        <v>20</v>
      </c>
      <c r="BB67" s="48"/>
      <c r="BC67" s="48"/>
      <c r="BD67" s="48"/>
      <c r="BE67" s="48"/>
      <c r="BF67" s="48" t="s">
        <v>1777</v>
      </c>
      <c r="BG67" s="48" t="s">
        <v>2069</v>
      </c>
      <c r="BH67" s="121" t="s">
        <v>2104</v>
      </c>
      <c r="BI67" s="121" t="s">
        <v>2135</v>
      </c>
      <c r="BJ67" s="121" t="s">
        <v>2173</v>
      </c>
      <c r="BK67" s="121" t="s">
        <v>2206</v>
      </c>
      <c r="BL67" s="121">
        <v>2</v>
      </c>
      <c r="BM67" s="124">
        <v>6.25</v>
      </c>
      <c r="BN67" s="121">
        <v>0</v>
      </c>
      <c r="BO67" s="124">
        <v>0</v>
      </c>
      <c r="BP67" s="121">
        <v>0</v>
      </c>
      <c r="BQ67" s="124">
        <v>0</v>
      </c>
      <c r="BR67" s="121">
        <v>30</v>
      </c>
      <c r="BS67" s="124">
        <v>93.75</v>
      </c>
      <c r="BT67" s="121">
        <v>32</v>
      </c>
      <c r="BU67" s="2"/>
      <c r="BV67" s="3"/>
      <c r="BW67" s="3"/>
      <c r="BX67" s="3"/>
      <c r="BY67" s="3"/>
    </row>
    <row r="68" spans="1:77" ht="41.45" customHeight="1">
      <c r="A68" s="64" t="s">
        <v>262</v>
      </c>
      <c r="C68" s="65"/>
      <c r="D68" s="65" t="s">
        <v>64</v>
      </c>
      <c r="E68" s="66">
        <v>174.68508373413107</v>
      </c>
      <c r="F68" s="68">
        <v>99.97242587762591</v>
      </c>
      <c r="G68" s="100" t="s">
        <v>1354</v>
      </c>
      <c r="H68" s="65"/>
      <c r="I68" s="69" t="s">
        <v>262</v>
      </c>
      <c r="J68" s="70"/>
      <c r="K68" s="70"/>
      <c r="L68" s="69" t="s">
        <v>1562</v>
      </c>
      <c r="M68" s="73">
        <v>10.18953584987362</v>
      </c>
      <c r="N68" s="74">
        <v>8735.3193359375</v>
      </c>
      <c r="O68" s="74">
        <v>644.05322265625</v>
      </c>
      <c r="P68" s="75"/>
      <c r="Q68" s="76"/>
      <c r="R68" s="76"/>
      <c r="S68" s="86"/>
      <c r="T68" s="48">
        <v>2</v>
      </c>
      <c r="U68" s="48">
        <v>1</v>
      </c>
      <c r="V68" s="49">
        <v>0</v>
      </c>
      <c r="W68" s="49">
        <v>1</v>
      </c>
      <c r="X68" s="49">
        <v>0</v>
      </c>
      <c r="Y68" s="49">
        <v>1.298239</v>
      </c>
      <c r="Z68" s="49">
        <v>0</v>
      </c>
      <c r="AA68" s="49">
        <v>0</v>
      </c>
      <c r="AB68" s="71">
        <v>68</v>
      </c>
      <c r="AC68" s="71"/>
      <c r="AD68" s="72"/>
      <c r="AE68" s="78" t="s">
        <v>959</v>
      </c>
      <c r="AF68" s="78">
        <v>593</v>
      </c>
      <c r="AG68" s="78">
        <v>52828</v>
      </c>
      <c r="AH68" s="78">
        <v>8201</v>
      </c>
      <c r="AI68" s="78">
        <v>3570</v>
      </c>
      <c r="AJ68" s="78"/>
      <c r="AK68" s="78" t="s">
        <v>1059</v>
      </c>
      <c r="AL68" s="78" t="s">
        <v>1117</v>
      </c>
      <c r="AM68" s="82" t="s">
        <v>1188</v>
      </c>
      <c r="AN68" s="78"/>
      <c r="AO68" s="80">
        <v>39898.280127314814</v>
      </c>
      <c r="AP68" s="82" t="s">
        <v>1270</v>
      </c>
      <c r="AQ68" s="78" t="b">
        <v>1</v>
      </c>
      <c r="AR68" s="78" t="b">
        <v>0</v>
      </c>
      <c r="AS68" s="78" t="b">
        <v>1</v>
      </c>
      <c r="AT68" s="78" t="s">
        <v>838</v>
      </c>
      <c r="AU68" s="78">
        <v>931</v>
      </c>
      <c r="AV68" s="82" t="s">
        <v>1311</v>
      </c>
      <c r="AW68" s="78" t="b">
        <v>1</v>
      </c>
      <c r="AX68" s="78" t="s">
        <v>1389</v>
      </c>
      <c r="AY68" s="82" t="s">
        <v>1455</v>
      </c>
      <c r="AZ68" s="78" t="s">
        <v>66</v>
      </c>
      <c r="BA68" s="78" t="str">
        <f>REPLACE(INDEX(GroupVertices[Group],MATCH(Vertices[[#This Row],[Vertex]],GroupVertices[Vertex],0)),1,1,"")</f>
        <v>19</v>
      </c>
      <c r="BB68" s="48"/>
      <c r="BC68" s="48"/>
      <c r="BD68" s="48"/>
      <c r="BE68" s="48"/>
      <c r="BF68" s="48" t="s">
        <v>470</v>
      </c>
      <c r="BG68" s="48" t="s">
        <v>470</v>
      </c>
      <c r="BH68" s="121" t="s">
        <v>1858</v>
      </c>
      <c r="BI68" s="121" t="s">
        <v>1858</v>
      </c>
      <c r="BJ68" s="121" t="s">
        <v>1981</v>
      </c>
      <c r="BK68" s="121" t="s">
        <v>1981</v>
      </c>
      <c r="BL68" s="121">
        <v>1</v>
      </c>
      <c r="BM68" s="124">
        <v>3.125</v>
      </c>
      <c r="BN68" s="121">
        <v>1</v>
      </c>
      <c r="BO68" s="124">
        <v>3.125</v>
      </c>
      <c r="BP68" s="121">
        <v>0</v>
      </c>
      <c r="BQ68" s="124">
        <v>0</v>
      </c>
      <c r="BR68" s="121">
        <v>30</v>
      </c>
      <c r="BS68" s="124">
        <v>93.75</v>
      </c>
      <c r="BT68" s="121">
        <v>32</v>
      </c>
      <c r="BU68" s="2"/>
      <c r="BV68" s="3"/>
      <c r="BW68" s="3"/>
      <c r="BX68" s="3"/>
      <c r="BY68" s="3"/>
    </row>
    <row r="69" spans="1:77" ht="41.45" customHeight="1">
      <c r="A69" s="64" t="s">
        <v>263</v>
      </c>
      <c r="C69" s="65"/>
      <c r="D69" s="65" t="s">
        <v>64</v>
      </c>
      <c r="E69" s="66">
        <v>162.11645842377249</v>
      </c>
      <c r="F69" s="68">
        <v>99.99974684922103</v>
      </c>
      <c r="G69" s="100" t="s">
        <v>583</v>
      </c>
      <c r="H69" s="65"/>
      <c r="I69" s="69" t="s">
        <v>263</v>
      </c>
      <c r="J69" s="70"/>
      <c r="K69" s="70"/>
      <c r="L69" s="69" t="s">
        <v>1563</v>
      </c>
      <c r="M69" s="73">
        <v>1.0843667162714603</v>
      </c>
      <c r="N69" s="74">
        <v>8735.3193359375</v>
      </c>
      <c r="O69" s="74">
        <v>1226.347900390625</v>
      </c>
      <c r="P69" s="75"/>
      <c r="Q69" s="76"/>
      <c r="R69" s="76"/>
      <c r="S69" s="86"/>
      <c r="T69" s="48">
        <v>0</v>
      </c>
      <c r="U69" s="48">
        <v>1</v>
      </c>
      <c r="V69" s="49">
        <v>0</v>
      </c>
      <c r="W69" s="49">
        <v>1</v>
      </c>
      <c r="X69" s="49">
        <v>0</v>
      </c>
      <c r="Y69" s="49">
        <v>0.701751</v>
      </c>
      <c r="Z69" s="49">
        <v>0</v>
      </c>
      <c r="AA69" s="49">
        <v>0</v>
      </c>
      <c r="AB69" s="71">
        <v>69</v>
      </c>
      <c r="AC69" s="71"/>
      <c r="AD69" s="72"/>
      <c r="AE69" s="78" t="s">
        <v>960</v>
      </c>
      <c r="AF69" s="78">
        <v>232</v>
      </c>
      <c r="AG69" s="78">
        <v>485</v>
      </c>
      <c r="AH69" s="78">
        <v>25583</v>
      </c>
      <c r="AI69" s="78">
        <v>20748</v>
      </c>
      <c r="AJ69" s="78"/>
      <c r="AK69" s="78" t="s">
        <v>1060</v>
      </c>
      <c r="AL69" s="78" t="s">
        <v>1131</v>
      </c>
      <c r="AM69" s="82" t="s">
        <v>1189</v>
      </c>
      <c r="AN69" s="78"/>
      <c r="AO69" s="80">
        <v>40621.05736111111</v>
      </c>
      <c r="AP69" s="82" t="s">
        <v>1271</v>
      </c>
      <c r="AQ69" s="78" t="b">
        <v>1</v>
      </c>
      <c r="AR69" s="78" t="b">
        <v>0</v>
      </c>
      <c r="AS69" s="78" t="b">
        <v>1</v>
      </c>
      <c r="AT69" s="78" t="s">
        <v>838</v>
      </c>
      <c r="AU69" s="78">
        <v>43</v>
      </c>
      <c r="AV69" s="82" t="s">
        <v>1311</v>
      </c>
      <c r="AW69" s="78" t="b">
        <v>0</v>
      </c>
      <c r="AX69" s="78" t="s">
        <v>1389</v>
      </c>
      <c r="AY69" s="82" t="s">
        <v>1456</v>
      </c>
      <c r="AZ69" s="78" t="s">
        <v>66</v>
      </c>
      <c r="BA69" s="78" t="str">
        <f>REPLACE(INDEX(GroupVertices[Group],MATCH(Vertices[[#This Row],[Vertex]],GroupVertices[Vertex],0)),1,1,"")</f>
        <v>19</v>
      </c>
      <c r="BB69" s="48"/>
      <c r="BC69" s="48"/>
      <c r="BD69" s="48"/>
      <c r="BE69" s="48"/>
      <c r="BF69" s="48" t="s">
        <v>300</v>
      </c>
      <c r="BG69" s="48" t="s">
        <v>300</v>
      </c>
      <c r="BH69" s="121" t="s">
        <v>2105</v>
      </c>
      <c r="BI69" s="121" t="s">
        <v>2105</v>
      </c>
      <c r="BJ69" s="121" t="s">
        <v>2174</v>
      </c>
      <c r="BK69" s="121" t="s">
        <v>2174</v>
      </c>
      <c r="BL69" s="121">
        <v>0</v>
      </c>
      <c r="BM69" s="124">
        <v>0</v>
      </c>
      <c r="BN69" s="121">
        <v>0</v>
      </c>
      <c r="BO69" s="124">
        <v>0</v>
      </c>
      <c r="BP69" s="121">
        <v>0</v>
      </c>
      <c r="BQ69" s="124">
        <v>0</v>
      </c>
      <c r="BR69" s="121">
        <v>24</v>
      </c>
      <c r="BS69" s="124">
        <v>100</v>
      </c>
      <c r="BT69" s="121">
        <v>24</v>
      </c>
      <c r="BU69" s="2"/>
      <c r="BV69" s="3"/>
      <c r="BW69" s="3"/>
      <c r="BX69" s="3"/>
      <c r="BY69" s="3"/>
    </row>
    <row r="70" spans="1:77" ht="41.45" customHeight="1">
      <c r="A70" s="64" t="s">
        <v>265</v>
      </c>
      <c r="C70" s="65"/>
      <c r="D70" s="65" t="s">
        <v>64</v>
      </c>
      <c r="E70" s="66">
        <v>162.00936469799407</v>
      </c>
      <c r="F70" s="68">
        <v>99.99997964354561</v>
      </c>
      <c r="G70" s="100" t="s">
        <v>1355</v>
      </c>
      <c r="H70" s="65"/>
      <c r="I70" s="69" t="s">
        <v>265</v>
      </c>
      <c r="J70" s="70"/>
      <c r="K70" s="70"/>
      <c r="L70" s="69" t="s">
        <v>1564</v>
      </c>
      <c r="M70" s="73">
        <v>1.0067841277001792</v>
      </c>
      <c r="N70" s="74">
        <v>9609.17578125</v>
      </c>
      <c r="O70" s="74">
        <v>2364.469482421875</v>
      </c>
      <c r="P70" s="75"/>
      <c r="Q70" s="76"/>
      <c r="R70" s="76"/>
      <c r="S70" s="86"/>
      <c r="T70" s="48">
        <v>0</v>
      </c>
      <c r="U70" s="48">
        <v>1</v>
      </c>
      <c r="V70" s="49">
        <v>0</v>
      </c>
      <c r="W70" s="49">
        <v>1</v>
      </c>
      <c r="X70" s="49">
        <v>0</v>
      </c>
      <c r="Y70" s="49">
        <v>0.999995</v>
      </c>
      <c r="Z70" s="49">
        <v>0</v>
      </c>
      <c r="AA70" s="49">
        <v>0</v>
      </c>
      <c r="AB70" s="71">
        <v>70</v>
      </c>
      <c r="AC70" s="71"/>
      <c r="AD70" s="72"/>
      <c r="AE70" s="78" t="s">
        <v>961</v>
      </c>
      <c r="AF70" s="78">
        <v>56</v>
      </c>
      <c r="AG70" s="78">
        <v>39</v>
      </c>
      <c r="AH70" s="78">
        <v>35</v>
      </c>
      <c r="AI70" s="78">
        <v>97</v>
      </c>
      <c r="AJ70" s="78"/>
      <c r="AK70" s="78" t="s">
        <v>1061</v>
      </c>
      <c r="AL70" s="78"/>
      <c r="AM70" s="78"/>
      <c r="AN70" s="78"/>
      <c r="AO70" s="80">
        <v>43119.906539351854</v>
      </c>
      <c r="AP70" s="78"/>
      <c r="AQ70" s="78" t="b">
        <v>1</v>
      </c>
      <c r="AR70" s="78" t="b">
        <v>0</v>
      </c>
      <c r="AS70" s="78" t="b">
        <v>1</v>
      </c>
      <c r="AT70" s="78" t="s">
        <v>838</v>
      </c>
      <c r="AU70" s="78">
        <v>2</v>
      </c>
      <c r="AV70" s="78"/>
      <c r="AW70" s="78" t="b">
        <v>0</v>
      </c>
      <c r="AX70" s="78" t="s">
        <v>1389</v>
      </c>
      <c r="AY70" s="82" t="s">
        <v>1457</v>
      </c>
      <c r="AZ70" s="78" t="s">
        <v>66</v>
      </c>
      <c r="BA70" s="78" t="str">
        <f>REPLACE(INDEX(GroupVertices[Group],MATCH(Vertices[[#This Row],[Vertex]],GroupVertices[Vertex],0)),1,1,"")</f>
        <v>18</v>
      </c>
      <c r="BB70" s="48"/>
      <c r="BC70" s="48"/>
      <c r="BD70" s="48"/>
      <c r="BE70" s="48"/>
      <c r="BF70" s="48" t="s">
        <v>443</v>
      </c>
      <c r="BG70" s="48" t="s">
        <v>443</v>
      </c>
      <c r="BH70" s="121" t="s">
        <v>2106</v>
      </c>
      <c r="BI70" s="121" t="s">
        <v>2106</v>
      </c>
      <c r="BJ70" s="121" t="s">
        <v>2175</v>
      </c>
      <c r="BK70" s="121" t="s">
        <v>2175</v>
      </c>
      <c r="BL70" s="121">
        <v>0</v>
      </c>
      <c r="BM70" s="124">
        <v>0</v>
      </c>
      <c r="BN70" s="121">
        <v>0</v>
      </c>
      <c r="BO70" s="124">
        <v>0</v>
      </c>
      <c r="BP70" s="121">
        <v>0</v>
      </c>
      <c r="BQ70" s="124">
        <v>0</v>
      </c>
      <c r="BR70" s="121">
        <v>23</v>
      </c>
      <c r="BS70" s="124">
        <v>100</v>
      </c>
      <c r="BT70" s="121">
        <v>23</v>
      </c>
      <c r="BU70" s="2"/>
      <c r="BV70" s="3"/>
      <c r="BW70" s="3"/>
      <c r="BX70" s="3"/>
      <c r="BY70" s="3"/>
    </row>
    <row r="71" spans="1:77" ht="41.45" customHeight="1">
      <c r="A71" s="64" t="s">
        <v>313</v>
      </c>
      <c r="C71" s="65"/>
      <c r="D71" s="65" t="s">
        <v>64</v>
      </c>
      <c r="E71" s="66">
        <v>171.23719402908094</v>
      </c>
      <c r="F71" s="68">
        <v>99.97992070656453</v>
      </c>
      <c r="G71" s="100" t="s">
        <v>1356</v>
      </c>
      <c r="H71" s="65"/>
      <c r="I71" s="69" t="s">
        <v>313</v>
      </c>
      <c r="J71" s="70"/>
      <c r="K71" s="70"/>
      <c r="L71" s="69" t="s">
        <v>1565</v>
      </c>
      <c r="M71" s="73">
        <v>7.691759192261458</v>
      </c>
      <c r="N71" s="74">
        <v>9609.17578125</v>
      </c>
      <c r="O71" s="74">
        <v>1023.4270629882812</v>
      </c>
      <c r="P71" s="75"/>
      <c r="Q71" s="76"/>
      <c r="R71" s="76"/>
      <c r="S71" s="86"/>
      <c r="T71" s="48">
        <v>1</v>
      </c>
      <c r="U71" s="48">
        <v>0</v>
      </c>
      <c r="V71" s="49">
        <v>0</v>
      </c>
      <c r="W71" s="49">
        <v>1</v>
      </c>
      <c r="X71" s="49">
        <v>0</v>
      </c>
      <c r="Y71" s="49">
        <v>0.999995</v>
      </c>
      <c r="Z71" s="49">
        <v>0</v>
      </c>
      <c r="AA71" s="49">
        <v>0</v>
      </c>
      <c r="AB71" s="71">
        <v>71</v>
      </c>
      <c r="AC71" s="71"/>
      <c r="AD71" s="72"/>
      <c r="AE71" s="78" t="s">
        <v>962</v>
      </c>
      <c r="AF71" s="78">
        <v>1222</v>
      </c>
      <c r="AG71" s="78">
        <v>38469</v>
      </c>
      <c r="AH71" s="78">
        <v>65304</v>
      </c>
      <c r="AI71" s="78">
        <v>989</v>
      </c>
      <c r="AJ71" s="78"/>
      <c r="AK71" s="78" t="s">
        <v>1062</v>
      </c>
      <c r="AL71" s="78" t="s">
        <v>1117</v>
      </c>
      <c r="AM71" s="82" t="s">
        <v>1190</v>
      </c>
      <c r="AN71" s="78"/>
      <c r="AO71" s="80">
        <v>39591.81381944445</v>
      </c>
      <c r="AP71" s="82" t="s">
        <v>1272</v>
      </c>
      <c r="AQ71" s="78" t="b">
        <v>0</v>
      </c>
      <c r="AR71" s="78" t="b">
        <v>0</v>
      </c>
      <c r="AS71" s="78" t="b">
        <v>1</v>
      </c>
      <c r="AT71" s="78" t="s">
        <v>838</v>
      </c>
      <c r="AU71" s="78">
        <v>1358</v>
      </c>
      <c r="AV71" s="82" t="s">
        <v>1311</v>
      </c>
      <c r="AW71" s="78" t="b">
        <v>1</v>
      </c>
      <c r="AX71" s="78" t="s">
        <v>1389</v>
      </c>
      <c r="AY71" s="82" t="s">
        <v>1458</v>
      </c>
      <c r="AZ71" s="78" t="s">
        <v>65</v>
      </c>
      <c r="BA71" s="78" t="str">
        <f>REPLACE(INDEX(GroupVertices[Group],MATCH(Vertices[[#This Row],[Vertex]],GroupVertices[Vertex],0)),1,1,"")</f>
        <v>18</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266</v>
      </c>
      <c r="C72" s="65"/>
      <c r="D72" s="65" t="s">
        <v>64</v>
      </c>
      <c r="E72" s="66">
        <v>162.02545276890697</v>
      </c>
      <c r="F72" s="68">
        <v>99.99994467220088</v>
      </c>
      <c r="G72" s="100" t="s">
        <v>1357</v>
      </c>
      <c r="H72" s="65"/>
      <c r="I72" s="69" t="s">
        <v>266</v>
      </c>
      <c r="J72" s="70"/>
      <c r="K72" s="70"/>
      <c r="L72" s="69" t="s">
        <v>1566</v>
      </c>
      <c r="M72" s="73">
        <v>1.0184389111851027</v>
      </c>
      <c r="N72" s="74">
        <v>6298.9150390625</v>
      </c>
      <c r="O72" s="74">
        <v>1826.2879638671875</v>
      </c>
      <c r="P72" s="75"/>
      <c r="Q72" s="76"/>
      <c r="R72" s="76"/>
      <c r="S72" s="86"/>
      <c r="T72" s="48">
        <v>0</v>
      </c>
      <c r="U72" s="48">
        <v>2</v>
      </c>
      <c r="V72" s="49">
        <v>2</v>
      </c>
      <c r="W72" s="49">
        <v>0.5</v>
      </c>
      <c r="X72" s="49">
        <v>0</v>
      </c>
      <c r="Y72" s="49">
        <v>1.459452</v>
      </c>
      <c r="Z72" s="49">
        <v>0</v>
      </c>
      <c r="AA72" s="49">
        <v>0</v>
      </c>
      <c r="AB72" s="71">
        <v>72</v>
      </c>
      <c r="AC72" s="71"/>
      <c r="AD72" s="72"/>
      <c r="AE72" s="78" t="s">
        <v>963</v>
      </c>
      <c r="AF72" s="78">
        <v>61</v>
      </c>
      <c r="AG72" s="78">
        <v>106</v>
      </c>
      <c r="AH72" s="78">
        <v>73</v>
      </c>
      <c r="AI72" s="78">
        <v>146</v>
      </c>
      <c r="AJ72" s="78"/>
      <c r="AK72" s="78" t="s">
        <v>1063</v>
      </c>
      <c r="AL72" s="78" t="s">
        <v>861</v>
      </c>
      <c r="AM72" s="82" t="s">
        <v>1191</v>
      </c>
      <c r="AN72" s="78"/>
      <c r="AO72" s="80">
        <v>39907.10585648148</v>
      </c>
      <c r="AP72" s="82" t="s">
        <v>1273</v>
      </c>
      <c r="AQ72" s="78" t="b">
        <v>0</v>
      </c>
      <c r="AR72" s="78" t="b">
        <v>0</v>
      </c>
      <c r="AS72" s="78" t="b">
        <v>0</v>
      </c>
      <c r="AT72" s="78" t="s">
        <v>838</v>
      </c>
      <c r="AU72" s="78">
        <v>2</v>
      </c>
      <c r="AV72" s="82" t="s">
        <v>1311</v>
      </c>
      <c r="AW72" s="78" t="b">
        <v>0</v>
      </c>
      <c r="AX72" s="78" t="s">
        <v>1389</v>
      </c>
      <c r="AY72" s="82" t="s">
        <v>1459</v>
      </c>
      <c r="AZ72" s="78" t="s">
        <v>66</v>
      </c>
      <c r="BA72" s="78" t="str">
        <f>REPLACE(INDEX(GroupVertices[Group],MATCH(Vertices[[#This Row],[Vertex]],GroupVertices[Vertex],0)),1,1,"")</f>
        <v>13</v>
      </c>
      <c r="BB72" s="48"/>
      <c r="BC72" s="48"/>
      <c r="BD72" s="48"/>
      <c r="BE72" s="48"/>
      <c r="BF72" s="48" t="s">
        <v>455</v>
      </c>
      <c r="BG72" s="48" t="s">
        <v>455</v>
      </c>
      <c r="BH72" s="121" t="s">
        <v>2107</v>
      </c>
      <c r="BI72" s="121" t="s">
        <v>2107</v>
      </c>
      <c r="BJ72" s="121" t="s">
        <v>2176</v>
      </c>
      <c r="BK72" s="121" t="s">
        <v>2176</v>
      </c>
      <c r="BL72" s="121">
        <v>3</v>
      </c>
      <c r="BM72" s="124">
        <v>9.375</v>
      </c>
      <c r="BN72" s="121">
        <v>0</v>
      </c>
      <c r="BO72" s="124">
        <v>0</v>
      </c>
      <c r="BP72" s="121">
        <v>0</v>
      </c>
      <c r="BQ72" s="124">
        <v>0</v>
      </c>
      <c r="BR72" s="121">
        <v>29</v>
      </c>
      <c r="BS72" s="124">
        <v>90.625</v>
      </c>
      <c r="BT72" s="121">
        <v>32</v>
      </c>
      <c r="BU72" s="2"/>
      <c r="BV72" s="3"/>
      <c r="BW72" s="3"/>
      <c r="BX72" s="3"/>
      <c r="BY72" s="3"/>
    </row>
    <row r="73" spans="1:77" ht="41.45" customHeight="1">
      <c r="A73" s="64" t="s">
        <v>314</v>
      </c>
      <c r="C73" s="65"/>
      <c r="D73" s="65" t="s">
        <v>64</v>
      </c>
      <c r="E73" s="66">
        <v>162.13350697653095</v>
      </c>
      <c r="F73" s="68">
        <v>99.99970979003483</v>
      </c>
      <c r="G73" s="100" t="s">
        <v>1358</v>
      </c>
      <c r="H73" s="65"/>
      <c r="I73" s="69" t="s">
        <v>314</v>
      </c>
      <c r="J73" s="70"/>
      <c r="K73" s="70"/>
      <c r="L73" s="69" t="s">
        <v>1567</v>
      </c>
      <c r="M73" s="73">
        <v>1.096717307725633</v>
      </c>
      <c r="N73" s="74">
        <v>6773.2021484375</v>
      </c>
      <c r="O73" s="74">
        <v>1826.2879638671875</v>
      </c>
      <c r="P73" s="75"/>
      <c r="Q73" s="76"/>
      <c r="R73" s="76"/>
      <c r="S73" s="86"/>
      <c r="T73" s="48">
        <v>1</v>
      </c>
      <c r="U73" s="48">
        <v>0</v>
      </c>
      <c r="V73" s="49">
        <v>0</v>
      </c>
      <c r="W73" s="49">
        <v>0.333333</v>
      </c>
      <c r="X73" s="49">
        <v>0</v>
      </c>
      <c r="Y73" s="49">
        <v>0.770267</v>
      </c>
      <c r="Z73" s="49">
        <v>0</v>
      </c>
      <c r="AA73" s="49">
        <v>0</v>
      </c>
      <c r="AB73" s="71">
        <v>73</v>
      </c>
      <c r="AC73" s="71"/>
      <c r="AD73" s="72"/>
      <c r="AE73" s="78" t="s">
        <v>964</v>
      </c>
      <c r="AF73" s="78">
        <v>239</v>
      </c>
      <c r="AG73" s="78">
        <v>556</v>
      </c>
      <c r="AH73" s="78">
        <v>2672</v>
      </c>
      <c r="AI73" s="78">
        <v>716</v>
      </c>
      <c r="AJ73" s="78"/>
      <c r="AK73" s="78" t="s">
        <v>1064</v>
      </c>
      <c r="AL73" s="78" t="s">
        <v>861</v>
      </c>
      <c r="AM73" s="82" t="s">
        <v>1192</v>
      </c>
      <c r="AN73" s="78"/>
      <c r="AO73" s="80">
        <v>42405.088796296295</v>
      </c>
      <c r="AP73" s="82" t="s">
        <v>1274</v>
      </c>
      <c r="AQ73" s="78" t="b">
        <v>1</v>
      </c>
      <c r="AR73" s="78" t="b">
        <v>0</v>
      </c>
      <c r="AS73" s="78" t="b">
        <v>1</v>
      </c>
      <c r="AT73" s="78" t="s">
        <v>838</v>
      </c>
      <c r="AU73" s="78">
        <v>10</v>
      </c>
      <c r="AV73" s="78"/>
      <c r="AW73" s="78" t="b">
        <v>0</v>
      </c>
      <c r="AX73" s="78" t="s">
        <v>1389</v>
      </c>
      <c r="AY73" s="82" t="s">
        <v>1460</v>
      </c>
      <c r="AZ73" s="78" t="s">
        <v>65</v>
      </c>
      <c r="BA73" s="78" t="str">
        <f>REPLACE(INDEX(GroupVertices[Group],MATCH(Vertices[[#This Row],[Vertex]],GroupVertices[Vertex],0)),1,1,"")</f>
        <v>13</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315</v>
      </c>
      <c r="C74" s="65"/>
      <c r="D74" s="65" t="s">
        <v>64</v>
      </c>
      <c r="E74" s="66">
        <v>162.39908020682452</v>
      </c>
      <c r="F74" s="68">
        <v>99.99913250186671</v>
      </c>
      <c r="G74" s="100" t="s">
        <v>1359</v>
      </c>
      <c r="H74" s="65"/>
      <c r="I74" s="69" t="s">
        <v>315</v>
      </c>
      <c r="J74" s="70"/>
      <c r="K74" s="70"/>
      <c r="L74" s="69" t="s">
        <v>1568</v>
      </c>
      <c r="M74" s="73">
        <v>1.2891082112230248</v>
      </c>
      <c r="N74" s="74">
        <v>6298.9150390625</v>
      </c>
      <c r="O74" s="74">
        <v>844.0332641601562</v>
      </c>
      <c r="P74" s="75"/>
      <c r="Q74" s="76"/>
      <c r="R74" s="76"/>
      <c r="S74" s="86"/>
      <c r="T74" s="48">
        <v>1</v>
      </c>
      <c r="U74" s="48">
        <v>0</v>
      </c>
      <c r="V74" s="49">
        <v>0</v>
      </c>
      <c r="W74" s="49">
        <v>0.333333</v>
      </c>
      <c r="X74" s="49">
        <v>0</v>
      </c>
      <c r="Y74" s="49">
        <v>0.770267</v>
      </c>
      <c r="Z74" s="49">
        <v>0</v>
      </c>
      <c r="AA74" s="49">
        <v>0</v>
      </c>
      <c r="AB74" s="71">
        <v>74</v>
      </c>
      <c r="AC74" s="71"/>
      <c r="AD74" s="72"/>
      <c r="AE74" s="78" t="s">
        <v>965</v>
      </c>
      <c r="AF74" s="78">
        <v>560</v>
      </c>
      <c r="AG74" s="78">
        <v>1662</v>
      </c>
      <c r="AH74" s="78">
        <v>1497</v>
      </c>
      <c r="AI74" s="78">
        <v>1327</v>
      </c>
      <c r="AJ74" s="78"/>
      <c r="AK74" s="78" t="s">
        <v>1065</v>
      </c>
      <c r="AL74" s="78" t="s">
        <v>1132</v>
      </c>
      <c r="AM74" s="82" t="s">
        <v>1193</v>
      </c>
      <c r="AN74" s="78"/>
      <c r="AO74" s="80">
        <v>42711.207280092596</v>
      </c>
      <c r="AP74" s="82" t="s">
        <v>1275</v>
      </c>
      <c r="AQ74" s="78" t="b">
        <v>0</v>
      </c>
      <c r="AR74" s="78" t="b">
        <v>0</v>
      </c>
      <c r="AS74" s="78" t="b">
        <v>1</v>
      </c>
      <c r="AT74" s="78" t="s">
        <v>838</v>
      </c>
      <c r="AU74" s="78">
        <v>35</v>
      </c>
      <c r="AV74" s="82" t="s">
        <v>1311</v>
      </c>
      <c r="AW74" s="78" t="b">
        <v>0</v>
      </c>
      <c r="AX74" s="78" t="s">
        <v>1389</v>
      </c>
      <c r="AY74" s="82" t="s">
        <v>1461</v>
      </c>
      <c r="AZ74" s="78" t="s">
        <v>65</v>
      </c>
      <c r="BA74" s="78" t="str">
        <f>REPLACE(INDEX(GroupVertices[Group],MATCH(Vertices[[#This Row],[Vertex]],GroupVertices[Vertex],0)),1,1,"")</f>
        <v>13</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267</v>
      </c>
      <c r="C75" s="65"/>
      <c r="D75" s="65" t="s">
        <v>64</v>
      </c>
      <c r="E75" s="66">
        <v>162.00984493891684</v>
      </c>
      <c r="F75" s="68">
        <v>99.99997859962487</v>
      </c>
      <c r="G75" s="100" t="s">
        <v>1360</v>
      </c>
      <c r="H75" s="65"/>
      <c r="I75" s="69" t="s">
        <v>267</v>
      </c>
      <c r="J75" s="70"/>
      <c r="K75" s="70"/>
      <c r="L75" s="69" t="s">
        <v>1569</v>
      </c>
      <c r="M75" s="73">
        <v>1.0071320316848038</v>
      </c>
      <c r="N75" s="74">
        <v>9466.240234375</v>
      </c>
      <c r="O75" s="74">
        <v>4640.71240234375</v>
      </c>
      <c r="P75" s="75"/>
      <c r="Q75" s="76"/>
      <c r="R75" s="76"/>
      <c r="S75" s="86"/>
      <c r="T75" s="48">
        <v>0</v>
      </c>
      <c r="U75" s="48">
        <v>1</v>
      </c>
      <c r="V75" s="49">
        <v>0</v>
      </c>
      <c r="W75" s="49">
        <v>1</v>
      </c>
      <c r="X75" s="49">
        <v>0</v>
      </c>
      <c r="Y75" s="49">
        <v>0.999995</v>
      </c>
      <c r="Z75" s="49">
        <v>0</v>
      </c>
      <c r="AA75" s="49">
        <v>0</v>
      </c>
      <c r="AB75" s="71">
        <v>75</v>
      </c>
      <c r="AC75" s="71"/>
      <c r="AD75" s="72"/>
      <c r="AE75" s="78" t="s">
        <v>966</v>
      </c>
      <c r="AF75" s="78">
        <v>105</v>
      </c>
      <c r="AG75" s="78">
        <v>41</v>
      </c>
      <c r="AH75" s="78">
        <v>591</v>
      </c>
      <c r="AI75" s="78">
        <v>701</v>
      </c>
      <c r="AJ75" s="78"/>
      <c r="AK75" s="78" t="s">
        <v>1066</v>
      </c>
      <c r="AL75" s="78" t="s">
        <v>1133</v>
      </c>
      <c r="AM75" s="82" t="s">
        <v>1194</v>
      </c>
      <c r="AN75" s="78"/>
      <c r="AO75" s="80">
        <v>42683.88728009259</v>
      </c>
      <c r="AP75" s="82" t="s">
        <v>1276</v>
      </c>
      <c r="AQ75" s="78" t="b">
        <v>1</v>
      </c>
      <c r="AR75" s="78" t="b">
        <v>0</v>
      </c>
      <c r="AS75" s="78" t="b">
        <v>1</v>
      </c>
      <c r="AT75" s="78" t="s">
        <v>838</v>
      </c>
      <c r="AU75" s="78">
        <v>0</v>
      </c>
      <c r="AV75" s="78"/>
      <c r="AW75" s="78" t="b">
        <v>0</v>
      </c>
      <c r="AX75" s="78" t="s">
        <v>1389</v>
      </c>
      <c r="AY75" s="82" t="s">
        <v>1462</v>
      </c>
      <c r="AZ75" s="78" t="s">
        <v>66</v>
      </c>
      <c r="BA75" s="78" t="str">
        <f>REPLACE(INDEX(GroupVertices[Group],MATCH(Vertices[[#This Row],[Vertex]],GroupVertices[Vertex],0)),1,1,"")</f>
        <v>17</v>
      </c>
      <c r="BB75" s="48"/>
      <c r="BC75" s="48"/>
      <c r="BD75" s="48"/>
      <c r="BE75" s="48"/>
      <c r="BF75" s="48" t="s">
        <v>472</v>
      </c>
      <c r="BG75" s="48" t="s">
        <v>472</v>
      </c>
      <c r="BH75" s="121" t="s">
        <v>2108</v>
      </c>
      <c r="BI75" s="121" t="s">
        <v>2108</v>
      </c>
      <c r="BJ75" s="121" t="s">
        <v>2177</v>
      </c>
      <c r="BK75" s="121" t="s">
        <v>2177</v>
      </c>
      <c r="BL75" s="121">
        <v>0</v>
      </c>
      <c r="BM75" s="124">
        <v>0</v>
      </c>
      <c r="BN75" s="121">
        <v>0</v>
      </c>
      <c r="BO75" s="124">
        <v>0</v>
      </c>
      <c r="BP75" s="121">
        <v>0</v>
      </c>
      <c r="BQ75" s="124">
        <v>0</v>
      </c>
      <c r="BR75" s="121">
        <v>9</v>
      </c>
      <c r="BS75" s="124">
        <v>100</v>
      </c>
      <c r="BT75" s="121">
        <v>9</v>
      </c>
      <c r="BU75" s="2"/>
      <c r="BV75" s="3"/>
      <c r="BW75" s="3"/>
      <c r="BX75" s="3"/>
      <c r="BY75" s="3"/>
    </row>
    <row r="76" spans="1:77" ht="41.45" customHeight="1">
      <c r="A76" s="64" t="s">
        <v>316</v>
      </c>
      <c r="C76" s="65"/>
      <c r="D76" s="65" t="s">
        <v>64</v>
      </c>
      <c r="E76" s="66">
        <v>192.30464294975667</v>
      </c>
      <c r="F76" s="68">
        <v>99.93412546966864</v>
      </c>
      <c r="G76" s="100" t="s">
        <v>1361</v>
      </c>
      <c r="H76" s="65"/>
      <c r="I76" s="69" t="s">
        <v>316</v>
      </c>
      <c r="J76" s="70"/>
      <c r="K76" s="70"/>
      <c r="L76" s="69" t="s">
        <v>1570</v>
      </c>
      <c r="M76" s="73">
        <v>22.953785141764783</v>
      </c>
      <c r="N76" s="74">
        <v>9466.240234375</v>
      </c>
      <c r="O76" s="74">
        <v>3805.501708984375</v>
      </c>
      <c r="P76" s="75"/>
      <c r="Q76" s="76"/>
      <c r="R76" s="76"/>
      <c r="S76" s="86"/>
      <c r="T76" s="48">
        <v>1</v>
      </c>
      <c r="U76" s="48">
        <v>0</v>
      </c>
      <c r="V76" s="49">
        <v>0</v>
      </c>
      <c r="W76" s="49">
        <v>1</v>
      </c>
      <c r="X76" s="49">
        <v>0</v>
      </c>
      <c r="Y76" s="49">
        <v>0.999995</v>
      </c>
      <c r="Z76" s="49">
        <v>0</v>
      </c>
      <c r="AA76" s="49">
        <v>0</v>
      </c>
      <c r="AB76" s="71">
        <v>76</v>
      </c>
      <c r="AC76" s="71"/>
      <c r="AD76" s="72"/>
      <c r="AE76" s="78" t="s">
        <v>967</v>
      </c>
      <c r="AF76" s="78">
        <v>3789</v>
      </c>
      <c r="AG76" s="78">
        <v>126206</v>
      </c>
      <c r="AH76" s="78">
        <v>17263</v>
      </c>
      <c r="AI76" s="78">
        <v>7180</v>
      </c>
      <c r="AJ76" s="78"/>
      <c r="AK76" s="78" t="s">
        <v>1067</v>
      </c>
      <c r="AL76" s="78" t="s">
        <v>1134</v>
      </c>
      <c r="AM76" s="82" t="s">
        <v>1195</v>
      </c>
      <c r="AN76" s="78"/>
      <c r="AO76" s="80">
        <v>39387.97256944444</v>
      </c>
      <c r="AP76" s="82" t="s">
        <v>1277</v>
      </c>
      <c r="AQ76" s="78" t="b">
        <v>0</v>
      </c>
      <c r="AR76" s="78" t="b">
        <v>0</v>
      </c>
      <c r="AS76" s="78" t="b">
        <v>1</v>
      </c>
      <c r="AT76" s="78" t="s">
        <v>838</v>
      </c>
      <c r="AU76" s="78">
        <v>3191</v>
      </c>
      <c r="AV76" s="82" t="s">
        <v>1323</v>
      </c>
      <c r="AW76" s="78" t="b">
        <v>1</v>
      </c>
      <c r="AX76" s="78" t="s">
        <v>1389</v>
      </c>
      <c r="AY76" s="82" t="s">
        <v>1463</v>
      </c>
      <c r="AZ76" s="78" t="s">
        <v>65</v>
      </c>
      <c r="BA76" s="78" t="str">
        <f>REPLACE(INDEX(GroupVertices[Group],MATCH(Vertices[[#This Row],[Vertex]],GroupVertices[Vertex],0)),1,1,"")</f>
        <v>17</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268</v>
      </c>
      <c r="C77" s="65"/>
      <c r="D77" s="65" t="s">
        <v>64</v>
      </c>
      <c r="E77" s="66">
        <v>162.23075576339252</v>
      </c>
      <c r="F77" s="68">
        <v>99.99949839608539</v>
      </c>
      <c r="G77" s="100" t="s">
        <v>1362</v>
      </c>
      <c r="H77" s="65"/>
      <c r="I77" s="69" t="s">
        <v>268</v>
      </c>
      <c r="J77" s="70"/>
      <c r="K77" s="70"/>
      <c r="L77" s="69" t="s">
        <v>1571</v>
      </c>
      <c r="M77" s="73">
        <v>1.16716786461211</v>
      </c>
      <c r="N77" s="74">
        <v>2429.09423828125</v>
      </c>
      <c r="O77" s="74">
        <v>6769.9111328125</v>
      </c>
      <c r="P77" s="75"/>
      <c r="Q77" s="76"/>
      <c r="R77" s="76"/>
      <c r="S77" s="86"/>
      <c r="T77" s="48">
        <v>1</v>
      </c>
      <c r="U77" s="48">
        <v>1</v>
      </c>
      <c r="V77" s="49">
        <v>0</v>
      </c>
      <c r="W77" s="49">
        <v>0</v>
      </c>
      <c r="X77" s="49">
        <v>0</v>
      </c>
      <c r="Y77" s="49">
        <v>0.999995</v>
      </c>
      <c r="Z77" s="49">
        <v>0</v>
      </c>
      <c r="AA77" s="49" t="s">
        <v>2338</v>
      </c>
      <c r="AB77" s="71">
        <v>77</v>
      </c>
      <c r="AC77" s="71"/>
      <c r="AD77" s="72"/>
      <c r="AE77" s="78" t="s">
        <v>968</v>
      </c>
      <c r="AF77" s="78">
        <v>2016</v>
      </c>
      <c r="AG77" s="78">
        <v>961</v>
      </c>
      <c r="AH77" s="78">
        <v>155</v>
      </c>
      <c r="AI77" s="78">
        <v>127</v>
      </c>
      <c r="AJ77" s="78"/>
      <c r="AK77" s="78" t="s">
        <v>1068</v>
      </c>
      <c r="AL77" s="78"/>
      <c r="AM77" s="82" t="s">
        <v>1196</v>
      </c>
      <c r="AN77" s="78"/>
      <c r="AO77" s="80">
        <v>41333.838796296295</v>
      </c>
      <c r="AP77" s="82" t="s">
        <v>1278</v>
      </c>
      <c r="AQ77" s="78" t="b">
        <v>0</v>
      </c>
      <c r="AR77" s="78" t="b">
        <v>0</v>
      </c>
      <c r="AS77" s="78" t="b">
        <v>0</v>
      </c>
      <c r="AT77" s="78" t="s">
        <v>838</v>
      </c>
      <c r="AU77" s="78">
        <v>35</v>
      </c>
      <c r="AV77" s="82" t="s">
        <v>1311</v>
      </c>
      <c r="AW77" s="78" t="b">
        <v>0</v>
      </c>
      <c r="AX77" s="78" t="s">
        <v>1389</v>
      </c>
      <c r="AY77" s="82" t="s">
        <v>1464</v>
      </c>
      <c r="AZ77" s="78" t="s">
        <v>66</v>
      </c>
      <c r="BA77" s="78" t="str">
        <f>REPLACE(INDEX(GroupVertices[Group],MATCH(Vertices[[#This Row],[Vertex]],GroupVertices[Vertex],0)),1,1,"")</f>
        <v>1</v>
      </c>
      <c r="BB77" s="48"/>
      <c r="BC77" s="48"/>
      <c r="BD77" s="48"/>
      <c r="BE77" s="48"/>
      <c r="BF77" s="48" t="s">
        <v>473</v>
      </c>
      <c r="BG77" s="48" t="s">
        <v>473</v>
      </c>
      <c r="BH77" s="121" t="s">
        <v>2109</v>
      </c>
      <c r="BI77" s="121" t="s">
        <v>2109</v>
      </c>
      <c r="BJ77" s="121" t="s">
        <v>2178</v>
      </c>
      <c r="BK77" s="121" t="s">
        <v>2178</v>
      </c>
      <c r="BL77" s="121">
        <v>4</v>
      </c>
      <c r="BM77" s="124">
        <v>17.391304347826086</v>
      </c>
      <c r="BN77" s="121">
        <v>0</v>
      </c>
      <c r="BO77" s="124">
        <v>0</v>
      </c>
      <c r="BP77" s="121">
        <v>0</v>
      </c>
      <c r="BQ77" s="124">
        <v>0</v>
      </c>
      <c r="BR77" s="121">
        <v>19</v>
      </c>
      <c r="BS77" s="124">
        <v>82.6086956521739</v>
      </c>
      <c r="BT77" s="121">
        <v>23</v>
      </c>
      <c r="BU77" s="2"/>
      <c r="BV77" s="3"/>
      <c r="BW77" s="3"/>
      <c r="BX77" s="3"/>
      <c r="BY77" s="3"/>
    </row>
    <row r="78" spans="1:77" ht="41.45" customHeight="1">
      <c r="A78" s="64" t="s">
        <v>269</v>
      </c>
      <c r="C78" s="65"/>
      <c r="D78" s="65" t="s">
        <v>64</v>
      </c>
      <c r="E78" s="66">
        <v>162.46871514062664</v>
      </c>
      <c r="F78" s="68">
        <v>99.99898113335969</v>
      </c>
      <c r="G78" s="100" t="s">
        <v>1363</v>
      </c>
      <c r="H78" s="65"/>
      <c r="I78" s="69" t="s">
        <v>269</v>
      </c>
      <c r="J78" s="70"/>
      <c r="K78" s="70"/>
      <c r="L78" s="69" t="s">
        <v>1572</v>
      </c>
      <c r="M78" s="73">
        <v>1.3395542889935887</v>
      </c>
      <c r="N78" s="74">
        <v>1152.4188232421875</v>
      </c>
      <c r="O78" s="74">
        <v>5619.4384765625</v>
      </c>
      <c r="P78" s="75"/>
      <c r="Q78" s="76"/>
      <c r="R78" s="76"/>
      <c r="S78" s="86"/>
      <c r="T78" s="48">
        <v>1</v>
      </c>
      <c r="U78" s="48">
        <v>1</v>
      </c>
      <c r="V78" s="49">
        <v>0</v>
      </c>
      <c r="W78" s="49">
        <v>0</v>
      </c>
      <c r="X78" s="49">
        <v>0</v>
      </c>
      <c r="Y78" s="49">
        <v>0.999995</v>
      </c>
      <c r="Z78" s="49">
        <v>0</v>
      </c>
      <c r="AA78" s="49" t="s">
        <v>2338</v>
      </c>
      <c r="AB78" s="71">
        <v>78</v>
      </c>
      <c r="AC78" s="71"/>
      <c r="AD78" s="72"/>
      <c r="AE78" s="78" t="s">
        <v>969</v>
      </c>
      <c r="AF78" s="78">
        <v>5000</v>
      </c>
      <c r="AG78" s="78">
        <v>1952</v>
      </c>
      <c r="AH78" s="78">
        <v>54775</v>
      </c>
      <c r="AI78" s="78">
        <v>35829</v>
      </c>
      <c r="AJ78" s="78"/>
      <c r="AK78" s="78" t="s">
        <v>1069</v>
      </c>
      <c r="AL78" s="78" t="s">
        <v>1135</v>
      </c>
      <c r="AM78" s="82" t="s">
        <v>1197</v>
      </c>
      <c r="AN78" s="78"/>
      <c r="AO78" s="80">
        <v>39968.10967592592</v>
      </c>
      <c r="AP78" s="82" t="s">
        <v>1279</v>
      </c>
      <c r="AQ78" s="78" t="b">
        <v>0</v>
      </c>
      <c r="AR78" s="78" t="b">
        <v>0</v>
      </c>
      <c r="AS78" s="78" t="b">
        <v>1</v>
      </c>
      <c r="AT78" s="78" t="s">
        <v>838</v>
      </c>
      <c r="AU78" s="78">
        <v>145</v>
      </c>
      <c r="AV78" s="82" t="s">
        <v>1314</v>
      </c>
      <c r="AW78" s="78" t="b">
        <v>0</v>
      </c>
      <c r="AX78" s="78" t="s">
        <v>1389</v>
      </c>
      <c r="AY78" s="82" t="s">
        <v>1465</v>
      </c>
      <c r="AZ78" s="78" t="s">
        <v>66</v>
      </c>
      <c r="BA78" s="78" t="str">
        <f>REPLACE(INDEX(GroupVertices[Group],MATCH(Vertices[[#This Row],[Vertex]],GroupVertices[Vertex],0)),1,1,"")</f>
        <v>1</v>
      </c>
      <c r="BB78" s="48"/>
      <c r="BC78" s="48"/>
      <c r="BD78" s="48"/>
      <c r="BE78" s="48"/>
      <c r="BF78" s="48" t="s">
        <v>443</v>
      </c>
      <c r="BG78" s="48" t="s">
        <v>443</v>
      </c>
      <c r="BH78" s="121" t="s">
        <v>443</v>
      </c>
      <c r="BI78" s="121" t="s">
        <v>443</v>
      </c>
      <c r="BJ78" s="121" t="s">
        <v>833</v>
      </c>
      <c r="BK78" s="121" t="s">
        <v>833</v>
      </c>
      <c r="BL78" s="121">
        <v>0</v>
      </c>
      <c r="BM78" s="124">
        <v>0</v>
      </c>
      <c r="BN78" s="121">
        <v>0</v>
      </c>
      <c r="BO78" s="124">
        <v>0</v>
      </c>
      <c r="BP78" s="121">
        <v>0</v>
      </c>
      <c r="BQ78" s="124">
        <v>0</v>
      </c>
      <c r="BR78" s="121">
        <v>1</v>
      </c>
      <c r="BS78" s="124">
        <v>100</v>
      </c>
      <c r="BT78" s="121">
        <v>1</v>
      </c>
      <c r="BU78" s="2"/>
      <c r="BV78" s="3"/>
      <c r="BW78" s="3"/>
      <c r="BX78" s="3"/>
      <c r="BY78" s="3"/>
    </row>
    <row r="79" spans="1:77" ht="41.45" customHeight="1">
      <c r="A79" s="64" t="s">
        <v>270</v>
      </c>
      <c r="C79" s="65"/>
      <c r="D79" s="65" t="s">
        <v>64</v>
      </c>
      <c r="E79" s="66">
        <v>162.12990516961014</v>
      </c>
      <c r="F79" s="68">
        <v>99.99971761944036</v>
      </c>
      <c r="G79" s="100" t="s">
        <v>1364</v>
      </c>
      <c r="H79" s="65"/>
      <c r="I79" s="69" t="s">
        <v>270</v>
      </c>
      <c r="J79" s="70"/>
      <c r="K79" s="70"/>
      <c r="L79" s="69" t="s">
        <v>1573</v>
      </c>
      <c r="M79" s="73">
        <v>1.0941080278409485</v>
      </c>
      <c r="N79" s="74">
        <v>1790.7567138671875</v>
      </c>
      <c r="O79" s="74">
        <v>7920.38427734375</v>
      </c>
      <c r="P79" s="75"/>
      <c r="Q79" s="76"/>
      <c r="R79" s="76"/>
      <c r="S79" s="86"/>
      <c r="T79" s="48">
        <v>1</v>
      </c>
      <c r="U79" s="48">
        <v>1</v>
      </c>
      <c r="V79" s="49">
        <v>0</v>
      </c>
      <c r="W79" s="49">
        <v>0</v>
      </c>
      <c r="X79" s="49">
        <v>0</v>
      </c>
      <c r="Y79" s="49">
        <v>0.999995</v>
      </c>
      <c r="Z79" s="49">
        <v>0</v>
      </c>
      <c r="AA79" s="49" t="s">
        <v>2338</v>
      </c>
      <c r="AB79" s="71">
        <v>79</v>
      </c>
      <c r="AC79" s="71"/>
      <c r="AD79" s="72"/>
      <c r="AE79" s="78" t="s">
        <v>970</v>
      </c>
      <c r="AF79" s="78">
        <v>1943</v>
      </c>
      <c r="AG79" s="78">
        <v>541</v>
      </c>
      <c r="AH79" s="78">
        <v>2322</v>
      </c>
      <c r="AI79" s="78">
        <v>718</v>
      </c>
      <c r="AJ79" s="78"/>
      <c r="AK79" s="78" t="s">
        <v>1070</v>
      </c>
      <c r="AL79" s="78" t="s">
        <v>861</v>
      </c>
      <c r="AM79" s="78"/>
      <c r="AN79" s="78"/>
      <c r="AO79" s="80">
        <v>40240.76170138889</v>
      </c>
      <c r="AP79" s="82" t="s">
        <v>1280</v>
      </c>
      <c r="AQ79" s="78" t="b">
        <v>0</v>
      </c>
      <c r="AR79" s="78" t="b">
        <v>0</v>
      </c>
      <c r="AS79" s="78" t="b">
        <v>1</v>
      </c>
      <c r="AT79" s="78" t="s">
        <v>838</v>
      </c>
      <c r="AU79" s="78">
        <v>47</v>
      </c>
      <c r="AV79" s="82" t="s">
        <v>1325</v>
      </c>
      <c r="AW79" s="78" t="b">
        <v>0</v>
      </c>
      <c r="AX79" s="78" t="s">
        <v>1389</v>
      </c>
      <c r="AY79" s="82" t="s">
        <v>1466</v>
      </c>
      <c r="AZ79" s="78" t="s">
        <v>66</v>
      </c>
      <c r="BA79" s="78" t="str">
        <f>REPLACE(INDEX(GroupVertices[Group],MATCH(Vertices[[#This Row],[Vertex]],GroupVertices[Vertex],0)),1,1,"")</f>
        <v>1</v>
      </c>
      <c r="BB79" s="48"/>
      <c r="BC79" s="48"/>
      <c r="BD79" s="48"/>
      <c r="BE79" s="48"/>
      <c r="BF79" s="48" t="s">
        <v>474</v>
      </c>
      <c r="BG79" s="48" t="s">
        <v>474</v>
      </c>
      <c r="BH79" s="121" t="s">
        <v>2110</v>
      </c>
      <c r="BI79" s="121" t="s">
        <v>2110</v>
      </c>
      <c r="BJ79" s="121" t="s">
        <v>2179</v>
      </c>
      <c r="BK79" s="121" t="s">
        <v>2179</v>
      </c>
      <c r="BL79" s="121">
        <v>0</v>
      </c>
      <c r="BM79" s="124">
        <v>0</v>
      </c>
      <c r="BN79" s="121">
        <v>1</v>
      </c>
      <c r="BO79" s="124">
        <v>16.666666666666668</v>
      </c>
      <c r="BP79" s="121">
        <v>0</v>
      </c>
      <c r="BQ79" s="124">
        <v>0</v>
      </c>
      <c r="BR79" s="121">
        <v>5</v>
      </c>
      <c r="BS79" s="124">
        <v>83.33333333333333</v>
      </c>
      <c r="BT79" s="121">
        <v>6</v>
      </c>
      <c r="BU79" s="2"/>
      <c r="BV79" s="3"/>
      <c r="BW79" s="3"/>
      <c r="BX79" s="3"/>
      <c r="BY79" s="3"/>
    </row>
    <row r="80" spans="1:77" ht="41.45" customHeight="1">
      <c r="A80" s="64" t="s">
        <v>271</v>
      </c>
      <c r="C80" s="65"/>
      <c r="D80" s="65" t="s">
        <v>64</v>
      </c>
      <c r="E80" s="66">
        <v>162.02569288936837</v>
      </c>
      <c r="F80" s="68">
        <v>99.99994415024051</v>
      </c>
      <c r="G80" s="100" t="s">
        <v>1365</v>
      </c>
      <c r="H80" s="65"/>
      <c r="I80" s="69" t="s">
        <v>271</v>
      </c>
      <c r="J80" s="70"/>
      <c r="K80" s="70"/>
      <c r="L80" s="69" t="s">
        <v>1574</v>
      </c>
      <c r="M80" s="73">
        <v>1.018612863177415</v>
      </c>
      <c r="N80" s="74">
        <v>8902.6181640625</v>
      </c>
      <c r="O80" s="74">
        <v>6566.99072265625</v>
      </c>
      <c r="P80" s="75"/>
      <c r="Q80" s="76"/>
      <c r="R80" s="76"/>
      <c r="S80" s="86"/>
      <c r="T80" s="48">
        <v>1</v>
      </c>
      <c r="U80" s="48">
        <v>1</v>
      </c>
      <c r="V80" s="49">
        <v>0</v>
      </c>
      <c r="W80" s="49">
        <v>0.5</v>
      </c>
      <c r="X80" s="49">
        <v>0</v>
      </c>
      <c r="Y80" s="49">
        <v>0.999995</v>
      </c>
      <c r="Z80" s="49">
        <v>0.5</v>
      </c>
      <c r="AA80" s="49">
        <v>0</v>
      </c>
      <c r="AB80" s="71">
        <v>80</v>
      </c>
      <c r="AC80" s="71"/>
      <c r="AD80" s="72"/>
      <c r="AE80" s="78" t="s">
        <v>971</v>
      </c>
      <c r="AF80" s="78">
        <v>360</v>
      </c>
      <c r="AG80" s="78">
        <v>107</v>
      </c>
      <c r="AH80" s="78">
        <v>214</v>
      </c>
      <c r="AI80" s="78">
        <v>1080</v>
      </c>
      <c r="AJ80" s="78"/>
      <c r="AK80" s="78" t="s">
        <v>1071</v>
      </c>
      <c r="AL80" s="78"/>
      <c r="AM80" s="78"/>
      <c r="AN80" s="78"/>
      <c r="AO80" s="80">
        <v>40043.17519675926</v>
      </c>
      <c r="AP80" s="82" t="s">
        <v>1281</v>
      </c>
      <c r="AQ80" s="78" t="b">
        <v>0</v>
      </c>
      <c r="AR80" s="78" t="b">
        <v>0</v>
      </c>
      <c r="AS80" s="78" t="b">
        <v>1</v>
      </c>
      <c r="AT80" s="78" t="s">
        <v>838</v>
      </c>
      <c r="AU80" s="78">
        <v>1</v>
      </c>
      <c r="AV80" s="82" t="s">
        <v>1311</v>
      </c>
      <c r="AW80" s="78" t="b">
        <v>0</v>
      </c>
      <c r="AX80" s="78" t="s">
        <v>1389</v>
      </c>
      <c r="AY80" s="82" t="s">
        <v>1467</v>
      </c>
      <c r="AZ80" s="78" t="s">
        <v>66</v>
      </c>
      <c r="BA80" s="78" t="str">
        <f>REPLACE(INDEX(GroupVertices[Group],MATCH(Vertices[[#This Row],[Vertex]],GroupVertices[Vertex],0)),1,1,"")</f>
        <v>12</v>
      </c>
      <c r="BB80" s="48"/>
      <c r="BC80" s="48"/>
      <c r="BD80" s="48"/>
      <c r="BE80" s="48"/>
      <c r="BF80" s="48" t="s">
        <v>475</v>
      </c>
      <c r="BG80" s="48" t="s">
        <v>475</v>
      </c>
      <c r="BH80" s="121" t="s">
        <v>1855</v>
      </c>
      <c r="BI80" s="121" t="s">
        <v>1855</v>
      </c>
      <c r="BJ80" s="121" t="s">
        <v>1978</v>
      </c>
      <c r="BK80" s="121" t="s">
        <v>1978</v>
      </c>
      <c r="BL80" s="121">
        <v>1</v>
      </c>
      <c r="BM80" s="124">
        <v>5.882352941176471</v>
      </c>
      <c r="BN80" s="121">
        <v>0</v>
      </c>
      <c r="BO80" s="124">
        <v>0</v>
      </c>
      <c r="BP80" s="121">
        <v>0</v>
      </c>
      <c r="BQ80" s="124">
        <v>0</v>
      </c>
      <c r="BR80" s="121">
        <v>16</v>
      </c>
      <c r="BS80" s="124">
        <v>94.11764705882354</v>
      </c>
      <c r="BT80" s="121">
        <v>17</v>
      </c>
      <c r="BU80" s="2"/>
      <c r="BV80" s="3"/>
      <c r="BW80" s="3"/>
      <c r="BX80" s="3"/>
      <c r="BY80" s="3"/>
    </row>
    <row r="81" spans="1:77" ht="41.45" customHeight="1">
      <c r="A81" s="64" t="s">
        <v>317</v>
      </c>
      <c r="C81" s="65"/>
      <c r="D81" s="65" t="s">
        <v>64</v>
      </c>
      <c r="E81" s="66">
        <v>162.27277684413517</v>
      </c>
      <c r="F81" s="68">
        <v>99.9994070530208</v>
      </c>
      <c r="G81" s="100" t="s">
        <v>1366</v>
      </c>
      <c r="H81" s="65"/>
      <c r="I81" s="69" t="s">
        <v>317</v>
      </c>
      <c r="J81" s="70"/>
      <c r="K81" s="70"/>
      <c r="L81" s="69" t="s">
        <v>1575</v>
      </c>
      <c r="M81" s="73">
        <v>1.1976094632667607</v>
      </c>
      <c r="N81" s="74">
        <v>8902.6181640625</v>
      </c>
      <c r="O81" s="74">
        <v>5796.47900390625</v>
      </c>
      <c r="P81" s="75"/>
      <c r="Q81" s="76"/>
      <c r="R81" s="76"/>
      <c r="S81" s="86"/>
      <c r="T81" s="48">
        <v>2</v>
      </c>
      <c r="U81" s="48">
        <v>0</v>
      </c>
      <c r="V81" s="49">
        <v>0</v>
      </c>
      <c r="W81" s="49">
        <v>0.5</v>
      </c>
      <c r="X81" s="49">
        <v>0</v>
      </c>
      <c r="Y81" s="49">
        <v>0.999995</v>
      </c>
      <c r="Z81" s="49">
        <v>0.5</v>
      </c>
      <c r="AA81" s="49">
        <v>0</v>
      </c>
      <c r="AB81" s="71">
        <v>81</v>
      </c>
      <c r="AC81" s="71"/>
      <c r="AD81" s="72"/>
      <c r="AE81" s="78" t="s">
        <v>972</v>
      </c>
      <c r="AF81" s="78">
        <v>632</v>
      </c>
      <c r="AG81" s="78">
        <v>1136</v>
      </c>
      <c r="AH81" s="78">
        <v>1037</v>
      </c>
      <c r="AI81" s="78">
        <v>1246</v>
      </c>
      <c r="AJ81" s="78"/>
      <c r="AK81" s="78" t="s">
        <v>1072</v>
      </c>
      <c r="AL81" s="78" t="s">
        <v>1110</v>
      </c>
      <c r="AM81" s="82" t="s">
        <v>1198</v>
      </c>
      <c r="AN81" s="78"/>
      <c r="AO81" s="80">
        <v>42787.19086805556</v>
      </c>
      <c r="AP81" s="82" t="s">
        <v>1282</v>
      </c>
      <c r="AQ81" s="78" t="b">
        <v>1</v>
      </c>
      <c r="AR81" s="78" t="b">
        <v>0</v>
      </c>
      <c r="AS81" s="78" t="b">
        <v>0</v>
      </c>
      <c r="AT81" s="78" t="s">
        <v>838</v>
      </c>
      <c r="AU81" s="78">
        <v>26</v>
      </c>
      <c r="AV81" s="78"/>
      <c r="AW81" s="78" t="b">
        <v>0</v>
      </c>
      <c r="AX81" s="78" t="s">
        <v>1389</v>
      </c>
      <c r="AY81" s="82" t="s">
        <v>1468</v>
      </c>
      <c r="AZ81" s="78" t="s">
        <v>65</v>
      </c>
      <c r="BA81" s="78" t="str">
        <f>REPLACE(INDEX(GroupVertices[Group],MATCH(Vertices[[#This Row],[Vertex]],GroupVertices[Vertex],0)),1,1,"")</f>
        <v>12</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272</v>
      </c>
      <c r="C82" s="65"/>
      <c r="D82" s="65" t="s">
        <v>64</v>
      </c>
      <c r="E82" s="66">
        <v>162.05642830842584</v>
      </c>
      <c r="F82" s="68">
        <v>99.99987733931329</v>
      </c>
      <c r="G82" s="100" t="s">
        <v>585</v>
      </c>
      <c r="H82" s="65"/>
      <c r="I82" s="69" t="s">
        <v>272</v>
      </c>
      <c r="J82" s="70"/>
      <c r="K82" s="70"/>
      <c r="L82" s="69" t="s">
        <v>1576</v>
      </c>
      <c r="M82" s="73">
        <v>1.040878718193388</v>
      </c>
      <c r="N82" s="74">
        <v>9503.59765625</v>
      </c>
      <c r="O82" s="74">
        <v>6566.99072265625</v>
      </c>
      <c r="P82" s="75"/>
      <c r="Q82" s="76"/>
      <c r="R82" s="76"/>
      <c r="S82" s="86"/>
      <c r="T82" s="48">
        <v>0</v>
      </c>
      <c r="U82" s="48">
        <v>2</v>
      </c>
      <c r="V82" s="49">
        <v>0</v>
      </c>
      <c r="W82" s="49">
        <v>0.5</v>
      </c>
      <c r="X82" s="49">
        <v>0</v>
      </c>
      <c r="Y82" s="49">
        <v>0.999995</v>
      </c>
      <c r="Z82" s="49">
        <v>0.5</v>
      </c>
      <c r="AA82" s="49">
        <v>0</v>
      </c>
      <c r="AB82" s="71">
        <v>82</v>
      </c>
      <c r="AC82" s="71"/>
      <c r="AD82" s="72"/>
      <c r="AE82" s="78" t="s">
        <v>973</v>
      </c>
      <c r="AF82" s="78">
        <v>371</v>
      </c>
      <c r="AG82" s="78">
        <v>235</v>
      </c>
      <c r="AH82" s="78">
        <v>79362</v>
      </c>
      <c r="AI82" s="78">
        <v>5819</v>
      </c>
      <c r="AJ82" s="78"/>
      <c r="AK82" s="78" t="s">
        <v>1073</v>
      </c>
      <c r="AL82" s="78" t="s">
        <v>1130</v>
      </c>
      <c r="AM82" s="78"/>
      <c r="AN82" s="78"/>
      <c r="AO82" s="80">
        <v>40009.08641203704</v>
      </c>
      <c r="AP82" s="82" t="s">
        <v>1283</v>
      </c>
      <c r="AQ82" s="78" t="b">
        <v>1</v>
      </c>
      <c r="AR82" s="78" t="b">
        <v>0</v>
      </c>
      <c r="AS82" s="78" t="b">
        <v>0</v>
      </c>
      <c r="AT82" s="78" t="s">
        <v>838</v>
      </c>
      <c r="AU82" s="78">
        <v>39</v>
      </c>
      <c r="AV82" s="82" t="s">
        <v>1311</v>
      </c>
      <c r="AW82" s="78" t="b">
        <v>0</v>
      </c>
      <c r="AX82" s="78" t="s">
        <v>1389</v>
      </c>
      <c r="AY82" s="82" t="s">
        <v>1469</v>
      </c>
      <c r="AZ82" s="78" t="s">
        <v>66</v>
      </c>
      <c r="BA82" s="78" t="str">
        <f>REPLACE(INDEX(GroupVertices[Group],MATCH(Vertices[[#This Row],[Vertex]],GroupVertices[Vertex],0)),1,1,"")</f>
        <v>12</v>
      </c>
      <c r="BB82" s="48"/>
      <c r="BC82" s="48"/>
      <c r="BD82" s="48"/>
      <c r="BE82" s="48"/>
      <c r="BF82" s="48" t="s">
        <v>475</v>
      </c>
      <c r="BG82" s="48" t="s">
        <v>475</v>
      </c>
      <c r="BH82" s="121" t="s">
        <v>2111</v>
      </c>
      <c r="BI82" s="121" t="s">
        <v>2111</v>
      </c>
      <c r="BJ82" s="121" t="s">
        <v>2180</v>
      </c>
      <c r="BK82" s="121" t="s">
        <v>2180</v>
      </c>
      <c r="BL82" s="121">
        <v>1</v>
      </c>
      <c r="BM82" s="124">
        <v>5</v>
      </c>
      <c r="BN82" s="121">
        <v>0</v>
      </c>
      <c r="BO82" s="124">
        <v>0</v>
      </c>
      <c r="BP82" s="121">
        <v>0</v>
      </c>
      <c r="BQ82" s="124">
        <v>0</v>
      </c>
      <c r="BR82" s="121">
        <v>19</v>
      </c>
      <c r="BS82" s="124">
        <v>95</v>
      </c>
      <c r="BT82" s="121">
        <v>20</v>
      </c>
      <c r="BU82" s="2"/>
      <c r="BV82" s="3"/>
      <c r="BW82" s="3"/>
      <c r="BX82" s="3"/>
      <c r="BY82" s="3"/>
    </row>
    <row r="83" spans="1:77" ht="41.45" customHeight="1">
      <c r="A83" s="64" t="s">
        <v>273</v>
      </c>
      <c r="C83" s="65"/>
      <c r="D83" s="65" t="s">
        <v>64</v>
      </c>
      <c r="E83" s="66">
        <v>162.07587806579815</v>
      </c>
      <c r="F83" s="68">
        <v>99.9998350605234</v>
      </c>
      <c r="G83" s="100" t="s">
        <v>1367</v>
      </c>
      <c r="H83" s="65"/>
      <c r="I83" s="69" t="s">
        <v>273</v>
      </c>
      <c r="J83" s="70"/>
      <c r="K83" s="70"/>
      <c r="L83" s="69" t="s">
        <v>1577</v>
      </c>
      <c r="M83" s="73">
        <v>1.0549688295706834</v>
      </c>
      <c r="N83" s="74">
        <v>5323.1474609375</v>
      </c>
      <c r="O83" s="74">
        <v>2835.010498046875</v>
      </c>
      <c r="P83" s="75"/>
      <c r="Q83" s="76"/>
      <c r="R83" s="76"/>
      <c r="S83" s="86"/>
      <c r="T83" s="48">
        <v>0</v>
      </c>
      <c r="U83" s="48">
        <v>1</v>
      </c>
      <c r="V83" s="49">
        <v>0</v>
      </c>
      <c r="W83" s="49">
        <v>0.111111</v>
      </c>
      <c r="X83" s="49">
        <v>0</v>
      </c>
      <c r="Y83" s="49">
        <v>0.534881</v>
      </c>
      <c r="Z83" s="49">
        <v>0</v>
      </c>
      <c r="AA83" s="49">
        <v>0</v>
      </c>
      <c r="AB83" s="71">
        <v>83</v>
      </c>
      <c r="AC83" s="71"/>
      <c r="AD83" s="72"/>
      <c r="AE83" s="78" t="s">
        <v>974</v>
      </c>
      <c r="AF83" s="78">
        <v>2291</v>
      </c>
      <c r="AG83" s="78">
        <v>316</v>
      </c>
      <c r="AH83" s="78">
        <v>4082</v>
      </c>
      <c r="AI83" s="78">
        <v>15397</v>
      </c>
      <c r="AJ83" s="78"/>
      <c r="AK83" s="78" t="s">
        <v>1074</v>
      </c>
      <c r="AL83" s="78" t="s">
        <v>1136</v>
      </c>
      <c r="AM83" s="78"/>
      <c r="AN83" s="78"/>
      <c r="AO83" s="80">
        <v>40006.12563657408</v>
      </c>
      <c r="AP83" s="82" t="s">
        <v>1284</v>
      </c>
      <c r="AQ83" s="78" t="b">
        <v>1</v>
      </c>
      <c r="AR83" s="78" t="b">
        <v>0</v>
      </c>
      <c r="AS83" s="78" t="b">
        <v>0</v>
      </c>
      <c r="AT83" s="78" t="s">
        <v>838</v>
      </c>
      <c r="AU83" s="78">
        <v>3</v>
      </c>
      <c r="AV83" s="82" t="s">
        <v>1311</v>
      </c>
      <c r="AW83" s="78" t="b">
        <v>0</v>
      </c>
      <c r="AX83" s="78" t="s">
        <v>1389</v>
      </c>
      <c r="AY83" s="82" t="s">
        <v>1470</v>
      </c>
      <c r="AZ83" s="78" t="s">
        <v>66</v>
      </c>
      <c r="BA83" s="78" t="str">
        <f>REPLACE(INDEX(GroupVertices[Group],MATCH(Vertices[[#This Row],[Vertex]],GroupVertices[Vertex],0)),1,1,"")</f>
        <v>6</v>
      </c>
      <c r="BB83" s="48"/>
      <c r="BC83" s="48"/>
      <c r="BD83" s="48"/>
      <c r="BE83" s="48"/>
      <c r="BF83" s="48" t="s">
        <v>476</v>
      </c>
      <c r="BG83" s="48" t="s">
        <v>476</v>
      </c>
      <c r="BH83" s="121" t="s">
        <v>2112</v>
      </c>
      <c r="BI83" s="121" t="s">
        <v>2112</v>
      </c>
      <c r="BJ83" s="121" t="s">
        <v>2181</v>
      </c>
      <c r="BK83" s="121" t="s">
        <v>2181</v>
      </c>
      <c r="BL83" s="121">
        <v>1</v>
      </c>
      <c r="BM83" s="124">
        <v>8.333333333333334</v>
      </c>
      <c r="BN83" s="121">
        <v>0</v>
      </c>
      <c r="BO83" s="124">
        <v>0</v>
      </c>
      <c r="BP83" s="121">
        <v>0</v>
      </c>
      <c r="BQ83" s="124">
        <v>0</v>
      </c>
      <c r="BR83" s="121">
        <v>11</v>
      </c>
      <c r="BS83" s="124">
        <v>91.66666666666667</v>
      </c>
      <c r="BT83" s="121">
        <v>12</v>
      </c>
      <c r="BU83" s="2"/>
      <c r="BV83" s="3"/>
      <c r="BW83" s="3"/>
      <c r="BX83" s="3"/>
      <c r="BY83" s="3"/>
    </row>
    <row r="84" spans="1:77" ht="41.45" customHeight="1">
      <c r="A84" s="64" t="s">
        <v>277</v>
      </c>
      <c r="C84" s="65"/>
      <c r="D84" s="65" t="s">
        <v>64</v>
      </c>
      <c r="E84" s="66">
        <v>163.80474538778165</v>
      </c>
      <c r="F84" s="68">
        <v>99.99607694586652</v>
      </c>
      <c r="G84" s="100" t="s">
        <v>1368</v>
      </c>
      <c r="H84" s="65"/>
      <c r="I84" s="69" t="s">
        <v>277</v>
      </c>
      <c r="J84" s="70"/>
      <c r="K84" s="70"/>
      <c r="L84" s="69" t="s">
        <v>1578</v>
      </c>
      <c r="M84" s="73">
        <v>2.307423174219166</v>
      </c>
      <c r="N84" s="74">
        <v>5472.8583984375</v>
      </c>
      <c r="O84" s="74">
        <v>1972.6356201171875</v>
      </c>
      <c r="P84" s="75"/>
      <c r="Q84" s="76"/>
      <c r="R84" s="76"/>
      <c r="S84" s="86"/>
      <c r="T84" s="48">
        <v>3</v>
      </c>
      <c r="U84" s="48">
        <v>1</v>
      </c>
      <c r="V84" s="49">
        <v>6</v>
      </c>
      <c r="W84" s="49">
        <v>0.166667</v>
      </c>
      <c r="X84" s="49">
        <v>0</v>
      </c>
      <c r="Y84" s="49">
        <v>1.358403</v>
      </c>
      <c r="Z84" s="49">
        <v>0</v>
      </c>
      <c r="AA84" s="49">
        <v>0</v>
      </c>
      <c r="AB84" s="71">
        <v>84</v>
      </c>
      <c r="AC84" s="71"/>
      <c r="AD84" s="72"/>
      <c r="AE84" s="78" t="s">
        <v>975</v>
      </c>
      <c r="AF84" s="78">
        <v>370</v>
      </c>
      <c r="AG84" s="78">
        <v>7516</v>
      </c>
      <c r="AH84" s="78">
        <v>10671</v>
      </c>
      <c r="AI84" s="78">
        <v>5459</v>
      </c>
      <c r="AJ84" s="78"/>
      <c r="AK84" s="78" t="s">
        <v>1075</v>
      </c>
      <c r="AL84" s="78" t="s">
        <v>1103</v>
      </c>
      <c r="AM84" s="82" t="s">
        <v>1199</v>
      </c>
      <c r="AN84" s="78"/>
      <c r="AO84" s="80">
        <v>41102.77744212963</v>
      </c>
      <c r="AP84" s="82" t="s">
        <v>1285</v>
      </c>
      <c r="AQ84" s="78" t="b">
        <v>0</v>
      </c>
      <c r="AR84" s="78" t="b">
        <v>0</v>
      </c>
      <c r="AS84" s="78" t="b">
        <v>1</v>
      </c>
      <c r="AT84" s="78" t="s">
        <v>838</v>
      </c>
      <c r="AU84" s="78">
        <v>184</v>
      </c>
      <c r="AV84" s="82" t="s">
        <v>1311</v>
      </c>
      <c r="AW84" s="78" t="b">
        <v>0</v>
      </c>
      <c r="AX84" s="78" t="s">
        <v>1389</v>
      </c>
      <c r="AY84" s="82" t="s">
        <v>1471</v>
      </c>
      <c r="AZ84" s="78" t="s">
        <v>66</v>
      </c>
      <c r="BA84" s="78" t="str">
        <f>REPLACE(INDEX(GroupVertices[Group],MATCH(Vertices[[#This Row],[Vertex]],GroupVertices[Vertex],0)),1,1,"")</f>
        <v>6</v>
      </c>
      <c r="BB84" s="48"/>
      <c r="BC84" s="48"/>
      <c r="BD84" s="48"/>
      <c r="BE84" s="48"/>
      <c r="BF84" s="48" t="s">
        <v>476</v>
      </c>
      <c r="BG84" s="48" t="s">
        <v>476</v>
      </c>
      <c r="BH84" s="121" t="s">
        <v>2113</v>
      </c>
      <c r="BI84" s="121" t="s">
        <v>2113</v>
      </c>
      <c r="BJ84" s="121" t="s">
        <v>2182</v>
      </c>
      <c r="BK84" s="121" t="s">
        <v>2182</v>
      </c>
      <c r="BL84" s="121">
        <v>1</v>
      </c>
      <c r="BM84" s="124">
        <v>10</v>
      </c>
      <c r="BN84" s="121">
        <v>0</v>
      </c>
      <c r="BO84" s="124">
        <v>0</v>
      </c>
      <c r="BP84" s="121">
        <v>0</v>
      </c>
      <c r="BQ84" s="124">
        <v>0</v>
      </c>
      <c r="BR84" s="121">
        <v>9</v>
      </c>
      <c r="BS84" s="124">
        <v>90</v>
      </c>
      <c r="BT84" s="121">
        <v>10</v>
      </c>
      <c r="BU84" s="2"/>
      <c r="BV84" s="3"/>
      <c r="BW84" s="3"/>
      <c r="BX84" s="3"/>
      <c r="BY84" s="3"/>
    </row>
    <row r="85" spans="1:77" ht="41.45" customHeight="1">
      <c r="A85" s="64" t="s">
        <v>274</v>
      </c>
      <c r="C85" s="65"/>
      <c r="D85" s="65" t="s">
        <v>64</v>
      </c>
      <c r="E85" s="66">
        <v>162.01896951644954</v>
      </c>
      <c r="F85" s="68">
        <v>99.99995876513084</v>
      </c>
      <c r="G85" s="100" t="s">
        <v>1369</v>
      </c>
      <c r="H85" s="65"/>
      <c r="I85" s="69" t="s">
        <v>274</v>
      </c>
      <c r="J85" s="70"/>
      <c r="K85" s="70"/>
      <c r="L85" s="69" t="s">
        <v>1579</v>
      </c>
      <c r="M85" s="73">
        <v>1.013742207392671</v>
      </c>
      <c r="N85" s="74">
        <v>4502.4736328125</v>
      </c>
      <c r="O85" s="74">
        <v>725.0165405273438</v>
      </c>
      <c r="P85" s="75"/>
      <c r="Q85" s="76"/>
      <c r="R85" s="76"/>
      <c r="S85" s="86"/>
      <c r="T85" s="48">
        <v>2</v>
      </c>
      <c r="U85" s="48">
        <v>1</v>
      </c>
      <c r="V85" s="49">
        <v>0</v>
      </c>
      <c r="W85" s="49">
        <v>0.125</v>
      </c>
      <c r="X85" s="49">
        <v>0</v>
      </c>
      <c r="Y85" s="49">
        <v>0.90239</v>
      </c>
      <c r="Z85" s="49">
        <v>0</v>
      </c>
      <c r="AA85" s="49">
        <v>0</v>
      </c>
      <c r="AB85" s="71">
        <v>85</v>
      </c>
      <c r="AC85" s="71"/>
      <c r="AD85" s="72"/>
      <c r="AE85" s="78" t="s">
        <v>976</v>
      </c>
      <c r="AF85" s="78">
        <v>343</v>
      </c>
      <c r="AG85" s="78">
        <v>79</v>
      </c>
      <c r="AH85" s="78">
        <v>367</v>
      </c>
      <c r="AI85" s="78">
        <v>669</v>
      </c>
      <c r="AJ85" s="78"/>
      <c r="AK85" s="78" t="s">
        <v>1076</v>
      </c>
      <c r="AL85" s="78" t="s">
        <v>1137</v>
      </c>
      <c r="AM85" s="78"/>
      <c r="AN85" s="78"/>
      <c r="AO85" s="80">
        <v>42951.102002314816</v>
      </c>
      <c r="AP85" s="82" t="s">
        <v>1286</v>
      </c>
      <c r="AQ85" s="78" t="b">
        <v>1</v>
      </c>
      <c r="AR85" s="78" t="b">
        <v>0</v>
      </c>
      <c r="AS85" s="78" t="b">
        <v>1</v>
      </c>
      <c r="AT85" s="78" t="s">
        <v>838</v>
      </c>
      <c r="AU85" s="78">
        <v>0</v>
      </c>
      <c r="AV85" s="78"/>
      <c r="AW85" s="78" t="b">
        <v>0</v>
      </c>
      <c r="AX85" s="78" t="s">
        <v>1389</v>
      </c>
      <c r="AY85" s="82" t="s">
        <v>1472</v>
      </c>
      <c r="AZ85" s="78" t="s">
        <v>66</v>
      </c>
      <c r="BA85" s="78" t="str">
        <f>REPLACE(INDEX(GroupVertices[Group],MATCH(Vertices[[#This Row],[Vertex]],GroupVertices[Vertex],0)),1,1,"")</f>
        <v>6</v>
      </c>
      <c r="BB85" s="48"/>
      <c r="BC85" s="48"/>
      <c r="BD85" s="48"/>
      <c r="BE85" s="48"/>
      <c r="BF85" s="48" t="s">
        <v>443</v>
      </c>
      <c r="BG85" s="48" t="s">
        <v>443</v>
      </c>
      <c r="BH85" s="121" t="s">
        <v>2114</v>
      </c>
      <c r="BI85" s="121" t="s">
        <v>2114</v>
      </c>
      <c r="BJ85" s="121" t="s">
        <v>2183</v>
      </c>
      <c r="BK85" s="121" t="s">
        <v>2183</v>
      </c>
      <c r="BL85" s="121">
        <v>2</v>
      </c>
      <c r="BM85" s="124">
        <v>28.571428571428573</v>
      </c>
      <c r="BN85" s="121">
        <v>0</v>
      </c>
      <c r="BO85" s="124">
        <v>0</v>
      </c>
      <c r="BP85" s="121">
        <v>0</v>
      </c>
      <c r="BQ85" s="124">
        <v>0</v>
      </c>
      <c r="BR85" s="121">
        <v>5</v>
      </c>
      <c r="BS85" s="124">
        <v>71.42857142857143</v>
      </c>
      <c r="BT85" s="121">
        <v>7</v>
      </c>
      <c r="BU85" s="2"/>
      <c r="BV85" s="3"/>
      <c r="BW85" s="3"/>
      <c r="BX85" s="3"/>
      <c r="BY85" s="3"/>
    </row>
    <row r="86" spans="1:77" ht="41.45" customHeight="1">
      <c r="A86" s="64" t="s">
        <v>275</v>
      </c>
      <c r="C86" s="65"/>
      <c r="D86" s="65" t="s">
        <v>64</v>
      </c>
      <c r="E86" s="66">
        <v>162.4209311688107</v>
      </c>
      <c r="F86" s="68">
        <v>99.99908500347313</v>
      </c>
      <c r="G86" s="100" t="s">
        <v>1370</v>
      </c>
      <c r="H86" s="65"/>
      <c r="I86" s="69" t="s">
        <v>275</v>
      </c>
      <c r="J86" s="70"/>
      <c r="K86" s="70"/>
      <c r="L86" s="69" t="s">
        <v>1580</v>
      </c>
      <c r="M86" s="73">
        <v>1.3049378425234432</v>
      </c>
      <c r="N86" s="74">
        <v>5368.111328125</v>
      </c>
      <c r="O86" s="74">
        <v>1106.2857666015625</v>
      </c>
      <c r="P86" s="75"/>
      <c r="Q86" s="76"/>
      <c r="R86" s="76"/>
      <c r="S86" s="86"/>
      <c r="T86" s="48">
        <v>0</v>
      </c>
      <c r="U86" s="48">
        <v>3</v>
      </c>
      <c r="V86" s="49">
        <v>10</v>
      </c>
      <c r="W86" s="49">
        <v>0.2</v>
      </c>
      <c r="X86" s="49">
        <v>0</v>
      </c>
      <c r="Y86" s="49">
        <v>1.301911</v>
      </c>
      <c r="Z86" s="49">
        <v>0</v>
      </c>
      <c r="AA86" s="49">
        <v>0</v>
      </c>
      <c r="AB86" s="71">
        <v>86</v>
      </c>
      <c r="AC86" s="71"/>
      <c r="AD86" s="72"/>
      <c r="AE86" s="78" t="s">
        <v>977</v>
      </c>
      <c r="AF86" s="78">
        <v>1108</v>
      </c>
      <c r="AG86" s="78">
        <v>1753</v>
      </c>
      <c r="AH86" s="78">
        <v>77799</v>
      </c>
      <c r="AI86" s="78">
        <v>2412</v>
      </c>
      <c r="AJ86" s="78"/>
      <c r="AK86" s="78" t="s">
        <v>1077</v>
      </c>
      <c r="AL86" s="78" t="s">
        <v>1138</v>
      </c>
      <c r="AM86" s="82" t="s">
        <v>1200</v>
      </c>
      <c r="AN86" s="78"/>
      <c r="AO86" s="80">
        <v>39592.92454861111</v>
      </c>
      <c r="AP86" s="82" t="s">
        <v>1287</v>
      </c>
      <c r="AQ86" s="78" t="b">
        <v>0</v>
      </c>
      <c r="AR86" s="78" t="b">
        <v>0</v>
      </c>
      <c r="AS86" s="78" t="b">
        <v>1</v>
      </c>
      <c r="AT86" s="78" t="s">
        <v>838</v>
      </c>
      <c r="AU86" s="78">
        <v>119</v>
      </c>
      <c r="AV86" s="82" t="s">
        <v>1311</v>
      </c>
      <c r="AW86" s="78" t="b">
        <v>0</v>
      </c>
      <c r="AX86" s="78" t="s">
        <v>1389</v>
      </c>
      <c r="AY86" s="82" t="s">
        <v>1473</v>
      </c>
      <c r="AZ86" s="78" t="s">
        <v>66</v>
      </c>
      <c r="BA86" s="78" t="str">
        <f>REPLACE(INDEX(GroupVertices[Group],MATCH(Vertices[[#This Row],[Vertex]],GroupVertices[Vertex],0)),1,1,"")</f>
        <v>6</v>
      </c>
      <c r="BB86" s="48"/>
      <c r="BC86" s="48"/>
      <c r="BD86" s="48"/>
      <c r="BE86" s="48"/>
      <c r="BF86" s="48" t="s">
        <v>476</v>
      </c>
      <c r="BG86" s="48" t="s">
        <v>2070</v>
      </c>
      <c r="BH86" s="121" t="s">
        <v>2115</v>
      </c>
      <c r="BI86" s="121" t="s">
        <v>2136</v>
      </c>
      <c r="BJ86" s="121" t="s">
        <v>2184</v>
      </c>
      <c r="BK86" s="121" t="s">
        <v>2184</v>
      </c>
      <c r="BL86" s="121">
        <v>3</v>
      </c>
      <c r="BM86" s="124">
        <v>9.67741935483871</v>
      </c>
      <c r="BN86" s="121">
        <v>0</v>
      </c>
      <c r="BO86" s="124">
        <v>0</v>
      </c>
      <c r="BP86" s="121">
        <v>0</v>
      </c>
      <c r="BQ86" s="124">
        <v>0</v>
      </c>
      <c r="BR86" s="121">
        <v>28</v>
      </c>
      <c r="BS86" s="124">
        <v>90.3225806451613</v>
      </c>
      <c r="BT86" s="121">
        <v>31</v>
      </c>
      <c r="BU86" s="2"/>
      <c r="BV86" s="3"/>
      <c r="BW86" s="3"/>
      <c r="BX86" s="3"/>
      <c r="BY86" s="3"/>
    </row>
    <row r="87" spans="1:77" ht="41.45" customHeight="1">
      <c r="A87" s="64" t="s">
        <v>276</v>
      </c>
      <c r="C87" s="65"/>
      <c r="D87" s="65" t="s">
        <v>64</v>
      </c>
      <c r="E87" s="66">
        <v>162.04226120120404</v>
      </c>
      <c r="F87" s="68">
        <v>99.99990813497506</v>
      </c>
      <c r="G87" s="100" t="s">
        <v>1371</v>
      </c>
      <c r="H87" s="65"/>
      <c r="I87" s="69" t="s">
        <v>276</v>
      </c>
      <c r="J87" s="70"/>
      <c r="K87" s="70"/>
      <c r="L87" s="69" t="s">
        <v>1581</v>
      </c>
      <c r="M87" s="73">
        <v>1.030615550646963</v>
      </c>
      <c r="N87" s="74">
        <v>5866.85986328125</v>
      </c>
      <c r="O87" s="74">
        <v>352.9058837890625</v>
      </c>
      <c r="P87" s="75"/>
      <c r="Q87" s="76"/>
      <c r="R87" s="76"/>
      <c r="S87" s="86"/>
      <c r="T87" s="48">
        <v>2</v>
      </c>
      <c r="U87" s="48">
        <v>1</v>
      </c>
      <c r="V87" s="49">
        <v>0</v>
      </c>
      <c r="W87" s="49">
        <v>0.125</v>
      </c>
      <c r="X87" s="49">
        <v>0</v>
      </c>
      <c r="Y87" s="49">
        <v>0.90239</v>
      </c>
      <c r="Z87" s="49">
        <v>0</v>
      </c>
      <c r="AA87" s="49">
        <v>0</v>
      </c>
      <c r="AB87" s="71">
        <v>87</v>
      </c>
      <c r="AC87" s="71"/>
      <c r="AD87" s="72"/>
      <c r="AE87" s="78" t="s">
        <v>978</v>
      </c>
      <c r="AF87" s="78">
        <v>131</v>
      </c>
      <c r="AG87" s="78">
        <v>176</v>
      </c>
      <c r="AH87" s="78">
        <v>919</v>
      </c>
      <c r="AI87" s="78">
        <v>1429</v>
      </c>
      <c r="AJ87" s="78"/>
      <c r="AK87" s="78" t="s">
        <v>1078</v>
      </c>
      <c r="AL87" s="78" t="s">
        <v>1104</v>
      </c>
      <c r="AM87" s="82" t="s">
        <v>1201</v>
      </c>
      <c r="AN87" s="78"/>
      <c r="AO87" s="80">
        <v>42372.30349537037</v>
      </c>
      <c r="AP87" s="82" t="s">
        <v>1288</v>
      </c>
      <c r="AQ87" s="78" t="b">
        <v>0</v>
      </c>
      <c r="AR87" s="78" t="b">
        <v>0</v>
      </c>
      <c r="AS87" s="78" t="b">
        <v>1</v>
      </c>
      <c r="AT87" s="78" t="s">
        <v>838</v>
      </c>
      <c r="AU87" s="78">
        <v>6</v>
      </c>
      <c r="AV87" s="82" t="s">
        <v>1311</v>
      </c>
      <c r="AW87" s="78" t="b">
        <v>0</v>
      </c>
      <c r="AX87" s="78" t="s">
        <v>1389</v>
      </c>
      <c r="AY87" s="82" t="s">
        <v>1474</v>
      </c>
      <c r="AZ87" s="78" t="s">
        <v>66</v>
      </c>
      <c r="BA87" s="78" t="str">
        <f>REPLACE(INDEX(GroupVertices[Group],MATCH(Vertices[[#This Row],[Vertex]],GroupVertices[Vertex],0)),1,1,"")</f>
        <v>6</v>
      </c>
      <c r="BB87" s="48"/>
      <c r="BC87" s="48"/>
      <c r="BD87" s="48"/>
      <c r="BE87" s="48"/>
      <c r="BF87" s="48" t="s">
        <v>443</v>
      </c>
      <c r="BG87" s="48" t="s">
        <v>443</v>
      </c>
      <c r="BH87" s="121" t="s">
        <v>2116</v>
      </c>
      <c r="BI87" s="121" t="s">
        <v>2116</v>
      </c>
      <c r="BJ87" s="121" t="s">
        <v>2185</v>
      </c>
      <c r="BK87" s="121" t="s">
        <v>2185</v>
      </c>
      <c r="BL87" s="121">
        <v>0</v>
      </c>
      <c r="BM87" s="124">
        <v>0</v>
      </c>
      <c r="BN87" s="121">
        <v>0</v>
      </c>
      <c r="BO87" s="124">
        <v>0</v>
      </c>
      <c r="BP87" s="121">
        <v>0</v>
      </c>
      <c r="BQ87" s="124">
        <v>0</v>
      </c>
      <c r="BR87" s="121">
        <v>8</v>
      </c>
      <c r="BS87" s="124">
        <v>100</v>
      </c>
      <c r="BT87" s="121">
        <v>8</v>
      </c>
      <c r="BU87" s="2"/>
      <c r="BV87" s="3"/>
      <c r="BW87" s="3"/>
      <c r="BX87" s="3"/>
      <c r="BY87" s="3"/>
    </row>
    <row r="88" spans="1:77" ht="41.45" customHeight="1">
      <c r="A88" s="64" t="s">
        <v>278</v>
      </c>
      <c r="C88" s="65"/>
      <c r="D88" s="65" t="s">
        <v>64</v>
      </c>
      <c r="E88" s="66">
        <v>162.0252126484456</v>
      </c>
      <c r="F88" s="68">
        <v>99.99994519416126</v>
      </c>
      <c r="G88" s="100" t="s">
        <v>1372</v>
      </c>
      <c r="H88" s="65"/>
      <c r="I88" s="69" t="s">
        <v>278</v>
      </c>
      <c r="J88" s="70"/>
      <c r="K88" s="70"/>
      <c r="L88" s="69" t="s">
        <v>1582</v>
      </c>
      <c r="M88" s="73">
        <v>1.0182649591927904</v>
      </c>
      <c r="N88" s="74">
        <v>1790.7567138671875</v>
      </c>
      <c r="O88" s="74">
        <v>9070.857421875</v>
      </c>
      <c r="P88" s="75"/>
      <c r="Q88" s="76"/>
      <c r="R88" s="76"/>
      <c r="S88" s="86"/>
      <c r="T88" s="48">
        <v>1</v>
      </c>
      <c r="U88" s="48">
        <v>1</v>
      </c>
      <c r="V88" s="49">
        <v>0</v>
      </c>
      <c r="W88" s="49">
        <v>0</v>
      </c>
      <c r="X88" s="49">
        <v>0</v>
      </c>
      <c r="Y88" s="49">
        <v>0.999995</v>
      </c>
      <c r="Z88" s="49">
        <v>0</v>
      </c>
      <c r="AA88" s="49" t="s">
        <v>2338</v>
      </c>
      <c r="AB88" s="71">
        <v>88</v>
      </c>
      <c r="AC88" s="71"/>
      <c r="AD88" s="72"/>
      <c r="AE88" s="78" t="s">
        <v>979</v>
      </c>
      <c r="AF88" s="78">
        <v>35</v>
      </c>
      <c r="AG88" s="78">
        <v>105</v>
      </c>
      <c r="AH88" s="78">
        <v>14767</v>
      </c>
      <c r="AI88" s="78">
        <v>4</v>
      </c>
      <c r="AJ88" s="78"/>
      <c r="AK88" s="78" t="s">
        <v>1079</v>
      </c>
      <c r="AL88" s="78"/>
      <c r="AM88" s="78"/>
      <c r="AN88" s="78"/>
      <c r="AO88" s="80">
        <v>40271.71857638889</v>
      </c>
      <c r="AP88" s="82" t="s">
        <v>1289</v>
      </c>
      <c r="AQ88" s="78" t="b">
        <v>1</v>
      </c>
      <c r="AR88" s="78" t="b">
        <v>0</v>
      </c>
      <c r="AS88" s="78" t="b">
        <v>0</v>
      </c>
      <c r="AT88" s="78" t="s">
        <v>838</v>
      </c>
      <c r="AU88" s="78">
        <v>38</v>
      </c>
      <c r="AV88" s="82" t="s">
        <v>1311</v>
      </c>
      <c r="AW88" s="78" t="b">
        <v>0</v>
      </c>
      <c r="AX88" s="78" t="s">
        <v>1389</v>
      </c>
      <c r="AY88" s="82" t="s">
        <v>1475</v>
      </c>
      <c r="AZ88" s="78" t="s">
        <v>66</v>
      </c>
      <c r="BA88" s="78" t="str">
        <f>REPLACE(INDEX(GroupVertices[Group],MATCH(Vertices[[#This Row],[Vertex]],GroupVertices[Vertex],0)),1,1,"")</f>
        <v>1</v>
      </c>
      <c r="BB88" s="48"/>
      <c r="BC88" s="48"/>
      <c r="BD88" s="48"/>
      <c r="BE88" s="48"/>
      <c r="BF88" s="48" t="s">
        <v>477</v>
      </c>
      <c r="BG88" s="48" t="s">
        <v>2071</v>
      </c>
      <c r="BH88" s="121" t="s">
        <v>477</v>
      </c>
      <c r="BI88" s="121" t="s">
        <v>2071</v>
      </c>
      <c r="BJ88" s="121" t="s">
        <v>1967</v>
      </c>
      <c r="BK88" s="121" t="s">
        <v>2207</v>
      </c>
      <c r="BL88" s="121">
        <v>0</v>
      </c>
      <c r="BM88" s="124">
        <v>0</v>
      </c>
      <c r="BN88" s="121">
        <v>0</v>
      </c>
      <c r="BO88" s="124">
        <v>0</v>
      </c>
      <c r="BP88" s="121">
        <v>0</v>
      </c>
      <c r="BQ88" s="124">
        <v>0</v>
      </c>
      <c r="BR88" s="121">
        <v>99</v>
      </c>
      <c r="BS88" s="124">
        <v>100</v>
      </c>
      <c r="BT88" s="121">
        <v>99</v>
      </c>
      <c r="BU88" s="2"/>
      <c r="BV88" s="3"/>
      <c r="BW88" s="3"/>
      <c r="BX88" s="3"/>
      <c r="BY88" s="3"/>
    </row>
    <row r="89" spans="1:77" ht="41.45" customHeight="1">
      <c r="A89" s="64" t="s">
        <v>279</v>
      </c>
      <c r="C89" s="65"/>
      <c r="D89" s="65" t="s">
        <v>64</v>
      </c>
      <c r="E89" s="66">
        <v>183.92107716090507</v>
      </c>
      <c r="F89" s="68">
        <v>99.95234919399228</v>
      </c>
      <c r="G89" s="100" t="s">
        <v>586</v>
      </c>
      <c r="H89" s="65"/>
      <c r="I89" s="69" t="s">
        <v>279</v>
      </c>
      <c r="J89" s="70"/>
      <c r="K89" s="70"/>
      <c r="L89" s="69" t="s">
        <v>1583</v>
      </c>
      <c r="M89" s="73">
        <v>16.880425282173515</v>
      </c>
      <c r="N89" s="74">
        <v>9524.7138671875</v>
      </c>
      <c r="O89" s="74">
        <v>7890.38720703125</v>
      </c>
      <c r="P89" s="75"/>
      <c r="Q89" s="76"/>
      <c r="R89" s="76"/>
      <c r="S89" s="86"/>
      <c r="T89" s="48">
        <v>0</v>
      </c>
      <c r="U89" s="48">
        <v>1</v>
      </c>
      <c r="V89" s="49">
        <v>0</v>
      </c>
      <c r="W89" s="49">
        <v>0.2</v>
      </c>
      <c r="X89" s="49">
        <v>0</v>
      </c>
      <c r="Y89" s="49">
        <v>0.610684</v>
      </c>
      <c r="Z89" s="49">
        <v>0</v>
      </c>
      <c r="AA89" s="49">
        <v>0</v>
      </c>
      <c r="AB89" s="71">
        <v>89</v>
      </c>
      <c r="AC89" s="71"/>
      <c r="AD89" s="72"/>
      <c r="AE89" s="78" t="s">
        <v>980</v>
      </c>
      <c r="AF89" s="78">
        <v>1539</v>
      </c>
      <c r="AG89" s="78">
        <v>91292</v>
      </c>
      <c r="AH89" s="78">
        <v>32580</v>
      </c>
      <c r="AI89" s="78">
        <v>351</v>
      </c>
      <c r="AJ89" s="78"/>
      <c r="AK89" s="78" t="s">
        <v>1080</v>
      </c>
      <c r="AL89" s="78"/>
      <c r="AM89" s="82" t="s">
        <v>1202</v>
      </c>
      <c r="AN89" s="78"/>
      <c r="AO89" s="80">
        <v>40038.717361111114</v>
      </c>
      <c r="AP89" s="78"/>
      <c r="AQ89" s="78" t="b">
        <v>1</v>
      </c>
      <c r="AR89" s="78" t="b">
        <v>0</v>
      </c>
      <c r="AS89" s="78" t="b">
        <v>1</v>
      </c>
      <c r="AT89" s="78" t="s">
        <v>838</v>
      </c>
      <c r="AU89" s="78">
        <v>577</v>
      </c>
      <c r="AV89" s="82" t="s">
        <v>1311</v>
      </c>
      <c r="AW89" s="78" t="b">
        <v>1</v>
      </c>
      <c r="AX89" s="78" t="s">
        <v>1389</v>
      </c>
      <c r="AY89" s="82" t="s">
        <v>1476</v>
      </c>
      <c r="AZ89" s="78" t="s">
        <v>66</v>
      </c>
      <c r="BA89" s="78" t="str">
        <f>REPLACE(INDEX(GroupVertices[Group],MATCH(Vertices[[#This Row],[Vertex]],GroupVertices[Vertex],0)),1,1,"")</f>
        <v>8</v>
      </c>
      <c r="BB89" s="48"/>
      <c r="BC89" s="48"/>
      <c r="BD89" s="48"/>
      <c r="BE89" s="48"/>
      <c r="BF89" s="48" t="s">
        <v>480</v>
      </c>
      <c r="BG89" s="48" t="s">
        <v>480</v>
      </c>
      <c r="BH89" s="121" t="s">
        <v>2117</v>
      </c>
      <c r="BI89" s="121" t="s">
        <v>2117</v>
      </c>
      <c r="BJ89" s="121" t="s">
        <v>2186</v>
      </c>
      <c r="BK89" s="121" t="s">
        <v>2186</v>
      </c>
      <c r="BL89" s="121">
        <v>0</v>
      </c>
      <c r="BM89" s="124">
        <v>0</v>
      </c>
      <c r="BN89" s="121">
        <v>0</v>
      </c>
      <c r="BO89" s="124">
        <v>0</v>
      </c>
      <c r="BP89" s="121">
        <v>0</v>
      </c>
      <c r="BQ89" s="124">
        <v>0</v>
      </c>
      <c r="BR89" s="121">
        <v>10</v>
      </c>
      <c r="BS89" s="124">
        <v>100</v>
      </c>
      <c r="BT89" s="121">
        <v>10</v>
      </c>
      <c r="BU89" s="2"/>
      <c r="BV89" s="3"/>
      <c r="BW89" s="3"/>
      <c r="BX89" s="3"/>
      <c r="BY89" s="3"/>
    </row>
    <row r="90" spans="1:77" ht="41.45" customHeight="1">
      <c r="A90" s="64" t="s">
        <v>292</v>
      </c>
      <c r="C90" s="65"/>
      <c r="D90" s="65" t="s">
        <v>64</v>
      </c>
      <c r="E90" s="66">
        <v>162.1361483016062</v>
      </c>
      <c r="F90" s="68">
        <v>99.99970404847078</v>
      </c>
      <c r="G90" s="100" t="s">
        <v>589</v>
      </c>
      <c r="H90" s="65"/>
      <c r="I90" s="69" t="s">
        <v>292</v>
      </c>
      <c r="J90" s="70"/>
      <c r="K90" s="70"/>
      <c r="L90" s="69" t="s">
        <v>1584</v>
      </c>
      <c r="M90" s="73">
        <v>1.0986307796410681</v>
      </c>
      <c r="N90" s="74">
        <v>8965.96484375</v>
      </c>
      <c r="O90" s="74">
        <v>7890.38720703125</v>
      </c>
      <c r="P90" s="75"/>
      <c r="Q90" s="76"/>
      <c r="R90" s="76"/>
      <c r="S90" s="86"/>
      <c r="T90" s="48">
        <v>4</v>
      </c>
      <c r="U90" s="48">
        <v>1</v>
      </c>
      <c r="V90" s="49">
        <v>6</v>
      </c>
      <c r="W90" s="49">
        <v>0.333333</v>
      </c>
      <c r="X90" s="49">
        <v>0</v>
      </c>
      <c r="Y90" s="49">
        <v>2.167927</v>
      </c>
      <c r="Z90" s="49">
        <v>0</v>
      </c>
      <c r="AA90" s="49">
        <v>0</v>
      </c>
      <c r="AB90" s="71">
        <v>90</v>
      </c>
      <c r="AC90" s="71"/>
      <c r="AD90" s="72"/>
      <c r="AE90" s="78" t="s">
        <v>981</v>
      </c>
      <c r="AF90" s="78">
        <v>922</v>
      </c>
      <c r="AG90" s="78">
        <v>567</v>
      </c>
      <c r="AH90" s="78">
        <v>2475</v>
      </c>
      <c r="AI90" s="78">
        <v>966</v>
      </c>
      <c r="AJ90" s="78"/>
      <c r="AK90" s="78" t="s">
        <v>1081</v>
      </c>
      <c r="AL90" s="78" t="s">
        <v>1101</v>
      </c>
      <c r="AM90" s="82" t="s">
        <v>1203</v>
      </c>
      <c r="AN90" s="78"/>
      <c r="AO90" s="80">
        <v>39911.69613425926</v>
      </c>
      <c r="AP90" s="82" t="s">
        <v>1290</v>
      </c>
      <c r="AQ90" s="78" t="b">
        <v>0</v>
      </c>
      <c r="AR90" s="78" t="b">
        <v>0</v>
      </c>
      <c r="AS90" s="78" t="b">
        <v>1</v>
      </c>
      <c r="AT90" s="78" t="s">
        <v>838</v>
      </c>
      <c r="AU90" s="78">
        <v>19</v>
      </c>
      <c r="AV90" s="82" t="s">
        <v>1314</v>
      </c>
      <c r="AW90" s="78" t="b">
        <v>0</v>
      </c>
      <c r="AX90" s="78" t="s">
        <v>1389</v>
      </c>
      <c r="AY90" s="82" t="s">
        <v>1477</v>
      </c>
      <c r="AZ90" s="78" t="s">
        <v>66</v>
      </c>
      <c r="BA90" s="78" t="str">
        <f>REPLACE(INDEX(GroupVertices[Group],MATCH(Vertices[[#This Row],[Vertex]],GroupVertices[Vertex],0)),1,1,"")</f>
        <v>8</v>
      </c>
      <c r="BB90" s="48" t="s">
        <v>431</v>
      </c>
      <c r="BC90" s="48" t="s">
        <v>431</v>
      </c>
      <c r="BD90" s="48" t="s">
        <v>434</v>
      </c>
      <c r="BE90" s="48" t="s">
        <v>434</v>
      </c>
      <c r="BF90" s="48" t="s">
        <v>486</v>
      </c>
      <c r="BG90" s="48" t="s">
        <v>486</v>
      </c>
      <c r="BH90" s="121" t="s">
        <v>486</v>
      </c>
      <c r="BI90" s="121" t="s">
        <v>486</v>
      </c>
      <c r="BJ90" s="121" t="s">
        <v>2187</v>
      </c>
      <c r="BK90" s="121" t="s">
        <v>2187</v>
      </c>
      <c r="BL90" s="121">
        <v>0</v>
      </c>
      <c r="BM90" s="124">
        <v>0</v>
      </c>
      <c r="BN90" s="121">
        <v>0</v>
      </c>
      <c r="BO90" s="124">
        <v>0</v>
      </c>
      <c r="BP90" s="121">
        <v>0</v>
      </c>
      <c r="BQ90" s="124">
        <v>0</v>
      </c>
      <c r="BR90" s="121">
        <v>9</v>
      </c>
      <c r="BS90" s="124">
        <v>100</v>
      </c>
      <c r="BT90" s="121">
        <v>9</v>
      </c>
      <c r="BU90" s="2"/>
      <c r="BV90" s="3"/>
      <c r="BW90" s="3"/>
      <c r="BX90" s="3"/>
      <c r="BY90" s="3"/>
    </row>
    <row r="91" spans="1:77" ht="41.45" customHeight="1">
      <c r="A91" s="64" t="s">
        <v>280</v>
      </c>
      <c r="C91" s="65"/>
      <c r="D91" s="65" t="s">
        <v>64</v>
      </c>
      <c r="E91" s="66">
        <v>162.17288673219835</v>
      </c>
      <c r="F91" s="68">
        <v>99.99962418853431</v>
      </c>
      <c r="G91" s="100" t="s">
        <v>1373</v>
      </c>
      <c r="H91" s="65"/>
      <c r="I91" s="69" t="s">
        <v>280</v>
      </c>
      <c r="J91" s="70"/>
      <c r="K91" s="70"/>
      <c r="L91" s="69" t="s">
        <v>1585</v>
      </c>
      <c r="M91" s="73">
        <v>1.1252454344648484</v>
      </c>
      <c r="N91" s="74">
        <v>7806.236328125</v>
      </c>
      <c r="O91" s="74">
        <v>6181.73486328125</v>
      </c>
      <c r="P91" s="75"/>
      <c r="Q91" s="76"/>
      <c r="R91" s="76"/>
      <c r="S91" s="86"/>
      <c r="T91" s="48">
        <v>0</v>
      </c>
      <c r="U91" s="48">
        <v>2</v>
      </c>
      <c r="V91" s="49">
        <v>0</v>
      </c>
      <c r="W91" s="49">
        <v>0.5</v>
      </c>
      <c r="X91" s="49">
        <v>0</v>
      </c>
      <c r="Y91" s="49">
        <v>0.999995</v>
      </c>
      <c r="Z91" s="49">
        <v>1</v>
      </c>
      <c r="AA91" s="49">
        <v>0</v>
      </c>
      <c r="AB91" s="71">
        <v>91</v>
      </c>
      <c r="AC91" s="71"/>
      <c r="AD91" s="72"/>
      <c r="AE91" s="78" t="s">
        <v>982</v>
      </c>
      <c r="AF91" s="78">
        <v>349</v>
      </c>
      <c r="AG91" s="78">
        <v>720</v>
      </c>
      <c r="AH91" s="78">
        <v>2794</v>
      </c>
      <c r="AI91" s="78">
        <v>1855</v>
      </c>
      <c r="AJ91" s="78"/>
      <c r="AK91" s="78" t="s">
        <v>1082</v>
      </c>
      <c r="AL91" s="78" t="s">
        <v>861</v>
      </c>
      <c r="AM91" s="82" t="s">
        <v>1204</v>
      </c>
      <c r="AN91" s="78"/>
      <c r="AO91" s="80">
        <v>40085.70358796296</v>
      </c>
      <c r="AP91" s="82" t="s">
        <v>1291</v>
      </c>
      <c r="AQ91" s="78" t="b">
        <v>0</v>
      </c>
      <c r="AR91" s="78" t="b">
        <v>0</v>
      </c>
      <c r="AS91" s="78" t="b">
        <v>1</v>
      </c>
      <c r="AT91" s="78" t="s">
        <v>838</v>
      </c>
      <c r="AU91" s="78">
        <v>18</v>
      </c>
      <c r="AV91" s="82" t="s">
        <v>1311</v>
      </c>
      <c r="AW91" s="78" t="b">
        <v>0</v>
      </c>
      <c r="AX91" s="78" t="s">
        <v>1389</v>
      </c>
      <c r="AY91" s="82" t="s">
        <v>1478</v>
      </c>
      <c r="AZ91" s="78" t="s">
        <v>66</v>
      </c>
      <c r="BA91" s="78" t="str">
        <f>REPLACE(INDEX(GroupVertices[Group],MATCH(Vertices[[#This Row],[Vertex]],GroupVertices[Vertex],0)),1,1,"")</f>
        <v>11</v>
      </c>
      <c r="BB91" s="48"/>
      <c r="BC91" s="48"/>
      <c r="BD91" s="48"/>
      <c r="BE91" s="48"/>
      <c r="BF91" s="48" t="s">
        <v>443</v>
      </c>
      <c r="BG91" s="48" t="s">
        <v>443</v>
      </c>
      <c r="BH91" s="121" t="s">
        <v>2118</v>
      </c>
      <c r="BI91" s="121" t="s">
        <v>2118</v>
      </c>
      <c r="BJ91" s="121" t="s">
        <v>2188</v>
      </c>
      <c r="BK91" s="121" t="s">
        <v>2188</v>
      </c>
      <c r="BL91" s="121">
        <v>0</v>
      </c>
      <c r="BM91" s="124">
        <v>0</v>
      </c>
      <c r="BN91" s="121">
        <v>0</v>
      </c>
      <c r="BO91" s="124">
        <v>0</v>
      </c>
      <c r="BP91" s="121">
        <v>0</v>
      </c>
      <c r="BQ91" s="124">
        <v>0</v>
      </c>
      <c r="BR91" s="121">
        <v>8</v>
      </c>
      <c r="BS91" s="124">
        <v>100</v>
      </c>
      <c r="BT91" s="121">
        <v>8</v>
      </c>
      <c r="BU91" s="2"/>
      <c r="BV91" s="3"/>
      <c r="BW91" s="3"/>
      <c r="BX91" s="3"/>
      <c r="BY91" s="3"/>
    </row>
    <row r="92" spans="1:77" ht="41.45" customHeight="1">
      <c r="A92" s="64" t="s">
        <v>283</v>
      </c>
      <c r="C92" s="65"/>
      <c r="D92" s="65" t="s">
        <v>64</v>
      </c>
      <c r="E92" s="66">
        <v>210.01712878393886</v>
      </c>
      <c r="F92" s="68">
        <v>99.89562306304856</v>
      </c>
      <c r="G92" s="100" t="s">
        <v>1374</v>
      </c>
      <c r="H92" s="65"/>
      <c r="I92" s="69" t="s">
        <v>283</v>
      </c>
      <c r="J92" s="70"/>
      <c r="K92" s="70"/>
      <c r="L92" s="69" t="s">
        <v>1586</v>
      </c>
      <c r="M92" s="73">
        <v>35.78535385468081</v>
      </c>
      <c r="N92" s="74">
        <v>7205.25732421875</v>
      </c>
      <c r="O92" s="74">
        <v>6952.24609375</v>
      </c>
      <c r="P92" s="75"/>
      <c r="Q92" s="76"/>
      <c r="R92" s="76"/>
      <c r="S92" s="86"/>
      <c r="T92" s="48">
        <v>2</v>
      </c>
      <c r="U92" s="48">
        <v>1</v>
      </c>
      <c r="V92" s="49">
        <v>0</v>
      </c>
      <c r="W92" s="49">
        <v>0.5</v>
      </c>
      <c r="X92" s="49">
        <v>0</v>
      </c>
      <c r="Y92" s="49">
        <v>0.999995</v>
      </c>
      <c r="Z92" s="49">
        <v>0.5</v>
      </c>
      <c r="AA92" s="49">
        <v>0.5</v>
      </c>
      <c r="AB92" s="71">
        <v>92</v>
      </c>
      <c r="AC92" s="71"/>
      <c r="AD92" s="72"/>
      <c r="AE92" s="78" t="s">
        <v>983</v>
      </c>
      <c r="AF92" s="78">
        <v>3225</v>
      </c>
      <c r="AG92" s="78">
        <v>199971</v>
      </c>
      <c r="AH92" s="78">
        <v>187970</v>
      </c>
      <c r="AI92" s="78">
        <v>4221</v>
      </c>
      <c r="AJ92" s="78"/>
      <c r="AK92" s="78" t="s">
        <v>1083</v>
      </c>
      <c r="AL92" s="78" t="s">
        <v>1113</v>
      </c>
      <c r="AM92" s="82" t="s">
        <v>1205</v>
      </c>
      <c r="AN92" s="78"/>
      <c r="AO92" s="80">
        <v>39828.7494212963</v>
      </c>
      <c r="AP92" s="82" t="s">
        <v>1292</v>
      </c>
      <c r="AQ92" s="78" t="b">
        <v>0</v>
      </c>
      <c r="AR92" s="78" t="b">
        <v>0</v>
      </c>
      <c r="AS92" s="78" t="b">
        <v>1</v>
      </c>
      <c r="AT92" s="78" t="s">
        <v>838</v>
      </c>
      <c r="AU92" s="78">
        <v>2470</v>
      </c>
      <c r="AV92" s="82" t="s">
        <v>1311</v>
      </c>
      <c r="AW92" s="78" t="b">
        <v>1</v>
      </c>
      <c r="AX92" s="78" t="s">
        <v>1389</v>
      </c>
      <c r="AY92" s="82" t="s">
        <v>1479</v>
      </c>
      <c r="AZ92" s="78" t="s">
        <v>66</v>
      </c>
      <c r="BA92" s="78" t="str">
        <f>REPLACE(INDEX(GroupVertices[Group],MATCH(Vertices[[#This Row],[Vertex]],GroupVertices[Vertex],0)),1,1,"")</f>
        <v>11</v>
      </c>
      <c r="BB92" s="48"/>
      <c r="BC92" s="48"/>
      <c r="BD92" s="48"/>
      <c r="BE92" s="48"/>
      <c r="BF92" s="48" t="s">
        <v>443</v>
      </c>
      <c r="BG92" s="48" t="s">
        <v>443</v>
      </c>
      <c r="BH92" s="121" t="s">
        <v>2118</v>
      </c>
      <c r="BI92" s="121" t="s">
        <v>2118</v>
      </c>
      <c r="BJ92" s="121" t="s">
        <v>2188</v>
      </c>
      <c r="BK92" s="121" t="s">
        <v>2188</v>
      </c>
      <c r="BL92" s="121">
        <v>0</v>
      </c>
      <c r="BM92" s="124">
        <v>0</v>
      </c>
      <c r="BN92" s="121">
        <v>0</v>
      </c>
      <c r="BO92" s="124">
        <v>0</v>
      </c>
      <c r="BP92" s="121">
        <v>0</v>
      </c>
      <c r="BQ92" s="124">
        <v>0</v>
      </c>
      <c r="BR92" s="121">
        <v>8</v>
      </c>
      <c r="BS92" s="124">
        <v>100</v>
      </c>
      <c r="BT92" s="121">
        <v>8</v>
      </c>
      <c r="BU92" s="2"/>
      <c r="BV92" s="3"/>
      <c r="BW92" s="3"/>
      <c r="BX92" s="3"/>
      <c r="BY92" s="3"/>
    </row>
    <row r="93" spans="1:77" ht="41.45" customHeight="1">
      <c r="A93" s="64" t="s">
        <v>282</v>
      </c>
      <c r="C93" s="65"/>
      <c r="D93" s="65" t="s">
        <v>64</v>
      </c>
      <c r="E93" s="66">
        <v>162.14623336098444</v>
      </c>
      <c r="F93" s="68">
        <v>99.99968212613527</v>
      </c>
      <c r="G93" s="100" t="s">
        <v>1375</v>
      </c>
      <c r="H93" s="65"/>
      <c r="I93" s="69" t="s">
        <v>282</v>
      </c>
      <c r="J93" s="70"/>
      <c r="K93" s="70"/>
      <c r="L93" s="69" t="s">
        <v>1587</v>
      </c>
      <c r="M93" s="73">
        <v>1.1059367633181842</v>
      </c>
      <c r="N93" s="74">
        <v>8407.216796875</v>
      </c>
      <c r="O93" s="74">
        <v>5411.2236328125</v>
      </c>
      <c r="P93" s="75"/>
      <c r="Q93" s="76"/>
      <c r="R93" s="76"/>
      <c r="S93" s="86"/>
      <c r="T93" s="48">
        <v>2</v>
      </c>
      <c r="U93" s="48">
        <v>1</v>
      </c>
      <c r="V93" s="49">
        <v>0</v>
      </c>
      <c r="W93" s="49">
        <v>0.5</v>
      </c>
      <c r="X93" s="49">
        <v>0</v>
      </c>
      <c r="Y93" s="49">
        <v>0.999995</v>
      </c>
      <c r="Z93" s="49">
        <v>0.5</v>
      </c>
      <c r="AA93" s="49">
        <v>0.5</v>
      </c>
      <c r="AB93" s="71">
        <v>93</v>
      </c>
      <c r="AC93" s="71"/>
      <c r="AD93" s="72"/>
      <c r="AE93" s="78" t="s">
        <v>984</v>
      </c>
      <c r="AF93" s="78">
        <v>268</v>
      </c>
      <c r="AG93" s="78">
        <v>609</v>
      </c>
      <c r="AH93" s="78">
        <v>2171</v>
      </c>
      <c r="AI93" s="78">
        <v>196</v>
      </c>
      <c r="AJ93" s="78"/>
      <c r="AK93" s="78" t="s">
        <v>1084</v>
      </c>
      <c r="AL93" s="78" t="s">
        <v>861</v>
      </c>
      <c r="AM93" s="82" t="s">
        <v>1206</v>
      </c>
      <c r="AN93" s="78"/>
      <c r="AO93" s="80">
        <v>41024.6328125</v>
      </c>
      <c r="AP93" s="78"/>
      <c r="AQ93" s="78" t="b">
        <v>1</v>
      </c>
      <c r="AR93" s="78" t="b">
        <v>0</v>
      </c>
      <c r="AS93" s="78" t="b">
        <v>1</v>
      </c>
      <c r="AT93" s="78" t="s">
        <v>838</v>
      </c>
      <c r="AU93" s="78">
        <v>28</v>
      </c>
      <c r="AV93" s="82" t="s">
        <v>1311</v>
      </c>
      <c r="AW93" s="78" t="b">
        <v>0</v>
      </c>
      <c r="AX93" s="78" t="s">
        <v>1389</v>
      </c>
      <c r="AY93" s="82" t="s">
        <v>1480</v>
      </c>
      <c r="AZ93" s="78" t="s">
        <v>66</v>
      </c>
      <c r="BA93" s="78" t="str">
        <f>REPLACE(INDEX(GroupVertices[Group],MATCH(Vertices[[#This Row],[Vertex]],GroupVertices[Vertex],0)),1,1,"")</f>
        <v>11</v>
      </c>
      <c r="BB93" s="48"/>
      <c r="BC93" s="48"/>
      <c r="BD93" s="48"/>
      <c r="BE93" s="48"/>
      <c r="BF93" s="48" t="s">
        <v>443</v>
      </c>
      <c r="BG93" s="48" t="s">
        <v>443</v>
      </c>
      <c r="BH93" s="121" t="s">
        <v>2119</v>
      </c>
      <c r="BI93" s="121" t="s">
        <v>2119</v>
      </c>
      <c r="BJ93" s="121" t="s">
        <v>2189</v>
      </c>
      <c r="BK93" s="121" t="s">
        <v>2189</v>
      </c>
      <c r="BL93" s="121">
        <v>0</v>
      </c>
      <c r="BM93" s="124">
        <v>0</v>
      </c>
      <c r="BN93" s="121">
        <v>0</v>
      </c>
      <c r="BO93" s="124">
        <v>0</v>
      </c>
      <c r="BP93" s="121">
        <v>0</v>
      </c>
      <c r="BQ93" s="124">
        <v>0</v>
      </c>
      <c r="BR93" s="121">
        <v>4</v>
      </c>
      <c r="BS93" s="124">
        <v>100</v>
      </c>
      <c r="BT93" s="121">
        <v>4</v>
      </c>
      <c r="BU93" s="2"/>
      <c r="BV93" s="3"/>
      <c r="BW93" s="3"/>
      <c r="BX93" s="3"/>
      <c r="BY93" s="3"/>
    </row>
    <row r="94" spans="1:77" ht="41.45" customHeight="1">
      <c r="A94" s="64" t="s">
        <v>281</v>
      </c>
      <c r="C94" s="65"/>
      <c r="D94" s="65" t="s">
        <v>64</v>
      </c>
      <c r="E94" s="66">
        <v>162.55948067503076</v>
      </c>
      <c r="F94" s="68">
        <v>99.99878383234021</v>
      </c>
      <c r="G94" s="100" t="s">
        <v>1376</v>
      </c>
      <c r="H94" s="65"/>
      <c r="I94" s="69" t="s">
        <v>281</v>
      </c>
      <c r="J94" s="70"/>
      <c r="K94" s="70"/>
      <c r="L94" s="69" t="s">
        <v>1588</v>
      </c>
      <c r="M94" s="73">
        <v>1.405308142087634</v>
      </c>
      <c r="N94" s="74">
        <v>1790.7567138671875</v>
      </c>
      <c r="O94" s="74">
        <v>5619.4384765625</v>
      </c>
      <c r="P94" s="75"/>
      <c r="Q94" s="76"/>
      <c r="R94" s="76"/>
      <c r="S94" s="86"/>
      <c r="T94" s="48">
        <v>1</v>
      </c>
      <c r="U94" s="48">
        <v>1</v>
      </c>
      <c r="V94" s="49">
        <v>0</v>
      </c>
      <c r="W94" s="49">
        <v>0</v>
      </c>
      <c r="X94" s="49">
        <v>0</v>
      </c>
      <c r="Y94" s="49">
        <v>0.999995</v>
      </c>
      <c r="Z94" s="49">
        <v>0</v>
      </c>
      <c r="AA94" s="49" t="s">
        <v>2338</v>
      </c>
      <c r="AB94" s="71">
        <v>94</v>
      </c>
      <c r="AC94" s="71"/>
      <c r="AD94" s="72"/>
      <c r="AE94" s="78" t="s">
        <v>985</v>
      </c>
      <c r="AF94" s="78">
        <v>818</v>
      </c>
      <c r="AG94" s="78">
        <v>2330</v>
      </c>
      <c r="AH94" s="78">
        <v>408</v>
      </c>
      <c r="AI94" s="78">
        <v>90</v>
      </c>
      <c r="AJ94" s="78"/>
      <c r="AK94" s="78"/>
      <c r="AL94" s="78" t="s">
        <v>861</v>
      </c>
      <c r="AM94" s="78"/>
      <c r="AN94" s="78"/>
      <c r="AO94" s="80">
        <v>39982.942465277774</v>
      </c>
      <c r="AP94" s="82" t="s">
        <v>1293</v>
      </c>
      <c r="AQ94" s="78" t="b">
        <v>0</v>
      </c>
      <c r="AR94" s="78" t="b">
        <v>0</v>
      </c>
      <c r="AS94" s="78" t="b">
        <v>1</v>
      </c>
      <c r="AT94" s="78" t="s">
        <v>838</v>
      </c>
      <c r="AU94" s="78">
        <v>63</v>
      </c>
      <c r="AV94" s="82" t="s">
        <v>1319</v>
      </c>
      <c r="AW94" s="78" t="b">
        <v>0</v>
      </c>
      <c r="AX94" s="78" t="s">
        <v>1389</v>
      </c>
      <c r="AY94" s="82" t="s">
        <v>1481</v>
      </c>
      <c r="AZ94" s="78" t="s">
        <v>66</v>
      </c>
      <c r="BA94" s="78" t="str">
        <f>REPLACE(INDEX(GroupVertices[Group],MATCH(Vertices[[#This Row],[Vertex]],GroupVertices[Vertex],0)),1,1,"")</f>
        <v>1</v>
      </c>
      <c r="BB94" s="48"/>
      <c r="BC94" s="48"/>
      <c r="BD94" s="48"/>
      <c r="BE94" s="48"/>
      <c r="BF94" s="48" t="s">
        <v>481</v>
      </c>
      <c r="BG94" s="48" t="s">
        <v>481</v>
      </c>
      <c r="BH94" s="121" t="s">
        <v>2120</v>
      </c>
      <c r="BI94" s="121" t="s">
        <v>2120</v>
      </c>
      <c r="BJ94" s="121" t="s">
        <v>2190</v>
      </c>
      <c r="BK94" s="121" t="s">
        <v>2190</v>
      </c>
      <c r="BL94" s="121">
        <v>1</v>
      </c>
      <c r="BM94" s="124">
        <v>25</v>
      </c>
      <c r="BN94" s="121">
        <v>0</v>
      </c>
      <c r="BO94" s="124">
        <v>0</v>
      </c>
      <c r="BP94" s="121">
        <v>0</v>
      </c>
      <c r="BQ94" s="124">
        <v>0</v>
      </c>
      <c r="BR94" s="121">
        <v>3</v>
      </c>
      <c r="BS94" s="124">
        <v>75</v>
      </c>
      <c r="BT94" s="121">
        <v>4</v>
      </c>
      <c r="BU94" s="2"/>
      <c r="BV94" s="3"/>
      <c r="BW94" s="3"/>
      <c r="BX94" s="3"/>
      <c r="BY94" s="3"/>
    </row>
    <row r="95" spans="1:77" ht="41.45" customHeight="1">
      <c r="A95" s="64" t="s">
        <v>284</v>
      </c>
      <c r="C95" s="65"/>
      <c r="D95" s="65" t="s">
        <v>64</v>
      </c>
      <c r="E95" s="66">
        <v>162.72708475707861</v>
      </c>
      <c r="F95" s="68">
        <v>99.99841950400264</v>
      </c>
      <c r="G95" s="100" t="s">
        <v>1377</v>
      </c>
      <c r="H95" s="65"/>
      <c r="I95" s="69" t="s">
        <v>284</v>
      </c>
      <c r="J95" s="70"/>
      <c r="K95" s="70"/>
      <c r="L95" s="69" t="s">
        <v>1589</v>
      </c>
      <c r="M95" s="73">
        <v>1.526726632721612</v>
      </c>
      <c r="N95" s="74">
        <v>2429.09423828125</v>
      </c>
      <c r="O95" s="74">
        <v>5619.4384765625</v>
      </c>
      <c r="P95" s="75"/>
      <c r="Q95" s="76"/>
      <c r="R95" s="76"/>
      <c r="S95" s="86"/>
      <c r="T95" s="48">
        <v>1</v>
      </c>
      <c r="U95" s="48">
        <v>1</v>
      </c>
      <c r="V95" s="49">
        <v>0</v>
      </c>
      <c r="W95" s="49">
        <v>0</v>
      </c>
      <c r="X95" s="49">
        <v>0</v>
      </c>
      <c r="Y95" s="49">
        <v>0.999995</v>
      </c>
      <c r="Z95" s="49">
        <v>0</v>
      </c>
      <c r="AA95" s="49" t="s">
        <v>2338</v>
      </c>
      <c r="AB95" s="71">
        <v>95</v>
      </c>
      <c r="AC95" s="71"/>
      <c r="AD95" s="72"/>
      <c r="AE95" s="78" t="s">
        <v>986</v>
      </c>
      <c r="AF95" s="78">
        <v>2512</v>
      </c>
      <c r="AG95" s="78">
        <v>3028</v>
      </c>
      <c r="AH95" s="78">
        <v>75522</v>
      </c>
      <c r="AI95" s="78">
        <v>109788</v>
      </c>
      <c r="AJ95" s="78"/>
      <c r="AK95" s="78" t="s">
        <v>1085</v>
      </c>
      <c r="AL95" s="78"/>
      <c r="AM95" s="78"/>
      <c r="AN95" s="78"/>
      <c r="AO95" s="80">
        <v>40936.177407407406</v>
      </c>
      <c r="AP95" s="82" t="s">
        <v>1294</v>
      </c>
      <c r="AQ95" s="78" t="b">
        <v>1</v>
      </c>
      <c r="AR95" s="78" t="b">
        <v>0</v>
      </c>
      <c r="AS95" s="78" t="b">
        <v>0</v>
      </c>
      <c r="AT95" s="78" t="s">
        <v>838</v>
      </c>
      <c r="AU95" s="78">
        <v>11</v>
      </c>
      <c r="AV95" s="82" t="s">
        <v>1311</v>
      </c>
      <c r="AW95" s="78" t="b">
        <v>0</v>
      </c>
      <c r="AX95" s="78" t="s">
        <v>1389</v>
      </c>
      <c r="AY95" s="82" t="s">
        <v>1482</v>
      </c>
      <c r="AZ95" s="78" t="s">
        <v>66</v>
      </c>
      <c r="BA95" s="78" t="str">
        <f>REPLACE(INDEX(GroupVertices[Group],MATCH(Vertices[[#This Row],[Vertex]],GroupVertices[Vertex],0)),1,1,"")</f>
        <v>1</v>
      </c>
      <c r="BB95" s="48"/>
      <c r="BC95" s="48"/>
      <c r="BD95" s="48"/>
      <c r="BE95" s="48"/>
      <c r="BF95" s="48" t="s">
        <v>443</v>
      </c>
      <c r="BG95" s="48" t="s">
        <v>443</v>
      </c>
      <c r="BH95" s="121" t="s">
        <v>2121</v>
      </c>
      <c r="BI95" s="121" t="s">
        <v>2121</v>
      </c>
      <c r="BJ95" s="121" t="s">
        <v>2191</v>
      </c>
      <c r="BK95" s="121" t="s">
        <v>2191</v>
      </c>
      <c r="BL95" s="121">
        <v>1</v>
      </c>
      <c r="BM95" s="124">
        <v>25</v>
      </c>
      <c r="BN95" s="121">
        <v>0</v>
      </c>
      <c r="BO95" s="124">
        <v>0</v>
      </c>
      <c r="BP95" s="121">
        <v>0</v>
      </c>
      <c r="BQ95" s="124">
        <v>0</v>
      </c>
      <c r="BR95" s="121">
        <v>3</v>
      </c>
      <c r="BS95" s="124">
        <v>75</v>
      </c>
      <c r="BT95" s="121">
        <v>4</v>
      </c>
      <c r="BU95" s="2"/>
      <c r="BV95" s="3"/>
      <c r="BW95" s="3"/>
      <c r="BX95" s="3"/>
      <c r="BY95" s="3"/>
    </row>
    <row r="96" spans="1:77" ht="41.45" customHeight="1">
      <c r="A96" s="64" t="s">
        <v>285</v>
      </c>
      <c r="C96" s="65"/>
      <c r="D96" s="65" t="s">
        <v>64</v>
      </c>
      <c r="E96" s="66">
        <v>162.14791420421415</v>
      </c>
      <c r="F96" s="68">
        <v>99.99967847241268</v>
      </c>
      <c r="G96" s="100" t="s">
        <v>587</v>
      </c>
      <c r="H96" s="65"/>
      <c r="I96" s="69" t="s">
        <v>285</v>
      </c>
      <c r="J96" s="70"/>
      <c r="K96" s="70"/>
      <c r="L96" s="69" t="s">
        <v>1590</v>
      </c>
      <c r="M96" s="73">
        <v>1.1071544272643703</v>
      </c>
      <c r="N96" s="74">
        <v>514.0811157226562</v>
      </c>
      <c r="O96" s="74">
        <v>6769.9111328125</v>
      </c>
      <c r="P96" s="75"/>
      <c r="Q96" s="76"/>
      <c r="R96" s="76"/>
      <c r="S96" s="86"/>
      <c r="T96" s="48">
        <v>1</v>
      </c>
      <c r="U96" s="48">
        <v>1</v>
      </c>
      <c r="V96" s="49">
        <v>0</v>
      </c>
      <c r="W96" s="49">
        <v>0</v>
      </c>
      <c r="X96" s="49">
        <v>0</v>
      </c>
      <c r="Y96" s="49">
        <v>0.999995</v>
      </c>
      <c r="Z96" s="49">
        <v>0</v>
      </c>
      <c r="AA96" s="49" t="s">
        <v>2338</v>
      </c>
      <c r="AB96" s="71">
        <v>96</v>
      </c>
      <c r="AC96" s="71"/>
      <c r="AD96" s="72"/>
      <c r="AE96" s="78" t="s">
        <v>987</v>
      </c>
      <c r="AF96" s="78">
        <v>1755</v>
      </c>
      <c r="AG96" s="78">
        <v>616</v>
      </c>
      <c r="AH96" s="78">
        <v>7492</v>
      </c>
      <c r="AI96" s="78">
        <v>39099</v>
      </c>
      <c r="AJ96" s="78"/>
      <c r="AK96" s="78" t="s">
        <v>1086</v>
      </c>
      <c r="AL96" s="78" t="s">
        <v>869</v>
      </c>
      <c r="AM96" s="78"/>
      <c r="AN96" s="78"/>
      <c r="AO96" s="80">
        <v>41590.81579861111</v>
      </c>
      <c r="AP96" s="82" t="s">
        <v>1295</v>
      </c>
      <c r="AQ96" s="78" t="b">
        <v>1</v>
      </c>
      <c r="AR96" s="78" t="b">
        <v>0</v>
      </c>
      <c r="AS96" s="78" t="b">
        <v>1</v>
      </c>
      <c r="AT96" s="78" t="s">
        <v>838</v>
      </c>
      <c r="AU96" s="78">
        <v>10</v>
      </c>
      <c r="AV96" s="82" t="s">
        <v>1311</v>
      </c>
      <c r="AW96" s="78" t="b">
        <v>0</v>
      </c>
      <c r="AX96" s="78" t="s">
        <v>1389</v>
      </c>
      <c r="AY96" s="82" t="s">
        <v>1483</v>
      </c>
      <c r="AZ96" s="78" t="s">
        <v>66</v>
      </c>
      <c r="BA96" s="78" t="str">
        <f>REPLACE(INDEX(GroupVertices[Group],MATCH(Vertices[[#This Row],[Vertex]],GroupVertices[Vertex],0)),1,1,"")</f>
        <v>1</v>
      </c>
      <c r="BB96" s="48"/>
      <c r="BC96" s="48"/>
      <c r="BD96" s="48"/>
      <c r="BE96" s="48"/>
      <c r="BF96" s="48" t="s">
        <v>2063</v>
      </c>
      <c r="BG96" s="48" t="s">
        <v>2072</v>
      </c>
      <c r="BH96" s="121" t="s">
        <v>2122</v>
      </c>
      <c r="BI96" s="121" t="s">
        <v>2137</v>
      </c>
      <c r="BJ96" s="121" t="s">
        <v>2192</v>
      </c>
      <c r="BK96" s="121" t="s">
        <v>2192</v>
      </c>
      <c r="BL96" s="121">
        <v>0</v>
      </c>
      <c r="BM96" s="124">
        <v>0</v>
      </c>
      <c r="BN96" s="121">
        <v>1</v>
      </c>
      <c r="BO96" s="124">
        <v>5.555555555555555</v>
      </c>
      <c r="BP96" s="121">
        <v>0</v>
      </c>
      <c r="BQ96" s="124">
        <v>0</v>
      </c>
      <c r="BR96" s="121">
        <v>17</v>
      </c>
      <c r="BS96" s="124">
        <v>94.44444444444444</v>
      </c>
      <c r="BT96" s="121">
        <v>18</v>
      </c>
      <c r="BU96" s="2"/>
      <c r="BV96" s="3"/>
      <c r="BW96" s="3"/>
      <c r="BX96" s="3"/>
      <c r="BY96" s="3"/>
    </row>
    <row r="97" spans="1:77" ht="41.45" customHeight="1">
      <c r="A97" s="64" t="s">
        <v>286</v>
      </c>
      <c r="C97" s="65"/>
      <c r="D97" s="65" t="s">
        <v>64</v>
      </c>
      <c r="E97" s="66">
        <v>162.17768914142607</v>
      </c>
      <c r="F97" s="68">
        <v>99.99961374932693</v>
      </c>
      <c r="G97" s="100" t="s">
        <v>1378</v>
      </c>
      <c r="H97" s="65"/>
      <c r="I97" s="69" t="s">
        <v>286</v>
      </c>
      <c r="J97" s="70"/>
      <c r="K97" s="70"/>
      <c r="L97" s="69" t="s">
        <v>1591</v>
      </c>
      <c r="M97" s="73">
        <v>1.128724474311094</v>
      </c>
      <c r="N97" s="74">
        <v>8210.6123046875</v>
      </c>
      <c r="O97" s="74">
        <v>9646.09375</v>
      </c>
      <c r="P97" s="75"/>
      <c r="Q97" s="76"/>
      <c r="R97" s="76"/>
      <c r="S97" s="86"/>
      <c r="T97" s="48">
        <v>2</v>
      </c>
      <c r="U97" s="48">
        <v>3</v>
      </c>
      <c r="V97" s="49">
        <v>0</v>
      </c>
      <c r="W97" s="49">
        <v>0.333333</v>
      </c>
      <c r="X97" s="49">
        <v>0</v>
      </c>
      <c r="Y97" s="49">
        <v>1.198437</v>
      </c>
      <c r="Z97" s="49">
        <v>0.5</v>
      </c>
      <c r="AA97" s="49">
        <v>0</v>
      </c>
      <c r="AB97" s="71">
        <v>97</v>
      </c>
      <c r="AC97" s="71"/>
      <c r="AD97" s="72"/>
      <c r="AE97" s="78" t="s">
        <v>988</v>
      </c>
      <c r="AF97" s="78">
        <v>458</v>
      </c>
      <c r="AG97" s="78">
        <v>740</v>
      </c>
      <c r="AH97" s="78">
        <v>27048</v>
      </c>
      <c r="AI97" s="78">
        <v>28806</v>
      </c>
      <c r="AJ97" s="78"/>
      <c r="AK97" s="78" t="s">
        <v>1087</v>
      </c>
      <c r="AL97" s="78" t="s">
        <v>1099</v>
      </c>
      <c r="AM97" s="82" t="s">
        <v>1207</v>
      </c>
      <c r="AN97" s="78"/>
      <c r="AO97" s="80">
        <v>41807.84092592593</v>
      </c>
      <c r="AP97" s="82" t="s">
        <v>1296</v>
      </c>
      <c r="AQ97" s="78" t="b">
        <v>0</v>
      </c>
      <c r="AR97" s="78" t="b">
        <v>0</v>
      </c>
      <c r="AS97" s="78" t="b">
        <v>1</v>
      </c>
      <c r="AT97" s="78" t="s">
        <v>838</v>
      </c>
      <c r="AU97" s="78">
        <v>30</v>
      </c>
      <c r="AV97" s="82" t="s">
        <v>1311</v>
      </c>
      <c r="AW97" s="78" t="b">
        <v>0</v>
      </c>
      <c r="AX97" s="78" t="s">
        <v>1389</v>
      </c>
      <c r="AY97" s="82" t="s">
        <v>1484</v>
      </c>
      <c r="AZ97" s="78" t="s">
        <v>66</v>
      </c>
      <c r="BA97" s="78" t="str">
        <f>REPLACE(INDEX(GroupVertices[Group],MATCH(Vertices[[#This Row],[Vertex]],GroupVertices[Vertex],0)),1,1,"")</f>
        <v>9</v>
      </c>
      <c r="BB97" s="48"/>
      <c r="BC97" s="48"/>
      <c r="BD97" s="48"/>
      <c r="BE97" s="48"/>
      <c r="BF97" s="48" t="s">
        <v>467</v>
      </c>
      <c r="BG97" s="48" t="s">
        <v>462</v>
      </c>
      <c r="BH97" s="121" t="s">
        <v>2123</v>
      </c>
      <c r="BI97" s="121" t="s">
        <v>2138</v>
      </c>
      <c r="BJ97" s="121" t="s">
        <v>2193</v>
      </c>
      <c r="BK97" s="121" t="s">
        <v>2193</v>
      </c>
      <c r="BL97" s="121">
        <v>1</v>
      </c>
      <c r="BM97" s="124">
        <v>4.545454545454546</v>
      </c>
      <c r="BN97" s="121">
        <v>2</v>
      </c>
      <c r="BO97" s="124">
        <v>9.090909090909092</v>
      </c>
      <c r="BP97" s="121">
        <v>2</v>
      </c>
      <c r="BQ97" s="124">
        <v>9.090909090909092</v>
      </c>
      <c r="BR97" s="121">
        <v>19</v>
      </c>
      <c r="BS97" s="124">
        <v>86.36363636363636</v>
      </c>
      <c r="BT97" s="121">
        <v>22</v>
      </c>
      <c r="BU97" s="2"/>
      <c r="BV97" s="3"/>
      <c r="BW97" s="3"/>
      <c r="BX97" s="3"/>
      <c r="BY97" s="3"/>
    </row>
    <row r="98" spans="1:77" ht="41.45" customHeight="1">
      <c r="A98" s="64" t="s">
        <v>318</v>
      </c>
      <c r="C98" s="65"/>
      <c r="D98" s="65" t="s">
        <v>64</v>
      </c>
      <c r="E98" s="66">
        <v>316.9835907178255</v>
      </c>
      <c r="F98" s="68">
        <v>99.66310537746539</v>
      </c>
      <c r="G98" s="100" t="s">
        <v>1379</v>
      </c>
      <c r="H98" s="65"/>
      <c r="I98" s="69" t="s">
        <v>318</v>
      </c>
      <c r="J98" s="70"/>
      <c r="K98" s="70"/>
      <c r="L98" s="69" t="s">
        <v>1592</v>
      </c>
      <c r="M98" s="73">
        <v>113.27574787003633</v>
      </c>
      <c r="N98" s="74">
        <v>7374.18115234375</v>
      </c>
      <c r="O98" s="74">
        <v>9057.314453125</v>
      </c>
      <c r="P98" s="75"/>
      <c r="Q98" s="76"/>
      <c r="R98" s="76"/>
      <c r="S98" s="86"/>
      <c r="T98" s="48">
        <v>3</v>
      </c>
      <c r="U98" s="48">
        <v>0</v>
      </c>
      <c r="V98" s="49">
        <v>0</v>
      </c>
      <c r="W98" s="49">
        <v>0.333333</v>
      </c>
      <c r="X98" s="49">
        <v>0</v>
      </c>
      <c r="Y98" s="49">
        <v>0.933847</v>
      </c>
      <c r="Z98" s="49">
        <v>0.5</v>
      </c>
      <c r="AA98" s="49">
        <v>0</v>
      </c>
      <c r="AB98" s="71">
        <v>98</v>
      </c>
      <c r="AC98" s="71"/>
      <c r="AD98" s="72"/>
      <c r="AE98" s="78" t="s">
        <v>989</v>
      </c>
      <c r="AF98" s="78">
        <v>170</v>
      </c>
      <c r="AG98" s="78">
        <v>645441</v>
      </c>
      <c r="AH98" s="78">
        <v>4656</v>
      </c>
      <c r="AI98" s="78">
        <v>2252</v>
      </c>
      <c r="AJ98" s="78"/>
      <c r="AK98" s="78" t="s">
        <v>1088</v>
      </c>
      <c r="AL98" s="78"/>
      <c r="AM98" s="82" t="s">
        <v>1208</v>
      </c>
      <c r="AN98" s="78"/>
      <c r="AO98" s="80">
        <v>41548.803090277775</v>
      </c>
      <c r="AP98" s="82" t="s">
        <v>1297</v>
      </c>
      <c r="AQ98" s="78" t="b">
        <v>0</v>
      </c>
      <c r="AR98" s="78" t="b">
        <v>0</v>
      </c>
      <c r="AS98" s="78" t="b">
        <v>0</v>
      </c>
      <c r="AT98" s="78" t="s">
        <v>838</v>
      </c>
      <c r="AU98" s="78">
        <v>3477</v>
      </c>
      <c r="AV98" s="82" t="s">
        <v>1311</v>
      </c>
      <c r="AW98" s="78" t="b">
        <v>1</v>
      </c>
      <c r="AX98" s="78" t="s">
        <v>1389</v>
      </c>
      <c r="AY98" s="82" t="s">
        <v>1485</v>
      </c>
      <c r="AZ98" s="78" t="s">
        <v>65</v>
      </c>
      <c r="BA98" s="78" t="str">
        <f>REPLACE(INDEX(GroupVertices[Group],MATCH(Vertices[[#This Row],[Vertex]],GroupVertices[Vertex],0)),1,1,"")</f>
        <v>9</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288</v>
      </c>
      <c r="C99" s="65"/>
      <c r="D99" s="65" t="s">
        <v>64</v>
      </c>
      <c r="E99" s="66">
        <v>162.08188107733284</v>
      </c>
      <c r="F99" s="68">
        <v>99.99982201151417</v>
      </c>
      <c r="G99" s="100" t="s">
        <v>1380</v>
      </c>
      <c r="H99" s="65"/>
      <c r="I99" s="69" t="s">
        <v>288</v>
      </c>
      <c r="J99" s="70"/>
      <c r="K99" s="70"/>
      <c r="L99" s="69" t="s">
        <v>1593</v>
      </c>
      <c r="M99" s="73">
        <v>1.0593176293784907</v>
      </c>
      <c r="N99" s="74">
        <v>8491.6787109375</v>
      </c>
      <c r="O99" s="74">
        <v>7893.93115234375</v>
      </c>
      <c r="P99" s="75"/>
      <c r="Q99" s="76"/>
      <c r="R99" s="76"/>
      <c r="S99" s="86"/>
      <c r="T99" s="48">
        <v>2</v>
      </c>
      <c r="U99" s="48">
        <v>1</v>
      </c>
      <c r="V99" s="49">
        <v>0</v>
      </c>
      <c r="W99" s="49">
        <v>0.333333</v>
      </c>
      <c r="X99" s="49">
        <v>0</v>
      </c>
      <c r="Y99" s="49">
        <v>0.933847</v>
      </c>
      <c r="Z99" s="49">
        <v>0.5</v>
      </c>
      <c r="AA99" s="49">
        <v>0</v>
      </c>
      <c r="AB99" s="71">
        <v>99</v>
      </c>
      <c r="AC99" s="71"/>
      <c r="AD99" s="72"/>
      <c r="AE99" s="78" t="s">
        <v>990</v>
      </c>
      <c r="AF99" s="78">
        <v>1682</v>
      </c>
      <c r="AG99" s="78">
        <v>341</v>
      </c>
      <c r="AH99" s="78">
        <v>5015</v>
      </c>
      <c r="AI99" s="78">
        <v>22796</v>
      </c>
      <c r="AJ99" s="78"/>
      <c r="AK99" s="78" t="s">
        <v>1089</v>
      </c>
      <c r="AL99" s="78" t="s">
        <v>1139</v>
      </c>
      <c r="AM99" s="82" t="s">
        <v>1209</v>
      </c>
      <c r="AN99" s="78"/>
      <c r="AO99" s="80">
        <v>42447.95123842593</v>
      </c>
      <c r="AP99" s="82" t="s">
        <v>1298</v>
      </c>
      <c r="AQ99" s="78" t="b">
        <v>1</v>
      </c>
      <c r="AR99" s="78" t="b">
        <v>0</v>
      </c>
      <c r="AS99" s="78" t="b">
        <v>1</v>
      </c>
      <c r="AT99" s="78" t="s">
        <v>838</v>
      </c>
      <c r="AU99" s="78">
        <v>4</v>
      </c>
      <c r="AV99" s="78"/>
      <c r="AW99" s="78" t="b">
        <v>0</v>
      </c>
      <c r="AX99" s="78" t="s">
        <v>1389</v>
      </c>
      <c r="AY99" s="82" t="s">
        <v>1486</v>
      </c>
      <c r="AZ99" s="78" t="s">
        <v>66</v>
      </c>
      <c r="BA99" s="78" t="str">
        <f>REPLACE(INDEX(GroupVertices[Group],MATCH(Vertices[[#This Row],[Vertex]],GroupVertices[Vertex],0)),1,1,"")</f>
        <v>9</v>
      </c>
      <c r="BB99" s="48"/>
      <c r="BC99" s="48"/>
      <c r="BD99" s="48"/>
      <c r="BE99" s="48"/>
      <c r="BF99" s="48" t="s">
        <v>443</v>
      </c>
      <c r="BG99" s="48" t="s">
        <v>443</v>
      </c>
      <c r="BH99" s="121" t="s">
        <v>2124</v>
      </c>
      <c r="BI99" s="121" t="s">
        <v>2124</v>
      </c>
      <c r="BJ99" s="121" t="s">
        <v>2194</v>
      </c>
      <c r="BK99" s="121" t="s">
        <v>2194</v>
      </c>
      <c r="BL99" s="121">
        <v>0</v>
      </c>
      <c r="BM99" s="124">
        <v>0</v>
      </c>
      <c r="BN99" s="121">
        <v>0</v>
      </c>
      <c r="BO99" s="124">
        <v>0</v>
      </c>
      <c r="BP99" s="121">
        <v>0</v>
      </c>
      <c r="BQ99" s="124">
        <v>0</v>
      </c>
      <c r="BR99" s="121">
        <v>5</v>
      </c>
      <c r="BS99" s="124">
        <v>100</v>
      </c>
      <c r="BT99" s="121">
        <v>5</v>
      </c>
      <c r="BU99" s="2"/>
      <c r="BV99" s="3"/>
      <c r="BW99" s="3"/>
      <c r="BX99" s="3"/>
      <c r="BY99" s="3"/>
    </row>
    <row r="100" spans="1:77" ht="41.45" customHeight="1">
      <c r="A100" s="64" t="s">
        <v>287</v>
      </c>
      <c r="C100" s="65"/>
      <c r="D100" s="65" t="s">
        <v>64</v>
      </c>
      <c r="E100" s="66">
        <v>162.01896951644954</v>
      </c>
      <c r="F100" s="68">
        <v>99.99995876513084</v>
      </c>
      <c r="G100" s="100" t="s">
        <v>1381</v>
      </c>
      <c r="H100" s="65"/>
      <c r="I100" s="69" t="s">
        <v>287</v>
      </c>
      <c r="J100" s="70"/>
      <c r="K100" s="70"/>
      <c r="L100" s="69" t="s">
        <v>1594</v>
      </c>
      <c r="M100" s="73">
        <v>1.013742207392671</v>
      </c>
      <c r="N100" s="74">
        <v>7655.2470703125</v>
      </c>
      <c r="O100" s="74">
        <v>7305.15185546875</v>
      </c>
      <c r="P100" s="75"/>
      <c r="Q100" s="76"/>
      <c r="R100" s="76"/>
      <c r="S100" s="86"/>
      <c r="T100" s="48">
        <v>0</v>
      </c>
      <c r="U100" s="48">
        <v>3</v>
      </c>
      <c r="V100" s="49">
        <v>0</v>
      </c>
      <c r="W100" s="49">
        <v>0.333333</v>
      </c>
      <c r="X100" s="49">
        <v>0</v>
      </c>
      <c r="Y100" s="49">
        <v>0.933847</v>
      </c>
      <c r="Z100" s="49">
        <v>0.5</v>
      </c>
      <c r="AA100" s="49">
        <v>0</v>
      </c>
      <c r="AB100" s="71">
        <v>100</v>
      </c>
      <c r="AC100" s="71"/>
      <c r="AD100" s="72"/>
      <c r="AE100" s="78" t="s">
        <v>991</v>
      </c>
      <c r="AF100" s="78">
        <v>121</v>
      </c>
      <c r="AG100" s="78">
        <v>79</v>
      </c>
      <c r="AH100" s="78">
        <v>1536</v>
      </c>
      <c r="AI100" s="78">
        <v>2672</v>
      </c>
      <c r="AJ100" s="78"/>
      <c r="AK100" s="78" t="s">
        <v>1090</v>
      </c>
      <c r="AL100" s="78"/>
      <c r="AM100" s="78"/>
      <c r="AN100" s="78"/>
      <c r="AO100" s="80">
        <v>41499.92996527778</v>
      </c>
      <c r="AP100" s="82" t="s">
        <v>1299</v>
      </c>
      <c r="AQ100" s="78" t="b">
        <v>0</v>
      </c>
      <c r="AR100" s="78" t="b">
        <v>0</v>
      </c>
      <c r="AS100" s="78" t="b">
        <v>1</v>
      </c>
      <c r="AT100" s="78" t="s">
        <v>838</v>
      </c>
      <c r="AU100" s="78">
        <v>0</v>
      </c>
      <c r="AV100" s="82" t="s">
        <v>1311</v>
      </c>
      <c r="AW100" s="78" t="b">
        <v>0</v>
      </c>
      <c r="AX100" s="78" t="s">
        <v>1389</v>
      </c>
      <c r="AY100" s="82" t="s">
        <v>1487</v>
      </c>
      <c r="AZ100" s="78" t="s">
        <v>66</v>
      </c>
      <c r="BA100" s="78" t="str">
        <f>REPLACE(INDEX(GroupVertices[Group],MATCH(Vertices[[#This Row],[Vertex]],GroupVertices[Vertex],0)),1,1,"")</f>
        <v>9</v>
      </c>
      <c r="BB100" s="48"/>
      <c r="BC100" s="48"/>
      <c r="BD100" s="48"/>
      <c r="BE100" s="48"/>
      <c r="BF100" s="48" t="s">
        <v>467</v>
      </c>
      <c r="BG100" s="48" t="s">
        <v>462</v>
      </c>
      <c r="BH100" s="121" t="s">
        <v>2125</v>
      </c>
      <c r="BI100" s="121" t="s">
        <v>2139</v>
      </c>
      <c r="BJ100" s="121" t="s">
        <v>2195</v>
      </c>
      <c r="BK100" s="121" t="s">
        <v>2195</v>
      </c>
      <c r="BL100" s="121">
        <v>1</v>
      </c>
      <c r="BM100" s="124">
        <v>4.166666666666667</v>
      </c>
      <c r="BN100" s="121">
        <v>2</v>
      </c>
      <c r="BO100" s="124">
        <v>8.333333333333334</v>
      </c>
      <c r="BP100" s="121">
        <v>2</v>
      </c>
      <c r="BQ100" s="124">
        <v>8.333333333333334</v>
      </c>
      <c r="BR100" s="121">
        <v>21</v>
      </c>
      <c r="BS100" s="124">
        <v>87.5</v>
      </c>
      <c r="BT100" s="121">
        <v>24</v>
      </c>
      <c r="BU100" s="2"/>
      <c r="BV100" s="3"/>
      <c r="BW100" s="3"/>
      <c r="BX100" s="3"/>
      <c r="BY100" s="3"/>
    </row>
    <row r="101" spans="1:77" ht="41.45" customHeight="1">
      <c r="A101" s="64" t="s">
        <v>289</v>
      </c>
      <c r="C101" s="65"/>
      <c r="D101" s="65" t="s">
        <v>64</v>
      </c>
      <c r="E101" s="66">
        <v>162.11429733962</v>
      </c>
      <c r="F101" s="68">
        <v>99.99975154686435</v>
      </c>
      <c r="G101" s="100" t="s">
        <v>588</v>
      </c>
      <c r="H101" s="65"/>
      <c r="I101" s="69" t="s">
        <v>289</v>
      </c>
      <c r="J101" s="70"/>
      <c r="K101" s="70"/>
      <c r="L101" s="69" t="s">
        <v>1595</v>
      </c>
      <c r="M101" s="73">
        <v>1.0828011483406497</v>
      </c>
      <c r="N101" s="74">
        <v>9524.7138671875</v>
      </c>
      <c r="O101" s="74">
        <v>9060.8583984375</v>
      </c>
      <c r="P101" s="75"/>
      <c r="Q101" s="76"/>
      <c r="R101" s="76"/>
      <c r="S101" s="86"/>
      <c r="T101" s="48">
        <v>0</v>
      </c>
      <c r="U101" s="48">
        <v>1</v>
      </c>
      <c r="V101" s="49">
        <v>0</v>
      </c>
      <c r="W101" s="49">
        <v>0.2</v>
      </c>
      <c r="X101" s="49">
        <v>0</v>
      </c>
      <c r="Y101" s="49">
        <v>0.610684</v>
      </c>
      <c r="Z101" s="49">
        <v>0</v>
      </c>
      <c r="AA101" s="49">
        <v>0</v>
      </c>
      <c r="AB101" s="71">
        <v>101</v>
      </c>
      <c r="AC101" s="71"/>
      <c r="AD101" s="72"/>
      <c r="AE101" s="78" t="s">
        <v>992</v>
      </c>
      <c r="AF101" s="78">
        <v>683</v>
      </c>
      <c r="AG101" s="78">
        <v>476</v>
      </c>
      <c r="AH101" s="78">
        <v>27561</v>
      </c>
      <c r="AI101" s="78">
        <v>26188</v>
      </c>
      <c r="AJ101" s="78"/>
      <c r="AK101" s="78" t="s">
        <v>1091</v>
      </c>
      <c r="AL101" s="78" t="s">
        <v>1140</v>
      </c>
      <c r="AM101" s="78"/>
      <c r="AN101" s="78"/>
      <c r="AO101" s="80">
        <v>39926.28527777778</v>
      </c>
      <c r="AP101" s="82" t="s">
        <v>1300</v>
      </c>
      <c r="AQ101" s="78" t="b">
        <v>0</v>
      </c>
      <c r="AR101" s="78" t="b">
        <v>0</v>
      </c>
      <c r="AS101" s="78" t="b">
        <v>0</v>
      </c>
      <c r="AT101" s="78" t="s">
        <v>838</v>
      </c>
      <c r="AU101" s="78">
        <v>11</v>
      </c>
      <c r="AV101" s="82" t="s">
        <v>1311</v>
      </c>
      <c r="AW101" s="78" t="b">
        <v>0</v>
      </c>
      <c r="AX101" s="78" t="s">
        <v>1389</v>
      </c>
      <c r="AY101" s="82" t="s">
        <v>1488</v>
      </c>
      <c r="AZ101" s="78" t="s">
        <v>66</v>
      </c>
      <c r="BA101" s="78" t="str">
        <f>REPLACE(INDEX(GroupVertices[Group],MATCH(Vertices[[#This Row],[Vertex]],GroupVertices[Vertex],0)),1,1,"")</f>
        <v>8</v>
      </c>
      <c r="BB101" s="48"/>
      <c r="BC101" s="48"/>
      <c r="BD101" s="48"/>
      <c r="BE101" s="48"/>
      <c r="BF101" s="48" t="s">
        <v>480</v>
      </c>
      <c r="BG101" s="48" t="s">
        <v>480</v>
      </c>
      <c r="BH101" s="121" t="s">
        <v>2117</v>
      </c>
      <c r="BI101" s="121" t="s">
        <v>2117</v>
      </c>
      <c r="BJ101" s="121" t="s">
        <v>2186</v>
      </c>
      <c r="BK101" s="121" t="s">
        <v>2186</v>
      </c>
      <c r="BL101" s="121">
        <v>0</v>
      </c>
      <c r="BM101" s="124">
        <v>0</v>
      </c>
      <c r="BN101" s="121">
        <v>0</v>
      </c>
      <c r="BO101" s="124">
        <v>0</v>
      </c>
      <c r="BP101" s="121">
        <v>0</v>
      </c>
      <c r="BQ101" s="124">
        <v>0</v>
      </c>
      <c r="BR101" s="121">
        <v>10</v>
      </c>
      <c r="BS101" s="124">
        <v>100</v>
      </c>
      <c r="BT101" s="121">
        <v>10</v>
      </c>
      <c r="BU101" s="2"/>
      <c r="BV101" s="3"/>
      <c r="BW101" s="3"/>
      <c r="BX101" s="3"/>
      <c r="BY101" s="3"/>
    </row>
    <row r="102" spans="1:77" ht="41.45" customHeight="1">
      <c r="A102" s="64" t="s">
        <v>290</v>
      </c>
      <c r="C102" s="65"/>
      <c r="D102" s="65" t="s">
        <v>64</v>
      </c>
      <c r="E102" s="66">
        <v>162.01128566168518</v>
      </c>
      <c r="F102" s="68">
        <v>99.99997546786265</v>
      </c>
      <c r="G102" s="100" t="s">
        <v>1382</v>
      </c>
      <c r="H102" s="65"/>
      <c r="I102" s="69" t="s">
        <v>290</v>
      </c>
      <c r="J102" s="70"/>
      <c r="K102" s="70"/>
      <c r="L102" s="69" t="s">
        <v>1596</v>
      </c>
      <c r="M102" s="73">
        <v>1.0081757436386776</v>
      </c>
      <c r="N102" s="74">
        <v>514.0811157226562</v>
      </c>
      <c r="O102" s="74">
        <v>9070.857421875</v>
      </c>
      <c r="P102" s="75"/>
      <c r="Q102" s="76"/>
      <c r="R102" s="76"/>
      <c r="S102" s="86"/>
      <c r="T102" s="48">
        <v>1</v>
      </c>
      <c r="U102" s="48">
        <v>1</v>
      </c>
      <c r="V102" s="49">
        <v>0</v>
      </c>
      <c r="W102" s="49">
        <v>0</v>
      </c>
      <c r="X102" s="49">
        <v>0</v>
      </c>
      <c r="Y102" s="49">
        <v>0.999995</v>
      </c>
      <c r="Z102" s="49">
        <v>0</v>
      </c>
      <c r="AA102" s="49" t="s">
        <v>2338</v>
      </c>
      <c r="AB102" s="71">
        <v>102</v>
      </c>
      <c r="AC102" s="71"/>
      <c r="AD102" s="72"/>
      <c r="AE102" s="78" t="s">
        <v>993</v>
      </c>
      <c r="AF102" s="78">
        <v>299</v>
      </c>
      <c r="AG102" s="78">
        <v>47</v>
      </c>
      <c r="AH102" s="78">
        <v>248</v>
      </c>
      <c r="AI102" s="78">
        <v>57</v>
      </c>
      <c r="AJ102" s="78"/>
      <c r="AK102" s="78" t="s">
        <v>1092</v>
      </c>
      <c r="AL102" s="78" t="s">
        <v>1141</v>
      </c>
      <c r="AM102" s="82" t="s">
        <v>1210</v>
      </c>
      <c r="AN102" s="78"/>
      <c r="AO102" s="80">
        <v>39954.299155092594</v>
      </c>
      <c r="AP102" s="82" t="s">
        <v>1301</v>
      </c>
      <c r="AQ102" s="78" t="b">
        <v>0</v>
      </c>
      <c r="AR102" s="78" t="b">
        <v>0</v>
      </c>
      <c r="AS102" s="78" t="b">
        <v>1</v>
      </c>
      <c r="AT102" s="78" t="s">
        <v>838</v>
      </c>
      <c r="AU102" s="78">
        <v>1</v>
      </c>
      <c r="AV102" s="82" t="s">
        <v>1326</v>
      </c>
      <c r="AW102" s="78" t="b">
        <v>0</v>
      </c>
      <c r="AX102" s="78" t="s">
        <v>1389</v>
      </c>
      <c r="AY102" s="82" t="s">
        <v>1489</v>
      </c>
      <c r="AZ102" s="78" t="s">
        <v>66</v>
      </c>
      <c r="BA102" s="78" t="str">
        <f>REPLACE(INDEX(GroupVertices[Group],MATCH(Vertices[[#This Row],[Vertex]],GroupVertices[Vertex],0)),1,1,"")</f>
        <v>1</v>
      </c>
      <c r="BB102" s="48"/>
      <c r="BC102" s="48"/>
      <c r="BD102" s="48"/>
      <c r="BE102" s="48"/>
      <c r="BF102" s="48" t="s">
        <v>484</v>
      </c>
      <c r="BG102" s="48" t="s">
        <v>484</v>
      </c>
      <c r="BH102" s="121" t="s">
        <v>484</v>
      </c>
      <c r="BI102" s="121" t="s">
        <v>484</v>
      </c>
      <c r="BJ102" s="121" t="s">
        <v>2196</v>
      </c>
      <c r="BK102" s="121" t="s">
        <v>2196</v>
      </c>
      <c r="BL102" s="121">
        <v>0</v>
      </c>
      <c r="BM102" s="124">
        <v>0</v>
      </c>
      <c r="BN102" s="121">
        <v>0</v>
      </c>
      <c r="BO102" s="124">
        <v>0</v>
      </c>
      <c r="BP102" s="121">
        <v>0</v>
      </c>
      <c r="BQ102" s="124">
        <v>0</v>
      </c>
      <c r="BR102" s="121">
        <v>3</v>
      </c>
      <c r="BS102" s="124">
        <v>100</v>
      </c>
      <c r="BT102" s="121">
        <v>3</v>
      </c>
      <c r="BU102" s="2"/>
      <c r="BV102" s="3"/>
      <c r="BW102" s="3"/>
      <c r="BX102" s="3"/>
      <c r="BY102" s="3"/>
    </row>
    <row r="103" spans="1:77" ht="41.45" customHeight="1">
      <c r="A103" s="64" t="s">
        <v>291</v>
      </c>
      <c r="C103" s="65"/>
      <c r="D103" s="65" t="s">
        <v>64</v>
      </c>
      <c r="E103" s="66">
        <v>162.28742419227976</v>
      </c>
      <c r="F103" s="68">
        <v>99.9993752134383</v>
      </c>
      <c r="G103" s="100" t="s">
        <v>1383</v>
      </c>
      <c r="H103" s="65"/>
      <c r="I103" s="69" t="s">
        <v>291</v>
      </c>
      <c r="J103" s="70"/>
      <c r="K103" s="70"/>
      <c r="L103" s="69" t="s">
        <v>1597</v>
      </c>
      <c r="M103" s="73">
        <v>1.2082205347978103</v>
      </c>
      <c r="N103" s="74">
        <v>514.0811157226562</v>
      </c>
      <c r="O103" s="74">
        <v>5619.4384765625</v>
      </c>
      <c r="P103" s="75"/>
      <c r="Q103" s="76"/>
      <c r="R103" s="76"/>
      <c r="S103" s="86"/>
      <c r="T103" s="48">
        <v>1</v>
      </c>
      <c r="U103" s="48">
        <v>1</v>
      </c>
      <c r="V103" s="49">
        <v>0</v>
      </c>
      <c r="W103" s="49">
        <v>0</v>
      </c>
      <c r="X103" s="49">
        <v>0</v>
      </c>
      <c r="Y103" s="49">
        <v>0.999995</v>
      </c>
      <c r="Z103" s="49">
        <v>0</v>
      </c>
      <c r="AA103" s="49" t="s">
        <v>2338</v>
      </c>
      <c r="AB103" s="71">
        <v>103</v>
      </c>
      <c r="AC103" s="71"/>
      <c r="AD103" s="72"/>
      <c r="AE103" s="78" t="s">
        <v>994</v>
      </c>
      <c r="AF103" s="78">
        <v>1624</v>
      </c>
      <c r="AG103" s="78">
        <v>1197</v>
      </c>
      <c r="AH103" s="78">
        <v>17705</v>
      </c>
      <c r="AI103" s="78">
        <v>3050</v>
      </c>
      <c r="AJ103" s="78"/>
      <c r="AK103" s="78" t="s">
        <v>1093</v>
      </c>
      <c r="AL103" s="78" t="s">
        <v>1142</v>
      </c>
      <c r="AM103" s="82" t="s">
        <v>1211</v>
      </c>
      <c r="AN103" s="78"/>
      <c r="AO103" s="80">
        <v>39968.43162037037</v>
      </c>
      <c r="AP103" s="82" t="s">
        <v>1302</v>
      </c>
      <c r="AQ103" s="78" t="b">
        <v>0</v>
      </c>
      <c r="AR103" s="78" t="b">
        <v>0</v>
      </c>
      <c r="AS103" s="78" t="b">
        <v>1</v>
      </c>
      <c r="AT103" s="78" t="s">
        <v>1310</v>
      </c>
      <c r="AU103" s="78">
        <v>135</v>
      </c>
      <c r="AV103" s="82" t="s">
        <v>1314</v>
      </c>
      <c r="AW103" s="78" t="b">
        <v>0</v>
      </c>
      <c r="AX103" s="78" t="s">
        <v>1389</v>
      </c>
      <c r="AY103" s="82" t="s">
        <v>1490</v>
      </c>
      <c r="AZ103" s="78" t="s">
        <v>66</v>
      </c>
      <c r="BA103" s="78" t="str">
        <f>REPLACE(INDEX(GroupVertices[Group],MATCH(Vertices[[#This Row],[Vertex]],GroupVertices[Vertex],0)),1,1,"")</f>
        <v>1</v>
      </c>
      <c r="BB103" s="48"/>
      <c r="BC103" s="48"/>
      <c r="BD103" s="48"/>
      <c r="BE103" s="48"/>
      <c r="BF103" s="48" t="s">
        <v>485</v>
      </c>
      <c r="BG103" s="48" t="s">
        <v>485</v>
      </c>
      <c r="BH103" s="121" t="s">
        <v>485</v>
      </c>
      <c r="BI103" s="121" t="s">
        <v>485</v>
      </c>
      <c r="BJ103" s="121" t="s">
        <v>2197</v>
      </c>
      <c r="BK103" s="121" t="s">
        <v>2197</v>
      </c>
      <c r="BL103" s="121">
        <v>0</v>
      </c>
      <c r="BM103" s="124">
        <v>0</v>
      </c>
      <c r="BN103" s="121">
        <v>0</v>
      </c>
      <c r="BO103" s="124">
        <v>0</v>
      </c>
      <c r="BP103" s="121">
        <v>0</v>
      </c>
      <c r="BQ103" s="124">
        <v>0</v>
      </c>
      <c r="BR103" s="121">
        <v>3</v>
      </c>
      <c r="BS103" s="124">
        <v>100</v>
      </c>
      <c r="BT103" s="121">
        <v>3</v>
      </c>
      <c r="BU103" s="2"/>
      <c r="BV103" s="3"/>
      <c r="BW103" s="3"/>
      <c r="BX103" s="3"/>
      <c r="BY103" s="3"/>
    </row>
    <row r="104" spans="1:77" ht="41.45" customHeight="1">
      <c r="A104" s="64" t="s">
        <v>293</v>
      </c>
      <c r="C104" s="65"/>
      <c r="D104" s="65" t="s">
        <v>64</v>
      </c>
      <c r="E104" s="66">
        <v>162.1130967373131</v>
      </c>
      <c r="F104" s="68">
        <v>99.9997541566662</v>
      </c>
      <c r="G104" s="100" t="s">
        <v>590</v>
      </c>
      <c r="H104" s="65"/>
      <c r="I104" s="69" t="s">
        <v>293</v>
      </c>
      <c r="J104" s="70"/>
      <c r="K104" s="70"/>
      <c r="L104" s="69" t="s">
        <v>1598</v>
      </c>
      <c r="M104" s="73">
        <v>1.0819313883790882</v>
      </c>
      <c r="N104" s="74">
        <v>8965.96484375</v>
      </c>
      <c r="O104" s="74">
        <v>9060.8583984375</v>
      </c>
      <c r="P104" s="75"/>
      <c r="Q104" s="76"/>
      <c r="R104" s="76"/>
      <c r="S104" s="86"/>
      <c r="T104" s="48">
        <v>0</v>
      </c>
      <c r="U104" s="48">
        <v>1</v>
      </c>
      <c r="V104" s="49">
        <v>0</v>
      </c>
      <c r="W104" s="49">
        <v>0.2</v>
      </c>
      <c r="X104" s="49">
        <v>0</v>
      </c>
      <c r="Y104" s="49">
        <v>0.610684</v>
      </c>
      <c r="Z104" s="49">
        <v>0</v>
      </c>
      <c r="AA104" s="49">
        <v>0</v>
      </c>
      <c r="AB104" s="71">
        <v>104</v>
      </c>
      <c r="AC104" s="71"/>
      <c r="AD104" s="72"/>
      <c r="AE104" s="78" t="s">
        <v>995</v>
      </c>
      <c r="AF104" s="78">
        <v>213</v>
      </c>
      <c r="AG104" s="78">
        <v>471</v>
      </c>
      <c r="AH104" s="78">
        <v>60464</v>
      </c>
      <c r="AI104" s="78">
        <v>7662</v>
      </c>
      <c r="AJ104" s="78"/>
      <c r="AK104" s="78"/>
      <c r="AL104" s="78" t="s">
        <v>1143</v>
      </c>
      <c r="AM104" s="78"/>
      <c r="AN104" s="78"/>
      <c r="AO104" s="80">
        <v>42788.178819444445</v>
      </c>
      <c r="AP104" s="82" t="s">
        <v>1303</v>
      </c>
      <c r="AQ104" s="78" t="b">
        <v>1</v>
      </c>
      <c r="AR104" s="78" t="b">
        <v>0</v>
      </c>
      <c r="AS104" s="78" t="b">
        <v>0</v>
      </c>
      <c r="AT104" s="78" t="s">
        <v>838</v>
      </c>
      <c r="AU104" s="78">
        <v>11</v>
      </c>
      <c r="AV104" s="78"/>
      <c r="AW104" s="78" t="b">
        <v>0</v>
      </c>
      <c r="AX104" s="78" t="s">
        <v>1389</v>
      </c>
      <c r="AY104" s="82" t="s">
        <v>1491</v>
      </c>
      <c r="AZ104" s="78" t="s">
        <v>66</v>
      </c>
      <c r="BA104" s="78" t="str">
        <f>REPLACE(INDEX(GroupVertices[Group],MATCH(Vertices[[#This Row],[Vertex]],GroupVertices[Vertex],0)),1,1,"")</f>
        <v>8</v>
      </c>
      <c r="BB104" s="48"/>
      <c r="BC104" s="48"/>
      <c r="BD104" s="48"/>
      <c r="BE104" s="48"/>
      <c r="BF104" s="48" t="s">
        <v>480</v>
      </c>
      <c r="BG104" s="48" t="s">
        <v>480</v>
      </c>
      <c r="BH104" s="121" t="s">
        <v>2117</v>
      </c>
      <c r="BI104" s="121" t="s">
        <v>2117</v>
      </c>
      <c r="BJ104" s="121" t="s">
        <v>2186</v>
      </c>
      <c r="BK104" s="121" t="s">
        <v>2186</v>
      </c>
      <c r="BL104" s="121">
        <v>0</v>
      </c>
      <c r="BM104" s="124">
        <v>0</v>
      </c>
      <c r="BN104" s="121">
        <v>0</v>
      </c>
      <c r="BO104" s="124">
        <v>0</v>
      </c>
      <c r="BP104" s="121">
        <v>0</v>
      </c>
      <c r="BQ104" s="124">
        <v>0</v>
      </c>
      <c r="BR104" s="121">
        <v>10</v>
      </c>
      <c r="BS104" s="124">
        <v>100</v>
      </c>
      <c r="BT104" s="121">
        <v>10</v>
      </c>
      <c r="BU104" s="2"/>
      <c r="BV104" s="3"/>
      <c r="BW104" s="3"/>
      <c r="BX104" s="3"/>
      <c r="BY104" s="3"/>
    </row>
    <row r="105" spans="1:77" ht="41.45" customHeight="1">
      <c r="A105" s="64" t="s">
        <v>294</v>
      </c>
      <c r="C105" s="65"/>
      <c r="D105" s="65" t="s">
        <v>64</v>
      </c>
      <c r="E105" s="66">
        <v>162.20362215125584</v>
      </c>
      <c r="F105" s="68">
        <v>99.99955737760708</v>
      </c>
      <c r="G105" s="100" t="s">
        <v>1384</v>
      </c>
      <c r="H105" s="65"/>
      <c r="I105" s="69" t="s">
        <v>294</v>
      </c>
      <c r="J105" s="70"/>
      <c r="K105" s="70"/>
      <c r="L105" s="69" t="s">
        <v>1599</v>
      </c>
      <c r="M105" s="73">
        <v>1.1475112894808213</v>
      </c>
      <c r="N105" s="74">
        <v>1790.7567138671875</v>
      </c>
      <c r="O105" s="74">
        <v>6769.9111328125</v>
      </c>
      <c r="P105" s="75"/>
      <c r="Q105" s="76"/>
      <c r="R105" s="76"/>
      <c r="S105" s="86"/>
      <c r="T105" s="48">
        <v>1</v>
      </c>
      <c r="U105" s="48">
        <v>1</v>
      </c>
      <c r="V105" s="49">
        <v>0</v>
      </c>
      <c r="W105" s="49">
        <v>0</v>
      </c>
      <c r="X105" s="49">
        <v>0</v>
      </c>
      <c r="Y105" s="49">
        <v>0.999995</v>
      </c>
      <c r="Z105" s="49">
        <v>0</v>
      </c>
      <c r="AA105" s="49" t="s">
        <v>2338</v>
      </c>
      <c r="AB105" s="71">
        <v>105</v>
      </c>
      <c r="AC105" s="71"/>
      <c r="AD105" s="72"/>
      <c r="AE105" s="78" t="s">
        <v>996</v>
      </c>
      <c r="AF105" s="78">
        <v>192</v>
      </c>
      <c r="AG105" s="78">
        <v>848</v>
      </c>
      <c r="AH105" s="78">
        <v>54647</v>
      </c>
      <c r="AI105" s="78">
        <v>1</v>
      </c>
      <c r="AJ105" s="78"/>
      <c r="AK105" s="78" t="s">
        <v>1094</v>
      </c>
      <c r="AL105" s="78" t="s">
        <v>869</v>
      </c>
      <c r="AM105" s="82" t="s">
        <v>1212</v>
      </c>
      <c r="AN105" s="78"/>
      <c r="AO105" s="80">
        <v>40254.284780092596</v>
      </c>
      <c r="AP105" s="82" t="s">
        <v>1304</v>
      </c>
      <c r="AQ105" s="78" t="b">
        <v>0</v>
      </c>
      <c r="AR105" s="78" t="b">
        <v>0</v>
      </c>
      <c r="AS105" s="78" t="b">
        <v>1</v>
      </c>
      <c r="AT105" s="78" t="s">
        <v>838</v>
      </c>
      <c r="AU105" s="78">
        <v>162</v>
      </c>
      <c r="AV105" s="82" t="s">
        <v>1311</v>
      </c>
      <c r="AW105" s="78" t="b">
        <v>0</v>
      </c>
      <c r="AX105" s="78" t="s">
        <v>1389</v>
      </c>
      <c r="AY105" s="82" t="s">
        <v>1492</v>
      </c>
      <c r="AZ105" s="78" t="s">
        <v>66</v>
      </c>
      <c r="BA105" s="78" t="str">
        <f>REPLACE(INDEX(GroupVertices[Group],MATCH(Vertices[[#This Row],[Vertex]],GroupVertices[Vertex],0)),1,1,"")</f>
        <v>1</v>
      </c>
      <c r="BB105" s="48" t="s">
        <v>432</v>
      </c>
      <c r="BC105" s="48" t="s">
        <v>432</v>
      </c>
      <c r="BD105" s="48" t="s">
        <v>442</v>
      </c>
      <c r="BE105" s="48" t="s">
        <v>442</v>
      </c>
      <c r="BF105" s="48" t="s">
        <v>487</v>
      </c>
      <c r="BG105" s="48" t="s">
        <v>487</v>
      </c>
      <c r="BH105" s="121" t="s">
        <v>2126</v>
      </c>
      <c r="BI105" s="121" t="s">
        <v>2126</v>
      </c>
      <c r="BJ105" s="121" t="s">
        <v>2198</v>
      </c>
      <c r="BK105" s="121" t="s">
        <v>2198</v>
      </c>
      <c r="BL105" s="121">
        <v>0</v>
      </c>
      <c r="BM105" s="124">
        <v>0</v>
      </c>
      <c r="BN105" s="121">
        <v>0</v>
      </c>
      <c r="BO105" s="124">
        <v>0</v>
      </c>
      <c r="BP105" s="121">
        <v>0</v>
      </c>
      <c r="BQ105" s="124">
        <v>0</v>
      </c>
      <c r="BR105" s="121">
        <v>6</v>
      </c>
      <c r="BS105" s="124">
        <v>100</v>
      </c>
      <c r="BT105" s="121">
        <v>6</v>
      </c>
      <c r="BU105" s="2"/>
      <c r="BV105" s="3"/>
      <c r="BW105" s="3"/>
      <c r="BX105" s="3"/>
      <c r="BY105" s="3"/>
    </row>
    <row r="106" spans="1:77" ht="41.45" customHeight="1">
      <c r="A106" s="64" t="s">
        <v>295</v>
      </c>
      <c r="C106" s="65"/>
      <c r="D106" s="65" t="s">
        <v>64</v>
      </c>
      <c r="E106" s="66">
        <v>162.00312156599801</v>
      </c>
      <c r="F106" s="68">
        <v>99.9999932145152</v>
      </c>
      <c r="G106" s="100" t="s">
        <v>1385</v>
      </c>
      <c r="H106" s="65"/>
      <c r="I106" s="69" t="s">
        <v>295</v>
      </c>
      <c r="J106" s="70"/>
      <c r="K106" s="70"/>
      <c r="L106" s="69" t="s">
        <v>1600</v>
      </c>
      <c r="M106" s="73">
        <v>1.0022613759000598</v>
      </c>
      <c r="N106" s="74">
        <v>8735.3193359375</v>
      </c>
      <c r="O106" s="74">
        <v>2743.84326171875</v>
      </c>
      <c r="P106" s="75"/>
      <c r="Q106" s="76"/>
      <c r="R106" s="76"/>
      <c r="S106" s="86"/>
      <c r="T106" s="48">
        <v>0</v>
      </c>
      <c r="U106" s="48">
        <v>1</v>
      </c>
      <c r="V106" s="49">
        <v>0</v>
      </c>
      <c r="W106" s="49">
        <v>1</v>
      </c>
      <c r="X106" s="49">
        <v>0</v>
      </c>
      <c r="Y106" s="49">
        <v>0.701751</v>
      </c>
      <c r="Z106" s="49">
        <v>0</v>
      </c>
      <c r="AA106" s="49">
        <v>0</v>
      </c>
      <c r="AB106" s="71">
        <v>106</v>
      </c>
      <c r="AC106" s="71"/>
      <c r="AD106" s="72"/>
      <c r="AE106" s="78" t="s">
        <v>997</v>
      </c>
      <c r="AF106" s="78">
        <v>30</v>
      </c>
      <c r="AG106" s="78">
        <v>13</v>
      </c>
      <c r="AH106" s="78">
        <v>740</v>
      </c>
      <c r="AI106" s="78">
        <v>56</v>
      </c>
      <c r="AJ106" s="78"/>
      <c r="AK106" s="78" t="s">
        <v>1095</v>
      </c>
      <c r="AL106" s="78"/>
      <c r="AM106" s="78"/>
      <c r="AN106" s="78"/>
      <c r="AO106" s="80">
        <v>43345.21670138889</v>
      </c>
      <c r="AP106" s="82" t="s">
        <v>1305</v>
      </c>
      <c r="AQ106" s="78" t="b">
        <v>0</v>
      </c>
      <c r="AR106" s="78" t="b">
        <v>0</v>
      </c>
      <c r="AS106" s="78" t="b">
        <v>0</v>
      </c>
      <c r="AT106" s="78" t="s">
        <v>838</v>
      </c>
      <c r="AU106" s="78">
        <v>0</v>
      </c>
      <c r="AV106" s="82" t="s">
        <v>1311</v>
      </c>
      <c r="AW106" s="78" t="b">
        <v>0</v>
      </c>
      <c r="AX106" s="78" t="s">
        <v>1389</v>
      </c>
      <c r="AY106" s="82" t="s">
        <v>1493</v>
      </c>
      <c r="AZ106" s="78" t="s">
        <v>66</v>
      </c>
      <c r="BA106" s="78" t="str">
        <f>REPLACE(INDEX(GroupVertices[Group],MATCH(Vertices[[#This Row],[Vertex]],GroupVertices[Vertex],0)),1,1,"")</f>
        <v>16</v>
      </c>
      <c r="BB106" s="48"/>
      <c r="BC106" s="48"/>
      <c r="BD106" s="48"/>
      <c r="BE106" s="48"/>
      <c r="BF106" s="48" t="s">
        <v>462</v>
      </c>
      <c r="BG106" s="48" t="s">
        <v>462</v>
      </c>
      <c r="BH106" s="121" t="s">
        <v>2127</v>
      </c>
      <c r="BI106" s="121" t="s">
        <v>2127</v>
      </c>
      <c r="BJ106" s="121" t="s">
        <v>2199</v>
      </c>
      <c r="BK106" s="121" t="s">
        <v>2199</v>
      </c>
      <c r="BL106" s="121">
        <v>0</v>
      </c>
      <c r="BM106" s="124">
        <v>0</v>
      </c>
      <c r="BN106" s="121">
        <v>0</v>
      </c>
      <c r="BO106" s="124">
        <v>0</v>
      </c>
      <c r="BP106" s="121">
        <v>0</v>
      </c>
      <c r="BQ106" s="124">
        <v>0</v>
      </c>
      <c r="BR106" s="121">
        <v>10</v>
      </c>
      <c r="BS106" s="124">
        <v>100</v>
      </c>
      <c r="BT106" s="121">
        <v>10</v>
      </c>
      <c r="BU106" s="2"/>
      <c r="BV106" s="3"/>
      <c r="BW106" s="3"/>
      <c r="BX106" s="3"/>
      <c r="BY106" s="3"/>
    </row>
    <row r="107" spans="1:77" ht="41.45" customHeight="1">
      <c r="A107" s="64" t="s">
        <v>298</v>
      </c>
      <c r="C107" s="65"/>
      <c r="D107" s="65" t="s">
        <v>64</v>
      </c>
      <c r="E107" s="66">
        <v>162.08668348656056</v>
      </c>
      <c r="F107" s="68">
        <v>99.99981157230678</v>
      </c>
      <c r="G107" s="100" t="s">
        <v>1386</v>
      </c>
      <c r="H107" s="65"/>
      <c r="I107" s="69" t="s">
        <v>298</v>
      </c>
      <c r="J107" s="70"/>
      <c r="K107" s="70"/>
      <c r="L107" s="69" t="s">
        <v>1601</v>
      </c>
      <c r="M107" s="73">
        <v>1.0627966692247364</v>
      </c>
      <c r="N107" s="74">
        <v>8735.3193359375</v>
      </c>
      <c r="O107" s="74">
        <v>2161.548583984375</v>
      </c>
      <c r="P107" s="75"/>
      <c r="Q107" s="76"/>
      <c r="R107" s="76"/>
      <c r="S107" s="86"/>
      <c r="T107" s="48">
        <v>2</v>
      </c>
      <c r="U107" s="48">
        <v>1</v>
      </c>
      <c r="V107" s="49">
        <v>0</v>
      </c>
      <c r="W107" s="49">
        <v>1</v>
      </c>
      <c r="X107" s="49">
        <v>0</v>
      </c>
      <c r="Y107" s="49">
        <v>1.298239</v>
      </c>
      <c r="Z107" s="49">
        <v>0</v>
      </c>
      <c r="AA107" s="49">
        <v>0</v>
      </c>
      <c r="AB107" s="71">
        <v>107</v>
      </c>
      <c r="AC107" s="71"/>
      <c r="AD107" s="72"/>
      <c r="AE107" s="78" t="s">
        <v>998</v>
      </c>
      <c r="AF107" s="78">
        <v>951</v>
      </c>
      <c r="AG107" s="78">
        <v>361</v>
      </c>
      <c r="AH107" s="78">
        <v>3650</v>
      </c>
      <c r="AI107" s="78">
        <v>12501</v>
      </c>
      <c r="AJ107" s="78"/>
      <c r="AK107" s="78" t="s">
        <v>1096</v>
      </c>
      <c r="AL107" s="78" t="s">
        <v>861</v>
      </c>
      <c r="AM107" s="78"/>
      <c r="AN107" s="78"/>
      <c r="AO107" s="80">
        <v>42764.91081018518</v>
      </c>
      <c r="AP107" s="82" t="s">
        <v>1306</v>
      </c>
      <c r="AQ107" s="78" t="b">
        <v>0</v>
      </c>
      <c r="AR107" s="78" t="b">
        <v>0</v>
      </c>
      <c r="AS107" s="78" t="b">
        <v>0</v>
      </c>
      <c r="AT107" s="78" t="s">
        <v>838</v>
      </c>
      <c r="AU107" s="78">
        <v>6</v>
      </c>
      <c r="AV107" s="82" t="s">
        <v>1311</v>
      </c>
      <c r="AW107" s="78" t="b">
        <v>0</v>
      </c>
      <c r="AX107" s="78" t="s">
        <v>1389</v>
      </c>
      <c r="AY107" s="82" t="s">
        <v>1494</v>
      </c>
      <c r="AZ107" s="78" t="s">
        <v>66</v>
      </c>
      <c r="BA107" s="78" t="str">
        <f>REPLACE(INDEX(GroupVertices[Group],MATCH(Vertices[[#This Row],[Vertex]],GroupVertices[Vertex],0)),1,1,"")</f>
        <v>16</v>
      </c>
      <c r="BB107" s="48"/>
      <c r="BC107" s="48"/>
      <c r="BD107" s="48"/>
      <c r="BE107" s="48"/>
      <c r="BF107" s="48" t="s">
        <v>462</v>
      </c>
      <c r="BG107" s="48" t="s">
        <v>462</v>
      </c>
      <c r="BH107" s="121" t="s">
        <v>2128</v>
      </c>
      <c r="BI107" s="121" t="s">
        <v>2140</v>
      </c>
      <c r="BJ107" s="121" t="s">
        <v>2200</v>
      </c>
      <c r="BK107" s="121" t="s">
        <v>2208</v>
      </c>
      <c r="BL107" s="121">
        <v>0</v>
      </c>
      <c r="BM107" s="124">
        <v>0</v>
      </c>
      <c r="BN107" s="121">
        <v>0</v>
      </c>
      <c r="BO107" s="124">
        <v>0</v>
      </c>
      <c r="BP107" s="121">
        <v>0</v>
      </c>
      <c r="BQ107" s="124">
        <v>0</v>
      </c>
      <c r="BR107" s="121">
        <v>10</v>
      </c>
      <c r="BS107" s="124">
        <v>100</v>
      </c>
      <c r="BT107" s="121">
        <v>10</v>
      </c>
      <c r="BU107" s="2"/>
      <c r="BV107" s="3"/>
      <c r="BW107" s="3"/>
      <c r="BX107" s="3"/>
      <c r="BY107" s="3"/>
    </row>
    <row r="108" spans="1:77" ht="41.45" customHeight="1">
      <c r="A108" s="64" t="s">
        <v>296</v>
      </c>
      <c r="C108" s="65"/>
      <c r="D108" s="65" t="s">
        <v>64</v>
      </c>
      <c r="E108" s="66">
        <v>163.06829593270896</v>
      </c>
      <c r="F108" s="68">
        <v>99.99767779831828</v>
      </c>
      <c r="G108" s="100" t="s">
        <v>1387</v>
      </c>
      <c r="H108" s="65"/>
      <c r="I108" s="69" t="s">
        <v>296</v>
      </c>
      <c r="J108" s="70"/>
      <c r="K108" s="70"/>
      <c r="L108" s="69" t="s">
        <v>1602</v>
      </c>
      <c r="M108" s="73">
        <v>1.7739124137973752</v>
      </c>
      <c r="N108" s="74">
        <v>514.0811157226562</v>
      </c>
      <c r="O108" s="74">
        <v>4468.96484375</v>
      </c>
      <c r="P108" s="75"/>
      <c r="Q108" s="76"/>
      <c r="R108" s="76"/>
      <c r="S108" s="86"/>
      <c r="T108" s="48">
        <v>1</v>
      </c>
      <c r="U108" s="48">
        <v>1</v>
      </c>
      <c r="V108" s="49">
        <v>0</v>
      </c>
      <c r="W108" s="49">
        <v>0</v>
      </c>
      <c r="X108" s="49">
        <v>0</v>
      </c>
      <c r="Y108" s="49">
        <v>0.999995</v>
      </c>
      <c r="Z108" s="49">
        <v>0</v>
      </c>
      <c r="AA108" s="49" t="s">
        <v>2338</v>
      </c>
      <c r="AB108" s="71">
        <v>108</v>
      </c>
      <c r="AC108" s="71"/>
      <c r="AD108" s="72"/>
      <c r="AE108" s="78" t="s">
        <v>999</v>
      </c>
      <c r="AF108" s="78">
        <v>1837</v>
      </c>
      <c r="AG108" s="78">
        <v>4449</v>
      </c>
      <c r="AH108" s="78">
        <v>23253</v>
      </c>
      <c r="AI108" s="78">
        <v>180216</v>
      </c>
      <c r="AJ108" s="78"/>
      <c r="AK108" s="78" t="s">
        <v>1097</v>
      </c>
      <c r="AL108" s="78" t="s">
        <v>1144</v>
      </c>
      <c r="AM108" s="78"/>
      <c r="AN108" s="78"/>
      <c r="AO108" s="80">
        <v>41039.17581018519</v>
      </c>
      <c r="AP108" s="82" t="s">
        <v>1307</v>
      </c>
      <c r="AQ108" s="78" t="b">
        <v>1</v>
      </c>
      <c r="AR108" s="78" t="b">
        <v>0</v>
      </c>
      <c r="AS108" s="78" t="b">
        <v>0</v>
      </c>
      <c r="AT108" s="78" t="s">
        <v>838</v>
      </c>
      <c r="AU108" s="78">
        <v>117</v>
      </c>
      <c r="AV108" s="82" t="s">
        <v>1311</v>
      </c>
      <c r="AW108" s="78" t="b">
        <v>0</v>
      </c>
      <c r="AX108" s="78" t="s">
        <v>1389</v>
      </c>
      <c r="AY108" s="82" t="s">
        <v>1495</v>
      </c>
      <c r="AZ108" s="78" t="s">
        <v>66</v>
      </c>
      <c r="BA108" s="78" t="str">
        <f>REPLACE(INDEX(GroupVertices[Group],MATCH(Vertices[[#This Row],[Vertex]],GroupVertices[Vertex],0)),1,1,"")</f>
        <v>1</v>
      </c>
      <c r="BB108" s="48"/>
      <c r="BC108" s="48"/>
      <c r="BD108" s="48"/>
      <c r="BE108" s="48"/>
      <c r="BF108" s="48" t="s">
        <v>467</v>
      </c>
      <c r="BG108" s="48" t="s">
        <v>462</v>
      </c>
      <c r="BH108" s="121" t="s">
        <v>2129</v>
      </c>
      <c r="BI108" s="121" t="s">
        <v>2141</v>
      </c>
      <c r="BJ108" s="121" t="s">
        <v>2201</v>
      </c>
      <c r="BK108" s="121" t="s">
        <v>2201</v>
      </c>
      <c r="BL108" s="121">
        <v>0</v>
      </c>
      <c r="BM108" s="124">
        <v>0</v>
      </c>
      <c r="BN108" s="121">
        <v>0</v>
      </c>
      <c r="BO108" s="124">
        <v>0</v>
      </c>
      <c r="BP108" s="121">
        <v>0</v>
      </c>
      <c r="BQ108" s="124">
        <v>0</v>
      </c>
      <c r="BR108" s="121">
        <v>29</v>
      </c>
      <c r="BS108" s="124">
        <v>100</v>
      </c>
      <c r="BT108" s="121">
        <v>29</v>
      </c>
      <c r="BU108" s="2"/>
      <c r="BV108" s="3"/>
      <c r="BW108" s="3"/>
      <c r="BX108" s="3"/>
      <c r="BY108" s="3"/>
    </row>
    <row r="109" spans="1:77" ht="41.45" customHeight="1">
      <c r="A109" s="87" t="s">
        <v>297</v>
      </c>
      <c r="C109" s="88"/>
      <c r="D109" s="88" t="s">
        <v>64</v>
      </c>
      <c r="E109" s="89">
        <v>162.13518781976066</v>
      </c>
      <c r="F109" s="90">
        <v>99.99970613631224</v>
      </c>
      <c r="G109" s="101" t="s">
        <v>1388</v>
      </c>
      <c r="H109" s="88"/>
      <c r="I109" s="91" t="s">
        <v>297</v>
      </c>
      <c r="J109" s="92"/>
      <c r="K109" s="92"/>
      <c r="L109" s="91" t="s">
        <v>1603</v>
      </c>
      <c r="M109" s="93">
        <v>1.097934971671819</v>
      </c>
      <c r="N109" s="94">
        <v>2429.09423828125</v>
      </c>
      <c r="O109" s="94">
        <v>7920.38427734375</v>
      </c>
      <c r="P109" s="95"/>
      <c r="Q109" s="96"/>
      <c r="R109" s="96"/>
      <c r="S109" s="97"/>
      <c r="T109" s="48">
        <v>1</v>
      </c>
      <c r="U109" s="48">
        <v>1</v>
      </c>
      <c r="V109" s="49">
        <v>0</v>
      </c>
      <c r="W109" s="49">
        <v>0</v>
      </c>
      <c r="X109" s="49">
        <v>0</v>
      </c>
      <c r="Y109" s="49">
        <v>0.999995</v>
      </c>
      <c r="Z109" s="49">
        <v>0</v>
      </c>
      <c r="AA109" s="49" t="s">
        <v>2338</v>
      </c>
      <c r="AB109" s="98">
        <v>109</v>
      </c>
      <c r="AC109" s="98"/>
      <c r="AD109" s="99"/>
      <c r="AE109" s="78" t="s">
        <v>1000</v>
      </c>
      <c r="AF109" s="78">
        <v>4699</v>
      </c>
      <c r="AG109" s="78">
        <v>563</v>
      </c>
      <c r="AH109" s="78">
        <v>11614</v>
      </c>
      <c r="AI109" s="78">
        <v>3790</v>
      </c>
      <c r="AJ109" s="78"/>
      <c r="AK109" s="78" t="s">
        <v>1098</v>
      </c>
      <c r="AL109" s="78"/>
      <c r="AM109" s="78"/>
      <c r="AN109" s="78"/>
      <c r="AO109" s="80">
        <v>40344.840046296296</v>
      </c>
      <c r="AP109" s="82" t="s">
        <v>1308</v>
      </c>
      <c r="AQ109" s="78" t="b">
        <v>1</v>
      </c>
      <c r="AR109" s="78" t="b">
        <v>0</v>
      </c>
      <c r="AS109" s="78" t="b">
        <v>0</v>
      </c>
      <c r="AT109" s="78" t="s">
        <v>838</v>
      </c>
      <c r="AU109" s="78">
        <v>17</v>
      </c>
      <c r="AV109" s="82" t="s">
        <v>1311</v>
      </c>
      <c r="AW109" s="78" t="b">
        <v>0</v>
      </c>
      <c r="AX109" s="78" t="s">
        <v>1389</v>
      </c>
      <c r="AY109" s="82" t="s">
        <v>1496</v>
      </c>
      <c r="AZ109" s="78" t="s">
        <v>66</v>
      </c>
      <c r="BA109" s="78" t="str">
        <f>REPLACE(INDEX(GroupVertices[Group],MATCH(Vertices[[#This Row],[Vertex]],GroupVertices[Vertex],0)),1,1,"")</f>
        <v>1</v>
      </c>
      <c r="BB109" s="48"/>
      <c r="BC109" s="48"/>
      <c r="BD109" s="48"/>
      <c r="BE109" s="48"/>
      <c r="BF109" s="48" t="s">
        <v>488</v>
      </c>
      <c r="BG109" s="48" t="s">
        <v>488</v>
      </c>
      <c r="BH109" s="121" t="s">
        <v>488</v>
      </c>
      <c r="BI109" s="121" t="s">
        <v>488</v>
      </c>
      <c r="BJ109" s="121" t="s">
        <v>2202</v>
      </c>
      <c r="BK109" s="121" t="s">
        <v>2202</v>
      </c>
      <c r="BL109" s="121">
        <v>0</v>
      </c>
      <c r="BM109" s="124">
        <v>0</v>
      </c>
      <c r="BN109" s="121">
        <v>0</v>
      </c>
      <c r="BO109" s="124">
        <v>0</v>
      </c>
      <c r="BP109" s="121">
        <v>0</v>
      </c>
      <c r="BQ109" s="124">
        <v>0</v>
      </c>
      <c r="BR109" s="121">
        <v>8</v>
      </c>
      <c r="BS109" s="124">
        <v>100</v>
      </c>
      <c r="BT109" s="121">
        <v>8</v>
      </c>
      <c r="BU109" s="2"/>
      <c r="BV109" s="3"/>
      <c r="BW109" s="3"/>
      <c r="BX109" s="3"/>
      <c r="BY1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9"/>
    <dataValidation allowBlank="1" showInputMessage="1" promptTitle="Vertex Tooltip" prompt="Enter optional text that will pop up when the mouse is hovered over the vertex." errorTitle="Invalid Vertex Image Key" sqref="L3:L10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9"/>
    <dataValidation allowBlank="1" showInputMessage="1" promptTitle="Vertex Label Fill Color" prompt="To select an optional fill color for the Label shape, right-click and select Select Color on the right-click menu." sqref="J3:J109"/>
    <dataValidation allowBlank="1" showInputMessage="1" promptTitle="Vertex Image File" prompt="Enter the path to an image file.  Hover over the column header for examples." errorTitle="Invalid Vertex Image Key" sqref="G3:G109"/>
    <dataValidation allowBlank="1" showInputMessage="1" promptTitle="Vertex Color" prompt="To select an optional vertex color, right-click and select Select Color on the right-click menu." sqref="C3:C109"/>
    <dataValidation allowBlank="1" showInputMessage="1" promptTitle="Vertex Opacity" prompt="Enter an optional vertex opacity between 0 (transparent) and 100 (opaque)." errorTitle="Invalid Vertex Opacity" error="The optional vertex opacity must be a whole number between 0 and 10." sqref="F3:F109"/>
    <dataValidation type="list" allowBlank="1" showInputMessage="1" showErrorMessage="1" promptTitle="Vertex Shape" prompt="Select an optional vertex shape." errorTitle="Invalid Vertex Shape" error="You have entered an invalid vertex shape.  Try selecting from the drop-down list instead." sqref="D3:D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9">
      <formula1>ValidVertexLabelPositions</formula1>
    </dataValidation>
    <dataValidation allowBlank="1" showInputMessage="1" showErrorMessage="1" promptTitle="Vertex Name" prompt="Enter the name of the vertex." sqref="A3:A109"/>
  </dataValidations>
  <hyperlinks>
    <hyperlink ref="AM3" r:id="rId1" display="http://t.co/WRNHJ06Qa9"/>
    <hyperlink ref="AM4" r:id="rId2" display="https://t.co/WRHbtRcgUW"/>
    <hyperlink ref="AM5" r:id="rId3" display="https://t.co/XjVWcVLkoD"/>
    <hyperlink ref="AM6" r:id="rId4" display="https://t.co/tMBPwg6C7v"/>
    <hyperlink ref="AM7" r:id="rId5" display="https://t.co/ofYC7H7NeV"/>
    <hyperlink ref="AM8" r:id="rId6" display="https://t.co/8XBTRbF0Fh"/>
    <hyperlink ref="AM9" r:id="rId7" display="https://t.co/ZAVtArBGce"/>
    <hyperlink ref="AM10" r:id="rId8" display="http://7x7.com/"/>
    <hyperlink ref="AM11" r:id="rId9" display="http://t.co/565dVGxrru"/>
    <hyperlink ref="AM12" r:id="rId10" display="http://t.co/zSjiWzDW5S"/>
    <hyperlink ref="AM13" r:id="rId11" display="http://t.co/NEwidOH7CL"/>
    <hyperlink ref="AM14" r:id="rId12" display="https://t.co/KNKAdm05bo"/>
    <hyperlink ref="AM15" r:id="rId13" display="https://t.co/KqaxT9TZ7e"/>
    <hyperlink ref="AM17" r:id="rId14" display="https://t.co/p8ylKitq5g"/>
    <hyperlink ref="AM18" r:id="rId15" display="https://t.co/aPwnsHJeGj"/>
    <hyperlink ref="AM19" r:id="rId16" display="https://t.co/Xy2K2SX47y"/>
    <hyperlink ref="AM21" r:id="rId17" display="http://t.co/1Ytgx3VkqD"/>
    <hyperlink ref="AM22" r:id="rId18" display="http://t.co/NhrRiFDSk9"/>
    <hyperlink ref="AM23" r:id="rId19" display="https://t.co/Xf4TFft9Bd"/>
    <hyperlink ref="AM24" r:id="rId20" display="https://t.co/a02z4849kL"/>
    <hyperlink ref="AM28" r:id="rId21" display="https://t.co/aKNZvoPfvW"/>
    <hyperlink ref="AM29" r:id="rId22" display="https://t.co/IojHcOHZjg"/>
    <hyperlink ref="AM30" r:id="rId23" display="https://t.co/1FgbFYlLOz"/>
    <hyperlink ref="AM32" r:id="rId24" display="https://t.co/2NxakitFwU"/>
    <hyperlink ref="AM34" r:id="rId25" display="https://t.co/XRlDe5oHq7"/>
    <hyperlink ref="AM35" r:id="rId26" display="https://t.co/LDOigTd7RZ"/>
    <hyperlink ref="AM37" r:id="rId27" display="http://t.co/2kLV4sehau"/>
    <hyperlink ref="AM41" r:id="rId28" display="https://t.co/h1zoQAqKjZ"/>
    <hyperlink ref="AM42" r:id="rId29" display="https://t.co/D4XU5lu4x7"/>
    <hyperlink ref="AM47" r:id="rId30" display="https://t.co/OFnyBdR0Fa"/>
    <hyperlink ref="AM48" r:id="rId31" display="https://t.co/OMxB0x7xC5"/>
    <hyperlink ref="AM50" r:id="rId32" display="https://t.co/IxLjEB2zlE"/>
    <hyperlink ref="AM51" r:id="rId33" display="http://t.co/IDKRGowHQM"/>
    <hyperlink ref="AM52" r:id="rId34" display="https://t.co/c9JzH8VPTP"/>
    <hyperlink ref="AM53" r:id="rId35" display="https://t.co/DOhhBYiEHZ"/>
    <hyperlink ref="AM54" r:id="rId36" display="https://t.co/PTufubLKEg"/>
    <hyperlink ref="AM57" r:id="rId37" display="https://t.co/wOs9OwkOhl"/>
    <hyperlink ref="AM61" r:id="rId38" display="https://t.co/r0ipWDASI4"/>
    <hyperlink ref="AM62" r:id="rId39" display="https://t.co/CaPCdSQt0x"/>
    <hyperlink ref="AM63" r:id="rId40" display="https://t.co/L25eJLIGae"/>
    <hyperlink ref="AM64" r:id="rId41" display="https://t.co/qN7QD5Wu6u"/>
    <hyperlink ref="AM65" r:id="rId42" display="https://t.co/qvWH9JPZsR"/>
    <hyperlink ref="AM67" r:id="rId43" display="https://t.co/v7Epbd1xul"/>
    <hyperlink ref="AM68" r:id="rId44" display="https://t.co/UrSYmiZoz5"/>
    <hyperlink ref="AM69" r:id="rId45" display="http://t.co/EIEfHr8B7w"/>
    <hyperlink ref="AM71" r:id="rId46" display="http://t.co/IfyFHkxUAZ"/>
    <hyperlink ref="AM72" r:id="rId47" display="https://t.co/nqbkh5vZjw"/>
    <hyperlink ref="AM73" r:id="rId48" display="https://t.co/UGSYBoV3VQ"/>
    <hyperlink ref="AM74" r:id="rId49" display="https://t.co/Sm9Qgbqit9"/>
    <hyperlink ref="AM75" r:id="rId50" display="https://t.co/V9dD682Ijm"/>
    <hyperlink ref="AM76" r:id="rId51" display="https://t.co/ZzRXvKEIYI"/>
    <hyperlink ref="AM77" r:id="rId52" display="http://t.co/CSSttPQJ7l"/>
    <hyperlink ref="AM78" r:id="rId53" display="https://t.co/k8MHsJAEJJ"/>
    <hyperlink ref="AM81" r:id="rId54" display="https://t.co/wJ1qfaHfMD"/>
    <hyperlink ref="AM84" r:id="rId55" display="https://t.co/wpTHoSUp9V"/>
    <hyperlink ref="AM86" r:id="rId56" display="https://t.co/WPXcrpojUz"/>
    <hyperlink ref="AM87" r:id="rId57" display="https://t.co/bVer8tiyCS"/>
    <hyperlink ref="AM89" r:id="rId58" display="https://t.co/seDOoNN18q"/>
    <hyperlink ref="AM90" r:id="rId59" display="https://t.co/i5C7H3hIWT"/>
    <hyperlink ref="AM91" r:id="rId60" display="https://t.co/2yBEEFo3BQ"/>
    <hyperlink ref="AM92" r:id="rId61" display="http://t.co/7IE9I8VVGb"/>
    <hyperlink ref="AM93" r:id="rId62" display="http://t.co/3nwWtMQLgj"/>
    <hyperlink ref="AM97" r:id="rId63" display="https://t.co/J5WJBmnNR3"/>
    <hyperlink ref="AM98" r:id="rId64" display="https://t.co/aTo7elrzGx"/>
    <hyperlink ref="AM99" r:id="rId65" display="https://t.co/A4zw6uuc9h"/>
    <hyperlink ref="AM102" r:id="rId66" display="https://t.co/abvsfewZfM"/>
    <hyperlink ref="AM103" r:id="rId67" display="https://t.co/s2Gpz0V4lf"/>
    <hyperlink ref="AM105" r:id="rId68" display="http://t.co/mJzguEGAtV"/>
    <hyperlink ref="AP3" r:id="rId69" display="https://pbs.twimg.com/profile_banners/66514634/1474650927"/>
    <hyperlink ref="AP4" r:id="rId70" display="https://pbs.twimg.com/profile_banners/591210309/1526627844"/>
    <hyperlink ref="AP5" r:id="rId71" display="https://pbs.twimg.com/profile_banners/41764136/1534803774"/>
    <hyperlink ref="AP6" r:id="rId72" display="https://pbs.twimg.com/profile_banners/21541950/1501550613"/>
    <hyperlink ref="AP7" r:id="rId73" display="https://pbs.twimg.com/profile_banners/11397792/1535635275"/>
    <hyperlink ref="AP8" r:id="rId74" display="https://pbs.twimg.com/profile_banners/1631458657/1512887001"/>
    <hyperlink ref="AP9" r:id="rId75" display="https://pbs.twimg.com/profile_banners/16267818/1546398186"/>
    <hyperlink ref="AP10" r:id="rId76" display="https://pbs.twimg.com/profile_banners/16562949/1462551444"/>
    <hyperlink ref="AP11" r:id="rId77" display="https://pbs.twimg.com/profile_banners/91206331/1369953778"/>
    <hyperlink ref="AP13" r:id="rId78" display="https://pbs.twimg.com/profile_banners/91206900/1369950232"/>
    <hyperlink ref="AP14" r:id="rId79" display="https://pbs.twimg.com/profile_banners/381777983/1358317122"/>
    <hyperlink ref="AP15" r:id="rId80" display="https://pbs.twimg.com/profile_banners/800942537083068416/1530462236"/>
    <hyperlink ref="AP16" r:id="rId81" display="https://pbs.twimg.com/profile_banners/128956459/1518924929"/>
    <hyperlink ref="AP17" r:id="rId82" display="https://pbs.twimg.com/profile_banners/17303935/1516677697"/>
    <hyperlink ref="AP18" r:id="rId83" display="https://pbs.twimg.com/profile_banners/27187343/1511963499"/>
    <hyperlink ref="AP19" r:id="rId84" display="https://pbs.twimg.com/profile_banners/608312707/1530278968"/>
    <hyperlink ref="AP21" r:id="rId85" display="https://pbs.twimg.com/profile_banners/378302630/1545088787"/>
    <hyperlink ref="AP22" r:id="rId86" display="https://pbs.twimg.com/profile_banners/34863804/1474904929"/>
    <hyperlink ref="AP23" r:id="rId87" display="https://pbs.twimg.com/profile_banners/18644245/1516906689"/>
    <hyperlink ref="AP24" r:id="rId88" display="https://pbs.twimg.com/profile_banners/1049401814225809408/1539032394"/>
    <hyperlink ref="AP25" r:id="rId89" display="https://pbs.twimg.com/profile_banners/102222319/1525272774"/>
    <hyperlink ref="AP26" r:id="rId90" display="https://pbs.twimg.com/profile_banners/15965730/1510032230"/>
    <hyperlink ref="AP28" r:id="rId91" display="https://pbs.twimg.com/profile_banners/875658217/1547540243"/>
    <hyperlink ref="AP29" r:id="rId92" display="https://pbs.twimg.com/profile_banners/4832088732/1457310440"/>
    <hyperlink ref="AP30" r:id="rId93" display="https://pbs.twimg.com/profile_banners/2154127088/1501655650"/>
    <hyperlink ref="AP31" r:id="rId94" display="https://pbs.twimg.com/profile_banners/971843773784313857/1545658233"/>
    <hyperlink ref="AP32" r:id="rId95" display="https://pbs.twimg.com/profile_banners/28868321/1533084045"/>
    <hyperlink ref="AP34" r:id="rId96" display="https://pbs.twimg.com/profile_banners/82373091/1517172369"/>
    <hyperlink ref="AP35" r:id="rId97" display="https://pbs.twimg.com/profile_banners/768404108/1546982225"/>
    <hyperlink ref="AP36" r:id="rId98" display="https://pbs.twimg.com/profile_banners/36800230/1546546268"/>
    <hyperlink ref="AP37" r:id="rId99" display="https://pbs.twimg.com/profile_banners/18993395/1430509095"/>
    <hyperlink ref="AP38" r:id="rId100" display="https://pbs.twimg.com/profile_banners/742897362293559296/1547336636"/>
    <hyperlink ref="AP39" r:id="rId101" display="https://pbs.twimg.com/profile_banners/941118996467802117/1546227743"/>
    <hyperlink ref="AP40" r:id="rId102" display="https://pbs.twimg.com/profile_banners/751287830458953728/1506490843"/>
    <hyperlink ref="AP41" r:id="rId103" display="https://pbs.twimg.com/profile_banners/31946653/1531985797"/>
    <hyperlink ref="AP42" r:id="rId104" display="https://pbs.twimg.com/profile_banners/21551888/1547410389"/>
    <hyperlink ref="AP45" r:id="rId105" display="https://pbs.twimg.com/profile_banners/946984668938747905/1540366385"/>
    <hyperlink ref="AP46" r:id="rId106" display="https://pbs.twimg.com/profile_banners/764667715361476609/1545731008"/>
    <hyperlink ref="AP47" r:id="rId107" display="https://pbs.twimg.com/profile_banners/32537454/1524034558"/>
    <hyperlink ref="AP48" r:id="rId108" display="https://pbs.twimg.com/profile_banners/25073877/1543104015"/>
    <hyperlink ref="AP49" r:id="rId109" display="https://pbs.twimg.com/profile_banners/910703506352250880/1516210734"/>
    <hyperlink ref="AP50" r:id="rId110" display="https://pbs.twimg.com/profile_banners/822215679726100480/1507040566"/>
    <hyperlink ref="AP51" r:id="rId111" display="https://pbs.twimg.com/profile_banners/162138645/1531932481"/>
    <hyperlink ref="AP52" r:id="rId112" display="https://pbs.twimg.com/profile_banners/14298769/1525384512"/>
    <hyperlink ref="AP53" r:id="rId113" display="https://pbs.twimg.com/profile_banners/26642006/1541690655"/>
    <hyperlink ref="AP54" r:id="rId114" display="https://pbs.twimg.com/profile_banners/18183896/1532507377"/>
    <hyperlink ref="AP55" r:id="rId115" display="https://pbs.twimg.com/profile_banners/3070261742/1492750597"/>
    <hyperlink ref="AP56" r:id="rId116" display="https://pbs.twimg.com/profile_banners/19215531/1547686355"/>
    <hyperlink ref="AP57" r:id="rId117" display="https://pbs.twimg.com/profile_banners/1034676443777626112/1537138581"/>
    <hyperlink ref="AP58" r:id="rId118" display="https://pbs.twimg.com/profile_banners/22849397/1489249953"/>
    <hyperlink ref="AP59" r:id="rId119" display="https://pbs.twimg.com/profile_banners/250762644/1517860876"/>
    <hyperlink ref="AP60" r:id="rId120" display="https://pbs.twimg.com/profile_banners/223188080/1400594500"/>
    <hyperlink ref="AP62" r:id="rId121" display="https://pbs.twimg.com/profile_banners/16132035/1415218115"/>
    <hyperlink ref="AP63" r:id="rId122" display="https://pbs.twimg.com/profile_banners/29283/1396025539"/>
    <hyperlink ref="AP64" r:id="rId123" display="https://pbs.twimg.com/profile_banners/705447180/1459180282"/>
    <hyperlink ref="AP66" r:id="rId124" display="https://pbs.twimg.com/profile_banners/880624412/1365204170"/>
    <hyperlink ref="AP67" r:id="rId125" display="https://pbs.twimg.com/profile_banners/21175055/1432068273"/>
    <hyperlink ref="AP68" r:id="rId126" display="https://pbs.twimg.com/profile_banners/26703365/1506724682"/>
    <hyperlink ref="AP69" r:id="rId127" display="https://pbs.twimg.com/profile_banners/268563436/1360698923"/>
    <hyperlink ref="AP71" r:id="rId128" display="https://pbs.twimg.com/profile_banners/14885540/1467741829"/>
    <hyperlink ref="AP72" r:id="rId129" display="https://pbs.twimg.com/profile_banners/28719923/1516910004"/>
    <hyperlink ref="AP73" r:id="rId130" display="https://pbs.twimg.com/profile_banners/4861931292/1515973696"/>
    <hyperlink ref="AP74" r:id="rId131" display="https://pbs.twimg.com/profile_banners/806362221358051329/1540965351"/>
    <hyperlink ref="AP75" r:id="rId132" display="https://pbs.twimg.com/profile_banners/796461783242260480/1547191267"/>
    <hyperlink ref="AP76" r:id="rId133" display="https://pbs.twimg.com/profile_banners/9867582/1541081467"/>
    <hyperlink ref="AP77" r:id="rId134" display="https://pbs.twimg.com/profile_banners/1228276086/1362112283"/>
    <hyperlink ref="AP78" r:id="rId135" display="https://pbs.twimg.com/profile_banners/44525679/1526359867"/>
    <hyperlink ref="AP79" r:id="rId136" display="https://pbs.twimg.com/profile_banners/119455644/1497892914"/>
    <hyperlink ref="AP80" r:id="rId137" display="https://pbs.twimg.com/profile_banners/66592236/1541209101"/>
    <hyperlink ref="AP81" r:id="rId138" display="https://pbs.twimg.com/profile_banners/833897750429327360/1487652014"/>
    <hyperlink ref="AP82" r:id="rId139" display="https://pbs.twimg.com/profile_banners/56891263/1489777935"/>
    <hyperlink ref="AP83" r:id="rId140" display="https://pbs.twimg.com/profile_banners/56001230/1390083084"/>
    <hyperlink ref="AP84" r:id="rId141" display="https://pbs.twimg.com/profile_banners/634030587/1462993643"/>
    <hyperlink ref="AP85" r:id="rId142" display="https://pbs.twimg.com/profile_banners/893297157041795076/1505330302"/>
    <hyperlink ref="AP86" r:id="rId143" display="https://pbs.twimg.com/profile_banners/14894212/1503951886"/>
    <hyperlink ref="AP87" r:id="rId144" display="https://pbs.twimg.com/profile_banners/4701187340/1546565659"/>
    <hyperlink ref="AP88" r:id="rId145" display="https://pbs.twimg.com/profile_banners/129247253/1399084196"/>
    <hyperlink ref="AP90" r:id="rId146" display="https://pbs.twimg.com/profile_banners/29757168/1497740179"/>
    <hyperlink ref="AP91" r:id="rId147" display="https://pbs.twimg.com/profile_banners/78358892/1543520172"/>
    <hyperlink ref="AP92" r:id="rId148" display="https://pbs.twimg.com/profile_banners/19031057/1509583194"/>
    <hyperlink ref="AP94" r:id="rId149" display="https://pbs.twimg.com/profile_banners/48517186/1379455754"/>
    <hyperlink ref="AP95" r:id="rId150" display="https://pbs.twimg.com/profile_banners/476442083/1401775047"/>
    <hyperlink ref="AP96" r:id="rId151" display="https://pbs.twimg.com/profile_banners/2190923360/1538362354"/>
    <hyperlink ref="AP97" r:id="rId152" display="https://pbs.twimg.com/profile_banners/2573481156/1532202261"/>
    <hyperlink ref="AP98" r:id="rId153" display="https://pbs.twimg.com/profile_banners/1924364738/1452290259"/>
    <hyperlink ref="AP99" r:id="rId154" display="https://pbs.twimg.com/profile_banners/710961424684593152/1546635148"/>
    <hyperlink ref="AP100" r:id="rId155" display="https://pbs.twimg.com/profile_banners/1668900295/1541990891"/>
    <hyperlink ref="AP101" r:id="rId156" display="https://pbs.twimg.com/profile_banners/34555871/1534389249"/>
    <hyperlink ref="AP102" r:id="rId157" display="https://pbs.twimg.com/profile_banners/41546005/1414170918"/>
    <hyperlink ref="AP103" r:id="rId158" display="https://pbs.twimg.com/profile_banners/44587487/1487019339"/>
    <hyperlink ref="AP104" r:id="rId159" display="https://pbs.twimg.com/profile_banners/834255770451640320/1502161980"/>
    <hyperlink ref="AP105" r:id="rId160" display="https://pbs.twimg.com/profile_banners/123791259/1504490947"/>
    <hyperlink ref="AP106" r:id="rId161" display="https://pbs.twimg.com/profile_banners/1036119541200371717/1540455791"/>
    <hyperlink ref="AP107" r:id="rId162" display="https://pbs.twimg.com/profile_banners/825823726394445824/1533950518"/>
    <hyperlink ref="AP108" r:id="rId163" display="https://pbs.twimg.com/profile_banners/575999970/1415515062"/>
    <hyperlink ref="AP109" r:id="rId164" display="https://pbs.twimg.com/profile_banners/156017843/1411533259"/>
    <hyperlink ref="AV3" r:id="rId165" display="http://abs.twimg.com/images/themes/theme1/bg.png"/>
    <hyperlink ref="AV4" r:id="rId166" display="http://abs.twimg.com/images/themes/theme14/bg.gif"/>
    <hyperlink ref="AV5" r:id="rId167" display="http://abs.twimg.com/images/themes/theme20/bg.png"/>
    <hyperlink ref="AV6" r:id="rId168" display="http://abs.twimg.com/images/themes/theme9/bg.gif"/>
    <hyperlink ref="AV7" r:id="rId169" display="http://abs.twimg.com/images/themes/theme13/bg.gif"/>
    <hyperlink ref="AV8" r:id="rId170" display="http://abs.twimg.com/images/themes/theme1/bg.png"/>
    <hyperlink ref="AV9" r:id="rId171" display="http://abs.twimg.com/images/themes/theme9/bg.gif"/>
    <hyperlink ref="AV10" r:id="rId172" display="http://abs.twimg.com/images/themes/theme1/bg.png"/>
    <hyperlink ref="AV11" r:id="rId173" display="http://abs.twimg.com/images/themes/theme1/bg.png"/>
    <hyperlink ref="AV12" r:id="rId174" display="http://abs.twimg.com/images/themes/theme1/bg.png"/>
    <hyperlink ref="AV13" r:id="rId175" display="http://abs.twimg.com/images/themes/theme1/bg.png"/>
    <hyperlink ref="AV14" r:id="rId176" display="http://abs.twimg.com/images/themes/theme12/bg.gif"/>
    <hyperlink ref="AV15" r:id="rId177" display="http://abs.twimg.com/images/themes/theme1/bg.png"/>
    <hyperlink ref="AV16" r:id="rId178" display="http://abs.twimg.com/images/themes/theme6/bg.gif"/>
    <hyperlink ref="AV17" r:id="rId179" display="http://abs.twimg.com/images/themes/theme7/bg.gif"/>
    <hyperlink ref="AV18" r:id="rId180" display="http://abs.twimg.com/images/themes/theme15/bg.png"/>
    <hyperlink ref="AV19" r:id="rId181" display="http://abs.twimg.com/images/themes/theme1/bg.png"/>
    <hyperlink ref="AV20" r:id="rId182" display="http://abs.twimg.com/images/themes/theme1/bg.png"/>
    <hyperlink ref="AV21" r:id="rId183" display="http://abs.twimg.com/images/themes/theme6/bg.gif"/>
    <hyperlink ref="AV22" r:id="rId184" display="http://abs.twimg.com/images/themes/theme1/bg.png"/>
    <hyperlink ref="AV23" r:id="rId185" display="http://abs.twimg.com/images/themes/theme1/bg.png"/>
    <hyperlink ref="AV25" r:id="rId186" display="http://abs.twimg.com/images/themes/theme1/bg.png"/>
    <hyperlink ref="AV26" r:id="rId187" display="http://abs.twimg.com/images/themes/theme1/bg.png"/>
    <hyperlink ref="AV27" r:id="rId188" display="http://abs.twimg.com/images/themes/theme1/bg.png"/>
    <hyperlink ref="AV28" r:id="rId189" display="http://abs.twimg.com/images/themes/theme1/bg.png"/>
    <hyperlink ref="AV29" r:id="rId190" display="http://abs.twimg.com/images/themes/theme1/bg.png"/>
    <hyperlink ref="AV30" r:id="rId191" display="http://abs.twimg.com/images/themes/theme2/bg.gif"/>
    <hyperlink ref="AV31" r:id="rId192" display="http://abs.twimg.com/images/themes/theme1/bg.png"/>
    <hyperlink ref="AV32" r:id="rId193" display="http://abs.twimg.com/images/themes/theme1/bg.png"/>
    <hyperlink ref="AV33" r:id="rId194" display="http://abs.twimg.com/images/themes/theme10/bg.gif"/>
    <hyperlink ref="AV34" r:id="rId195" display="http://abs.twimg.com/images/themes/theme2/bg.gif"/>
    <hyperlink ref="AV35" r:id="rId196" display="http://abs.twimg.com/images/themes/theme1/bg.png"/>
    <hyperlink ref="AV36" r:id="rId197" display="http://abs.twimg.com/images/themes/theme5/bg.gif"/>
    <hyperlink ref="AV37" r:id="rId198" display="http://abs.twimg.com/images/themes/theme5/bg.gif"/>
    <hyperlink ref="AV38" r:id="rId199" display="http://abs.twimg.com/images/themes/theme1/bg.png"/>
    <hyperlink ref="AV41" r:id="rId200" display="http://abs.twimg.com/images/themes/theme10/bg.gif"/>
    <hyperlink ref="AV42" r:id="rId201" display="http://abs.twimg.com/images/themes/theme1/bg.png"/>
    <hyperlink ref="AV43" r:id="rId202" display="http://abs.twimg.com/images/themes/theme15/bg.png"/>
    <hyperlink ref="AV46" r:id="rId203" display="http://abs.twimg.com/images/themes/theme1/bg.png"/>
    <hyperlink ref="AV47" r:id="rId204" display="http://abs.twimg.com/images/themes/theme9/bg.gif"/>
    <hyperlink ref="AV48" r:id="rId205" display="http://abs.twimg.com/images/themes/theme1/bg.png"/>
    <hyperlink ref="AV51" r:id="rId206" display="http://abs.twimg.com/images/themes/theme12/bg.gif"/>
    <hyperlink ref="AV52" r:id="rId207" display="http://abs.twimg.com/images/themes/theme16/bg.gif"/>
    <hyperlink ref="AV53" r:id="rId208" display="http://abs.twimg.com/images/themes/theme9/bg.gif"/>
    <hyperlink ref="AV54" r:id="rId209" display="http://abs.twimg.com/images/themes/theme1/bg.png"/>
    <hyperlink ref="AV55" r:id="rId210" display="http://abs.twimg.com/images/themes/theme1/bg.png"/>
    <hyperlink ref="AV56" r:id="rId211" display="http://abs.twimg.com/images/themes/theme19/bg.gif"/>
    <hyperlink ref="AV57" r:id="rId212" display="http://abs.twimg.com/images/themes/theme1/bg.png"/>
    <hyperlink ref="AV58" r:id="rId213" display="http://abs.twimg.com/images/themes/theme5/bg.gif"/>
    <hyperlink ref="AV59" r:id="rId214" display="http://abs.twimg.com/images/themes/theme1/bg.png"/>
    <hyperlink ref="AV60" r:id="rId215" display="http://abs.twimg.com/images/themes/theme1/bg.png"/>
    <hyperlink ref="AV61" r:id="rId216" display="http://abs.twimg.com/images/themes/theme1/bg.png"/>
    <hyperlink ref="AV62" r:id="rId217" display="http://abs.twimg.com/images/themes/theme6/bg.gif"/>
    <hyperlink ref="AV63" r:id="rId218" display="http://abs.twimg.com/images/themes/theme1/bg.png"/>
    <hyperlink ref="AV64" r:id="rId219" display="http://abs.twimg.com/images/themes/theme1/bg.png"/>
    <hyperlink ref="AV65" r:id="rId220" display="http://abs.twimg.com/images/themes/theme12/bg.gif"/>
    <hyperlink ref="AV66" r:id="rId221" display="http://abs.twimg.com/images/themes/theme1/bg.png"/>
    <hyperlink ref="AV67" r:id="rId222" display="http://abs.twimg.com/images/themes/theme12/bg.gif"/>
    <hyperlink ref="AV68" r:id="rId223" display="http://abs.twimg.com/images/themes/theme1/bg.png"/>
    <hyperlink ref="AV69" r:id="rId224" display="http://abs.twimg.com/images/themes/theme1/bg.png"/>
    <hyperlink ref="AV71" r:id="rId225" display="http://abs.twimg.com/images/themes/theme1/bg.png"/>
    <hyperlink ref="AV72" r:id="rId226" display="http://abs.twimg.com/images/themes/theme1/bg.png"/>
    <hyperlink ref="AV74" r:id="rId227" display="http://abs.twimg.com/images/themes/theme1/bg.png"/>
    <hyperlink ref="AV76" r:id="rId228" display="http://abs.twimg.com/images/themes/theme16/bg.gif"/>
    <hyperlink ref="AV77" r:id="rId229" display="http://abs.twimg.com/images/themes/theme1/bg.png"/>
    <hyperlink ref="AV78" r:id="rId230" display="http://abs.twimg.com/images/themes/theme9/bg.gif"/>
    <hyperlink ref="AV79" r:id="rId231" display="http://abs.twimg.com/images/themes/theme18/bg.gif"/>
    <hyperlink ref="AV80" r:id="rId232" display="http://abs.twimg.com/images/themes/theme1/bg.png"/>
    <hyperlink ref="AV82" r:id="rId233" display="http://abs.twimg.com/images/themes/theme1/bg.png"/>
    <hyperlink ref="AV83" r:id="rId234" display="http://abs.twimg.com/images/themes/theme1/bg.png"/>
    <hyperlink ref="AV84" r:id="rId235" display="http://abs.twimg.com/images/themes/theme1/bg.png"/>
    <hyperlink ref="AV86" r:id="rId236" display="http://abs.twimg.com/images/themes/theme1/bg.png"/>
    <hyperlink ref="AV87" r:id="rId237" display="http://abs.twimg.com/images/themes/theme1/bg.png"/>
    <hyperlink ref="AV88" r:id="rId238" display="http://abs.twimg.com/images/themes/theme1/bg.png"/>
    <hyperlink ref="AV89" r:id="rId239" display="http://abs.twimg.com/images/themes/theme1/bg.png"/>
    <hyperlink ref="AV90" r:id="rId240" display="http://abs.twimg.com/images/themes/theme9/bg.gif"/>
    <hyperlink ref="AV91" r:id="rId241" display="http://abs.twimg.com/images/themes/theme1/bg.png"/>
    <hyperlink ref="AV92" r:id="rId242" display="http://abs.twimg.com/images/themes/theme1/bg.png"/>
    <hyperlink ref="AV93" r:id="rId243" display="http://abs.twimg.com/images/themes/theme1/bg.png"/>
    <hyperlink ref="AV94" r:id="rId244" display="http://abs.twimg.com/images/themes/theme15/bg.png"/>
    <hyperlink ref="AV95" r:id="rId245" display="http://abs.twimg.com/images/themes/theme1/bg.png"/>
    <hyperlink ref="AV96" r:id="rId246" display="http://abs.twimg.com/images/themes/theme1/bg.png"/>
    <hyperlink ref="AV97" r:id="rId247" display="http://abs.twimg.com/images/themes/theme1/bg.png"/>
    <hyperlink ref="AV98" r:id="rId248" display="http://abs.twimg.com/images/themes/theme1/bg.png"/>
    <hyperlink ref="AV100" r:id="rId249" display="http://abs.twimg.com/images/themes/theme1/bg.png"/>
    <hyperlink ref="AV101" r:id="rId250" display="http://abs.twimg.com/images/themes/theme1/bg.png"/>
    <hyperlink ref="AV102" r:id="rId251" display="http://abs.twimg.com/images/themes/theme3/bg.gif"/>
    <hyperlink ref="AV103" r:id="rId252" display="http://abs.twimg.com/images/themes/theme9/bg.gif"/>
    <hyperlink ref="AV105" r:id="rId253" display="http://abs.twimg.com/images/themes/theme1/bg.png"/>
    <hyperlink ref="AV106" r:id="rId254" display="http://abs.twimg.com/images/themes/theme1/bg.png"/>
    <hyperlink ref="AV107" r:id="rId255" display="http://abs.twimg.com/images/themes/theme1/bg.png"/>
    <hyperlink ref="AV108" r:id="rId256" display="http://abs.twimg.com/images/themes/theme1/bg.png"/>
    <hyperlink ref="AV109" r:id="rId257" display="http://abs.twimg.com/images/themes/theme1/bg.png"/>
    <hyperlink ref="G3" r:id="rId258" display="http://pbs.twimg.com/profile_images/966888207886331906/_tt-OMPk_normal.jpg"/>
    <hyperlink ref="G4" r:id="rId259" display="http://pbs.twimg.com/profile_images/1072955264712626176/8t5wxWoM_normal.jpg"/>
    <hyperlink ref="G5" r:id="rId260" display="http://pbs.twimg.com/profile_images/1031666242975723520/x8zKbwIC_normal.jpg"/>
    <hyperlink ref="G6" r:id="rId261" display="http://pbs.twimg.com/profile_images/1023827293565681664/OKsmHMzN_normal.jpg"/>
    <hyperlink ref="G7" r:id="rId262" display="http://pbs.twimg.com/profile_images/1035156912357011456/_SyEeloh_normal.jpg"/>
    <hyperlink ref="G8" r:id="rId263" display="http://pbs.twimg.com/profile_images/1076902505454268416/fn1jhFfg_normal.jpg"/>
    <hyperlink ref="G9" r:id="rId264" display="http://pbs.twimg.com/profile_images/1080575194979127296/HkIyrVoV_normal.jpg"/>
    <hyperlink ref="G10" r:id="rId265" display="http://pbs.twimg.com/profile_images/646404986113384448/xbAQFNT7_normal.jpg"/>
    <hyperlink ref="G11" r:id="rId266" display="http://pbs.twimg.com/profile_images/3733887385/02af031209af22d878b9cae0b98ef13c_normal.jpeg"/>
    <hyperlink ref="G12" r:id="rId267" display="http://pbs.twimg.com/profile_images/588827600815951872/zUo6cm9g_normal.jpg"/>
    <hyperlink ref="G13" r:id="rId268" display="http://pbs.twimg.com/profile_images/3733674272/382ce4f6bb96c4cea06472adb385f89c_normal.jpeg"/>
    <hyperlink ref="G14" r:id="rId269" display="http://pbs.twimg.com/profile_images/898317681199259648/BfY1lAY4_normal.jpg"/>
    <hyperlink ref="G15" r:id="rId270" display="http://pbs.twimg.com/profile_images/978246617911328768/mh7ip-P5_normal.jpg"/>
    <hyperlink ref="G16" r:id="rId271" display="http://pbs.twimg.com/profile_images/797127731519467521/lKeCj-rs_normal.jpg"/>
    <hyperlink ref="G17" r:id="rId272" display="http://pbs.twimg.com/profile_images/892985603599376384/SG_h4rWf_normal.jpg"/>
    <hyperlink ref="G18" r:id="rId273" display="http://pbs.twimg.com/profile_images/935867416831299584/7NAKpgTk_normal.jpg"/>
    <hyperlink ref="G19" r:id="rId274" display="http://pbs.twimg.com/profile_images/1012689502073245696/zTxc69k7_normal.jpg"/>
    <hyperlink ref="G20" r:id="rId275" display="http://pbs.twimg.com/profile_images/508435819145617409/awntdCBs_normal.jpeg"/>
    <hyperlink ref="G21" r:id="rId276" display="http://pbs.twimg.com/profile_images/1556377608/Bald_Spot_normal.jpg"/>
    <hyperlink ref="G22" r:id="rId277" display="http://pbs.twimg.com/profile_images/717135871539941376/zTAp0UtL_normal.jpg"/>
    <hyperlink ref="G23" r:id="rId278" display="http://pbs.twimg.com/profile_images/948640986816684032/Ch4MJGvr_normal.jpg"/>
    <hyperlink ref="G24" r:id="rId279" display="http://pbs.twimg.com/profile_images/1049403304483020800/_hTmgdHt_normal.jpg"/>
    <hyperlink ref="G25" r:id="rId280" display="http://pbs.twimg.com/profile_images/419233186145517568/lzUm77xJ_normal.jpeg"/>
    <hyperlink ref="G26" r:id="rId281" display="http://pbs.twimg.com/profile_images/1614860019/Lel_swing_hair_normal.jpg"/>
    <hyperlink ref="G27" r:id="rId282" display="http://pbs.twimg.com/profile_images/796033200850014208/ESFBG177_normal.jpg"/>
    <hyperlink ref="G28" r:id="rId283" display="http://pbs.twimg.com/profile_images/1085086942499401728/PejwtaKJ_normal.jpg"/>
    <hyperlink ref="G29" r:id="rId284" display="http://pbs.twimg.com/profile_images/723231549517242369/62J6aJgG_normal.jpg"/>
    <hyperlink ref="G30" r:id="rId285" display="http://pbs.twimg.com/profile_images/996090211753865216/R6C0jUp5_normal.jpg"/>
    <hyperlink ref="G31" r:id="rId286" display="http://pbs.twimg.com/profile_images/1013383716075286528/SysubLR8_normal.png"/>
    <hyperlink ref="G32" r:id="rId287" display="http://pbs.twimg.com/profile_images/1027273265629151232/qc4ALkD8_normal.jpg"/>
    <hyperlink ref="G33" r:id="rId288" display="http://pbs.twimg.com/profile_images/1611692240/image_normal.jpg"/>
    <hyperlink ref="G34" r:id="rId289" display="http://pbs.twimg.com/profile_images/957716848820109312/_QpDTNx6_normal.jpg"/>
    <hyperlink ref="G35" r:id="rId290" display="http://pbs.twimg.com/profile_images/1060119627584299009/-cdgNtiO_normal.jpg"/>
    <hyperlink ref="G36" r:id="rId291" display="http://pbs.twimg.com/profile_images/1082775648597233664/NPjGGmc7_normal.jpg"/>
    <hyperlink ref="G37" r:id="rId292" display="http://pbs.twimg.com/profile_images/875793011572998144/yKCk7UT7_normal.jpg"/>
    <hyperlink ref="G38" r:id="rId293" display="http://pbs.twimg.com/profile_images/946946680296914944/4OeXN6Px_normal.jpg"/>
    <hyperlink ref="G39" r:id="rId294" display="http://pbs.twimg.com/profile_images/1079582864046313472/vslzP04K_normal.jpg"/>
    <hyperlink ref="G40" r:id="rId295" display="http://pbs.twimg.com/profile_images/912914819451359232/HICr-YwL_normal.jpg"/>
    <hyperlink ref="G41" r:id="rId296" display="http://pbs.twimg.com/profile_images/879828677017485316/OmSe2Mi__normal.jpg"/>
    <hyperlink ref="G42" r:id="rId297" display="http://pbs.twimg.com/profile_images/1068538933053538304/WgcTtWJN_normal.jpg"/>
    <hyperlink ref="G43" r:id="rId298" display="http://pbs.twimg.com/profile_images/578324750105100289/zd-dx7zG_normal.jpeg"/>
    <hyperlink ref="G44" r:id="rId299" display="http://pbs.twimg.com/profile_images/1015054648108077056/42Pk81GK_normal.jpg"/>
    <hyperlink ref="G45" r:id="rId300" display="http://pbs.twimg.com/profile_images/1054998833749520384/G2LhmWaI_normal.jpg"/>
    <hyperlink ref="G46" r:id="rId301" display="http://pbs.twimg.com/profile_images/1071296471817838593/X-yPEhMI_normal.jpg"/>
    <hyperlink ref="G47" r:id="rId302" display="http://pbs.twimg.com/profile_images/986516337424982016/Mj0asbCn_normal.jpg"/>
    <hyperlink ref="G48" r:id="rId303" display="http://pbs.twimg.com/profile_images/874276197357596672/kUuht00m_normal.jpg"/>
    <hyperlink ref="G49" r:id="rId304" display="http://pbs.twimg.com/profile_images/953684385856815104/ko_e1evT_normal.jpg"/>
    <hyperlink ref="G50" r:id="rId305" display="http://pbs.twimg.com/profile_images/859982100904148992/hv5soju7_normal.jpg"/>
    <hyperlink ref="G51" r:id="rId306" display="http://pbs.twimg.com/profile_images/1013907085103284224/DiPIrXQY_normal.jpg"/>
    <hyperlink ref="G52" r:id="rId307" display="http://pbs.twimg.com/profile_images/1073931183375945728/y7luQqfx_normal.jpg"/>
    <hyperlink ref="G53" r:id="rId308" display="http://pbs.twimg.com/profile_images/1079506014125191168/oa-a72S1_normal.jpg"/>
    <hyperlink ref="G54" r:id="rId309" display="http://pbs.twimg.com/profile_images/1022036021679140865/uFp8vBSp_normal.jpg"/>
    <hyperlink ref="G55" r:id="rId310" display="http://pbs.twimg.com/profile_images/581335823167057921/wDGh4kVF_normal.jpg"/>
    <hyperlink ref="G56" r:id="rId311" display="http://pbs.twimg.com/profile_images/987399367492386816/wUgBULZY_normal.jpg"/>
    <hyperlink ref="G57" r:id="rId312" display="http://pbs.twimg.com/profile_images/1082334565056733184/BLTgBuMt_normal.jpg"/>
    <hyperlink ref="G58" r:id="rId313" display="http://pbs.twimg.com/profile_images/840601597461725185/ahpoZKNL_normal.jpg"/>
    <hyperlink ref="G59" r:id="rId314" display="http://pbs.twimg.com/profile_images/960603762015350784/uYOkph6S_normal.jpg"/>
    <hyperlink ref="G60" r:id="rId315" display="http://pbs.twimg.com/profile_images/692020515641266178/DOWpNNwu_normal.png"/>
    <hyperlink ref="G61" r:id="rId316" display="http://pbs.twimg.com/profile_images/540399674713071616/A-pJ0vwt_normal.jpeg"/>
    <hyperlink ref="G62" r:id="rId317" display="http://pbs.twimg.com/profile_images/498704150926852097/v7RedHjU_normal.jpeg"/>
    <hyperlink ref="G63" r:id="rId318" display="http://pbs.twimg.com/profile_images/1763378768/image_normal.jpg"/>
    <hyperlink ref="G64" r:id="rId319" display="http://pbs.twimg.com/profile_images/639047598121349120/GwdThnRy_normal.png"/>
    <hyperlink ref="G65" r:id="rId320" display="http://pbs.twimg.com/profile_images/3623761254/b62087587f7d52a6a2ab5aa2e773d4ac_normal.jpeg"/>
    <hyperlink ref="G66" r:id="rId321" display="http://pbs.twimg.com/profile_images/3482179322/acf1c6f16e2497790c5c3f38b2c57f57_normal.jpeg"/>
    <hyperlink ref="G67" r:id="rId322" display="http://pbs.twimg.com/profile_images/1159190511/mel_castro_680_normal.jpg"/>
    <hyperlink ref="G68" r:id="rId323" display="http://pbs.twimg.com/profile_images/761556937397850112/VmTlCGB6_normal.jpg"/>
    <hyperlink ref="G69" r:id="rId324" display="http://pbs.twimg.com/profile_images/789153461921132544/4dNVwQ1W_normal.jpg"/>
    <hyperlink ref="G70" r:id="rId325" display="http://pbs.twimg.com/profile_images/954581795793551360/w3mqJyDT_normal.jpg"/>
    <hyperlink ref="G71" r:id="rId326" display="http://pbs.twimg.com/profile_images/997212313433198597/lEMjOvne_normal.jpg"/>
    <hyperlink ref="G72" r:id="rId327" display="http://pbs.twimg.com/profile_images/956615605540478976/Sm1EQjwP_normal.jpg"/>
    <hyperlink ref="G73" r:id="rId328" display="http://pbs.twimg.com/profile_images/1017094774241648640/I38oupkP_normal.jpg"/>
    <hyperlink ref="G74" r:id="rId329" display="http://pbs.twimg.com/profile_images/1057511236148125698/DnufruGW_normal.jpg"/>
    <hyperlink ref="G75" r:id="rId330" display="http://pbs.twimg.com/profile_images/1020718900932034561/oKB4nIgZ_normal.jpg"/>
    <hyperlink ref="G76" r:id="rId331" display="http://pbs.twimg.com/profile_images/1032290871872344064/ihuNU6Ny_normal.jpg"/>
    <hyperlink ref="G77" r:id="rId332" display="http://pbs.twimg.com/profile_images/3322020373/1d40d96a950d5528bf46a55b32ecd2d6_normal.png"/>
    <hyperlink ref="G78" r:id="rId333" display="http://pbs.twimg.com/profile_images/1065494629695385600/6SLi5Kpx_normal.jpg"/>
    <hyperlink ref="G79" r:id="rId334" display="http://pbs.twimg.com/profile_images/1052446522409922565/KjuQXkGv_normal.jpg"/>
    <hyperlink ref="G80" r:id="rId335" display="http://pbs.twimg.com/profile_images/1058530428196392960/l4PCakRI_normal.jpg"/>
    <hyperlink ref="G81" r:id="rId336" display="http://pbs.twimg.com/profile_images/850380891650183169/N_RQii-T_normal.jpg"/>
    <hyperlink ref="G82" r:id="rId337" display="http://pbs.twimg.com/profile_images/860657189299433474/IpzwJnd8_normal.jpg"/>
    <hyperlink ref="G83" r:id="rId338" display="http://pbs.twimg.com/profile_images/932319414950641664/TH6Swhyu_normal.jpg"/>
    <hyperlink ref="G84" r:id="rId339" display="http://pbs.twimg.com/profile_images/563834779909361666/bj85l_qo_normal.png"/>
    <hyperlink ref="G85" r:id="rId340" display="http://pbs.twimg.com/profile_images/1076276994562650112/0cwqbXk8_normal.jpg"/>
    <hyperlink ref="G86" r:id="rId341" display="http://pbs.twimg.com/profile_images/1004218746406203392/vAruQMIX_normal.jpg"/>
    <hyperlink ref="G87" r:id="rId342" display="http://pbs.twimg.com/profile_images/696054559165145088/oy1F--WD_normal.jpg"/>
    <hyperlink ref="G88" r:id="rId343" display="http://pbs.twimg.com/profile_images/462418299280564224/5BvysAWo_normal.jpeg"/>
    <hyperlink ref="G89" r:id="rId344" display="http://pbs.twimg.com/profile_images/828732300577771521/bLwAdadF_normal.jpg"/>
    <hyperlink ref="G90" r:id="rId345" display="http://pbs.twimg.com/profile_images/963471054000685056/l4Tlx4Ia_normal.jpg"/>
    <hyperlink ref="G91" r:id="rId346" display="http://pbs.twimg.com/profile_images/1042428454497443840/BDY512AK_normal.jpg"/>
    <hyperlink ref="G92" r:id="rId347" display="http://pbs.twimg.com/profile_images/1001552841847246848/0tGfvsCs_normal.jpg"/>
    <hyperlink ref="G93" r:id="rId348" display="http://pbs.twimg.com/profile_images/2164888033/philippe-djegal_normal.jpg"/>
    <hyperlink ref="G94" r:id="rId349" display="http://pbs.twimg.com/profile_images/378800000470907187/bbee750db9d2fdfb97a2d98302ace687_normal.jpeg"/>
    <hyperlink ref="G95" r:id="rId350" display="http://pbs.twimg.com/profile_images/861283785169526786/glbbIED4_normal.jpg"/>
    <hyperlink ref="G96" r:id="rId351" display="http://pbs.twimg.com/profile_images/1046593682122584064/rmGgWNWE_normal.jpg"/>
    <hyperlink ref="G97" r:id="rId352" display="http://pbs.twimg.com/profile_images/1083661097163321344/feYyZKea_normal.jpg"/>
    <hyperlink ref="G98" r:id="rId353" display="http://pbs.twimg.com/profile_images/378800000534983649/9f5e36d854aaf325add69b8edee0deb3_normal.jpeg"/>
    <hyperlink ref="G99" r:id="rId354" display="http://pbs.twimg.com/profile_images/1076988314576596993/1hkwKXgj_normal.jpg"/>
    <hyperlink ref="G100" r:id="rId355" display="http://pbs.twimg.com/profile_images/1064415946259881984/LICeVbJH_normal.jpg"/>
    <hyperlink ref="G101" r:id="rId356" display="http://pbs.twimg.com/profile_images/1035275056614502400/UsbFm6ha_normal.jpg"/>
    <hyperlink ref="G102" r:id="rId357" display="http://pbs.twimg.com/profile_images/662049008416763905/QhKHTZY9_normal.jpg"/>
    <hyperlink ref="G103" r:id="rId358" display="http://pbs.twimg.com/profile_images/904808030079942660/_6Jb7a4O_normal.jpg"/>
    <hyperlink ref="G104" r:id="rId359" display="http://pbs.twimg.com/profile_images/894758306224517120/DDJIDIuz_normal.jpg"/>
    <hyperlink ref="G105" r:id="rId360" display="http://pbs.twimg.com/profile_images/819023651/tm.icon.large_normal.png"/>
    <hyperlink ref="G106" r:id="rId361" display="http://pbs.twimg.com/profile_images/1058716112186195968/XEWIbJr2_normal.jpg"/>
    <hyperlink ref="G107" r:id="rId362" display="http://pbs.twimg.com/profile_images/1028089276825649153/T0P-4st__normal.jpg"/>
    <hyperlink ref="G108" r:id="rId363" display="http://pbs.twimg.com/profile_images/1022342562986614784/2AfkVyxz_normal.jpg"/>
    <hyperlink ref="G109" r:id="rId364" display="http://pbs.twimg.com/profile_images/421793251020922881/bxXVCSx__normal.jpeg"/>
    <hyperlink ref="AY3" r:id="rId365" display="https://twitter.com/djconnel"/>
    <hyperlink ref="AY4" r:id="rId366" display="https://twitter.com/betweenlilo"/>
    <hyperlink ref="AY5" r:id="rId367" display="https://twitter.com/terisasiagatonu"/>
    <hyperlink ref="AY6" r:id="rId368" display="https://twitter.com/yesikastarr"/>
    <hyperlink ref="AY7" r:id="rId369" display="https://twitter.com/dianamoon"/>
    <hyperlink ref="AY8" r:id="rId370" display="https://twitter.com/itsmonakhalil"/>
    <hyperlink ref="AY9" r:id="rId371" display="https://twitter.com/judesb"/>
    <hyperlink ref="AY10" r:id="rId372" display="https://twitter.com/7x7"/>
    <hyperlink ref="AY11" r:id="rId373" display="https://twitter.com/goldengatebus"/>
    <hyperlink ref="AY12" r:id="rId374" display="https://twitter.com/bayareaclipper"/>
    <hyperlink ref="AY13" r:id="rId375" display="https://twitter.com/goldengateferry"/>
    <hyperlink ref="AY14" r:id="rId376" display="https://twitter.com/mybluewristband"/>
    <hyperlink ref="AY15" r:id="rId377" display="https://twitter.com/womensmarch"/>
    <hyperlink ref="AY16" r:id="rId378" display="https://twitter.com/goldngater"/>
    <hyperlink ref="AY17" r:id="rId379" display="https://twitter.com/msladyjustice1"/>
    <hyperlink ref="AY18" r:id="rId380" display="https://twitter.com/lsarsour"/>
    <hyperlink ref="AY19" r:id="rId381" display="https://twitter.com/bobblanddesign"/>
    <hyperlink ref="AY20" r:id="rId382" display="https://twitter.com/tamikamallory"/>
    <hyperlink ref="AY21" r:id="rId383" display="https://twitter.com/element_tim"/>
    <hyperlink ref="AY22" r:id="rId384" display="https://twitter.com/alexmaksf"/>
    <hyperlink ref="AY23" r:id="rId385" display="https://twitter.com/brokeassstuart"/>
    <hyperlink ref="AY24" r:id="rId386" display="https://twitter.com/emily_freeman10"/>
    <hyperlink ref="AY25" r:id="rId387" display="https://twitter.com/sk_sfbay"/>
    <hyperlink ref="AY26" r:id="rId388" display="https://twitter.com/tisiwoota"/>
    <hyperlink ref="AY27" r:id="rId389" display="https://twitter.com/pwongview"/>
    <hyperlink ref="AY28" r:id="rId390" display="https://twitter.com/adultlifeskills"/>
    <hyperlink ref="AY29" r:id="rId391" display="https://twitter.com/4star_theatre"/>
    <hyperlink ref="AY30" r:id="rId392" display="https://twitter.com/microbiomdigest"/>
    <hyperlink ref="AY31" r:id="rId393" display="https://twitter.com/dameunabeca"/>
    <hyperlink ref="AY32" r:id="rId394" display="https://twitter.com/coolgrey"/>
    <hyperlink ref="AY33" r:id="rId395" display="https://twitter.com/cxarli"/>
    <hyperlink ref="AY34" r:id="rId396" display="https://twitter.com/christinasflaw"/>
    <hyperlink ref="AY35" r:id="rId397" display="https://twitter.com/evict_twit_ter"/>
    <hyperlink ref="AY36" r:id="rId398" display="https://twitter.com/kristiannec"/>
    <hyperlink ref="AY37" r:id="rId399" display="https://twitter.com/abc7newsbayarea"/>
    <hyperlink ref="AY38" r:id="rId400" display="https://twitter.com/gparis58"/>
    <hyperlink ref="AY39" r:id="rId401" display="https://twitter.com/pillloww"/>
    <hyperlink ref="AY40" r:id="rId402" display="https://twitter.com/cfairyfay"/>
    <hyperlink ref="AY41" r:id="rId403" display="https://twitter.com/brendaelialara1"/>
    <hyperlink ref="AY42" r:id="rId404" display="https://twitter.com/jessegillette"/>
    <hyperlink ref="AY43" r:id="rId405" display="https://twitter.com/cruzn101"/>
    <hyperlink ref="AY44" r:id="rId406" display="https://twitter.com/furealdt1"/>
    <hyperlink ref="AY45" r:id="rId407" display="https://twitter.com/denise_teez"/>
    <hyperlink ref="AY46" r:id="rId408" display="https://twitter.com/senor_sebu"/>
    <hyperlink ref="AY47" r:id="rId409" display="https://twitter.com/strickalator"/>
    <hyperlink ref="AY48" r:id="rId410" display="https://twitter.com/realdonaldtrump"/>
    <hyperlink ref="AY49" r:id="rId411" display="https://twitter.com/supergirlofsf"/>
    <hyperlink ref="AY50" r:id="rId412" display="https://twitter.com/potus"/>
    <hyperlink ref="AY51" r:id="rId413" display="https://twitter.com/jccsf"/>
    <hyperlink ref="AY52" r:id="rId414" display="https://twitter.com/mollyjongfast"/>
    <hyperlink ref="AY53" r:id="rId415" display="https://twitter.com/alyssa_milano"/>
    <hyperlink ref="AY54" r:id="rId416" display="https://twitter.com/rickyruzzo"/>
    <hyperlink ref="AY55" r:id="rId417" display="https://twitter.com/nik_shine"/>
    <hyperlink ref="AY56" r:id="rId418" display="https://twitter.com/mvcherryblossom"/>
    <hyperlink ref="AY57" r:id="rId419" display="https://twitter.com/ethan_vella"/>
    <hyperlink ref="AY58" r:id="rId420" display="https://twitter.com/vegasgolfgal"/>
    <hyperlink ref="AY59" r:id="rId421" display="https://twitter.com/melrserra"/>
    <hyperlink ref="AY60" r:id="rId422" display="https://twitter.com/aliquotchris"/>
    <hyperlink ref="AY61" r:id="rId423" display="https://twitter.com/stabbyfootjohns"/>
    <hyperlink ref="AY62" r:id="rId424" display="https://twitter.com/imeluny"/>
    <hyperlink ref="AY63" r:id="rId425" display="https://twitter.com/tigerbeat"/>
    <hyperlink ref="AY64" r:id="rId426" display="https://twitter.com/untitledfairs"/>
    <hyperlink ref="AY65" r:id="rId427" display="https://twitter.com/michelepred"/>
    <hyperlink ref="AY66" r:id="rId428" display="https://twitter.com/cindycinnis"/>
    <hyperlink ref="AY67" r:id="rId429" display="https://twitter.com/melanienathan1"/>
    <hyperlink ref="AY68" r:id="rId430" display="https://twitter.com/scott_wiener"/>
    <hyperlink ref="AY69" r:id="rId431" display="https://twitter.com/mdkanin"/>
    <hyperlink ref="AY70" r:id="rId432" display="https://twitter.com/champlin_c"/>
    <hyperlink ref="AY71" r:id="rId433" display="https://twitter.com/kqednews"/>
    <hyperlink ref="AY72" r:id="rId434" display="https://twitter.com/edleedems"/>
    <hyperlink ref="AY73" r:id="rId435" display="https://twitter.com/uniteddemclub"/>
    <hyperlink ref="AY74" r:id="rId436" display="https://twitter.com/wmarchsf"/>
    <hyperlink ref="AY75" r:id="rId437" display="https://twitter.com/yolanda_______"/>
    <hyperlink ref="AY76" r:id="rId438" display="https://twitter.com/surfrider"/>
    <hyperlink ref="AY77" r:id="rId439" display="https://twitter.com/uclastresslab"/>
    <hyperlink ref="AY78" r:id="rId440" display="https://twitter.com/theurv"/>
    <hyperlink ref="AY79" r:id="rId441" display="https://twitter.com/esarefernandez"/>
    <hyperlink ref="AY80" r:id="rId442" display="https://twitter.com/arielbarb"/>
    <hyperlink ref="AY81" r:id="rId443" display="https://twitter.com/_risinghearts"/>
    <hyperlink ref="AY82" r:id="rId444" display="https://twitter.com/lynninca"/>
    <hyperlink ref="AY83" r:id="rId445" display="https://twitter.com/organize4power"/>
    <hyperlink ref="AY84" r:id="rId446" display="https://twitter.com/calnurses"/>
    <hyperlink ref="AY85" r:id="rId447" display="https://twitter.com/hadassahnegron"/>
    <hyperlink ref="AY86" r:id="rId448" display="https://twitter.com/sophieriggsby"/>
    <hyperlink ref="AY87" r:id="rId449" display="https://twitter.com/sheilaf2002"/>
    <hyperlink ref="AY88" r:id="rId450" display="https://twitter.com/mackerelcat"/>
    <hyperlink ref="AY89" r:id="rId451" display="https://twitter.com/garcelleb"/>
    <hyperlink ref="AY90" r:id="rId452" display="https://twitter.com/lisarraine"/>
    <hyperlink ref="AY91" r:id="rId453" display="https://twitter.com/gayleong"/>
    <hyperlink ref="AY92" r:id="rId454" display="https://twitter.com/kron4news"/>
    <hyperlink ref="AY93" r:id="rId455" display="https://twitter.com/pdjegal"/>
    <hyperlink ref="AY94" r:id="rId456" display="https://twitter.com/sflabor"/>
    <hyperlink ref="AY95" r:id="rId457" display="https://twitter.com/keri_lowe_"/>
    <hyperlink ref="AY96" r:id="rId458" display="https://twitter.com/geewhiz63"/>
    <hyperlink ref="AY97" r:id="rId459" display="https://twitter.com/yassxa"/>
    <hyperlink ref="AY98" r:id="rId460" display="https://twitter.com/sarahmgellar"/>
    <hyperlink ref="AY99" r:id="rId461" display="https://twitter.com/y666mna"/>
    <hyperlink ref="AY100" r:id="rId462" display="https://twitter.com/marialuv28"/>
    <hyperlink ref="AY101" r:id="rId463" display="https://twitter.com/street_cormier"/>
    <hyperlink ref="AY102" r:id="rId464" display="https://twitter.com/heyhanyu2"/>
    <hyperlink ref="AY103" r:id="rId465" display="https://twitter.com/wberrazeg"/>
    <hyperlink ref="AY104" r:id="rId466" display="https://twitter.com/socialheadliner"/>
    <hyperlink ref="AY105" r:id="rId467" display="https://twitter.com/trendssf"/>
    <hyperlink ref="AY106" r:id="rId468" display="https://twitter.com/scallionoh"/>
    <hyperlink ref="AY107" r:id="rId469" display="https://twitter.com/feministdevil"/>
    <hyperlink ref="AY108" r:id="rId470" display="https://twitter.com/morningroja"/>
    <hyperlink ref="AY109" r:id="rId471" display="https://twitter.com/bassett87"/>
  </hyperlinks>
  <printOptions/>
  <pageMargins left="0.7" right="0.7" top="0.75" bottom="0.75" header="0.3" footer="0.3"/>
  <pageSetup horizontalDpi="600" verticalDpi="600" orientation="portrait" r:id="rId476"/>
  <drawing r:id="rId475"/>
  <legacyDrawing r:id="rId473"/>
  <tableParts>
    <tablePart r:id="rId4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1710</v>
      </c>
      <c r="Z2" s="13" t="s">
        <v>1723</v>
      </c>
      <c r="AA2" s="13" t="s">
        <v>1770</v>
      </c>
      <c r="AB2" s="13" t="s">
        <v>1844</v>
      </c>
      <c r="AC2" s="13" t="s">
        <v>1966</v>
      </c>
      <c r="AD2" s="13" t="s">
        <v>2008</v>
      </c>
      <c r="AE2" s="13" t="s">
        <v>2009</v>
      </c>
      <c r="AF2" s="13" t="s">
        <v>2031</v>
      </c>
      <c r="AG2" s="118" t="s">
        <v>2327</v>
      </c>
      <c r="AH2" s="118" t="s">
        <v>2328</v>
      </c>
      <c r="AI2" s="118" t="s">
        <v>2329</v>
      </c>
      <c r="AJ2" s="118" t="s">
        <v>2330</v>
      </c>
      <c r="AK2" s="118" t="s">
        <v>2331</v>
      </c>
      <c r="AL2" s="118" t="s">
        <v>2332</v>
      </c>
      <c r="AM2" s="118" t="s">
        <v>2333</v>
      </c>
      <c r="AN2" s="118" t="s">
        <v>2334</v>
      </c>
      <c r="AO2" s="118" t="s">
        <v>2337</v>
      </c>
    </row>
    <row r="3" spans="1:41" ht="15">
      <c r="A3" s="87" t="s">
        <v>1643</v>
      </c>
      <c r="B3" s="65" t="s">
        <v>1666</v>
      </c>
      <c r="C3" s="65" t="s">
        <v>56</v>
      </c>
      <c r="D3" s="104"/>
      <c r="E3" s="103"/>
      <c r="F3" s="105" t="s">
        <v>2345</v>
      </c>
      <c r="G3" s="106"/>
      <c r="H3" s="106"/>
      <c r="I3" s="107">
        <v>3</v>
      </c>
      <c r="J3" s="108"/>
      <c r="K3" s="48">
        <v>19</v>
      </c>
      <c r="L3" s="48">
        <v>15</v>
      </c>
      <c r="M3" s="48">
        <v>17</v>
      </c>
      <c r="N3" s="48">
        <v>32</v>
      </c>
      <c r="O3" s="48">
        <v>32</v>
      </c>
      <c r="P3" s="49" t="s">
        <v>2338</v>
      </c>
      <c r="Q3" s="49" t="s">
        <v>2338</v>
      </c>
      <c r="R3" s="48">
        <v>19</v>
      </c>
      <c r="S3" s="48">
        <v>19</v>
      </c>
      <c r="T3" s="48">
        <v>1</v>
      </c>
      <c r="U3" s="48">
        <v>8</v>
      </c>
      <c r="V3" s="48">
        <v>0</v>
      </c>
      <c r="W3" s="49">
        <v>0</v>
      </c>
      <c r="X3" s="49">
        <v>0</v>
      </c>
      <c r="Y3" s="78" t="s">
        <v>1711</v>
      </c>
      <c r="Z3" s="78" t="s">
        <v>1724</v>
      </c>
      <c r="AA3" s="78" t="s">
        <v>1771</v>
      </c>
      <c r="AB3" s="84" t="s">
        <v>1771</v>
      </c>
      <c r="AC3" s="84" t="s">
        <v>1967</v>
      </c>
      <c r="AD3" s="84"/>
      <c r="AE3" s="84"/>
      <c r="AF3" s="84" t="s">
        <v>2032</v>
      </c>
      <c r="AG3" s="121">
        <v>10</v>
      </c>
      <c r="AH3" s="124">
        <v>3.0303030303030303</v>
      </c>
      <c r="AI3" s="121">
        <v>3</v>
      </c>
      <c r="AJ3" s="124">
        <v>0.9090909090909091</v>
      </c>
      <c r="AK3" s="121">
        <v>0</v>
      </c>
      <c r="AL3" s="124">
        <v>0</v>
      </c>
      <c r="AM3" s="121">
        <v>317</v>
      </c>
      <c r="AN3" s="124">
        <v>96.06060606060606</v>
      </c>
      <c r="AO3" s="121">
        <v>330</v>
      </c>
    </row>
    <row r="4" spans="1:41" ht="15">
      <c r="A4" s="87" t="s">
        <v>1644</v>
      </c>
      <c r="B4" s="65" t="s">
        <v>1667</v>
      </c>
      <c r="C4" s="65" t="s">
        <v>56</v>
      </c>
      <c r="D4" s="110"/>
      <c r="E4" s="109"/>
      <c r="F4" s="111" t="s">
        <v>2346</v>
      </c>
      <c r="G4" s="112"/>
      <c r="H4" s="112"/>
      <c r="I4" s="113">
        <v>4</v>
      </c>
      <c r="J4" s="114"/>
      <c r="K4" s="48">
        <v>11</v>
      </c>
      <c r="L4" s="48">
        <v>12</v>
      </c>
      <c r="M4" s="48">
        <v>4</v>
      </c>
      <c r="N4" s="48">
        <v>16</v>
      </c>
      <c r="O4" s="48">
        <v>4</v>
      </c>
      <c r="P4" s="49">
        <v>0.09090909090909091</v>
      </c>
      <c r="Q4" s="49">
        <v>0.16666666666666666</v>
      </c>
      <c r="R4" s="48">
        <v>1</v>
      </c>
      <c r="S4" s="48">
        <v>0</v>
      </c>
      <c r="T4" s="48">
        <v>11</v>
      </c>
      <c r="U4" s="48">
        <v>16</v>
      </c>
      <c r="V4" s="48">
        <v>3</v>
      </c>
      <c r="W4" s="49">
        <v>1.867769</v>
      </c>
      <c r="X4" s="49">
        <v>0.10909090909090909</v>
      </c>
      <c r="Y4" s="78" t="s">
        <v>426</v>
      </c>
      <c r="Z4" s="78" t="s">
        <v>438</v>
      </c>
      <c r="AA4" s="78" t="s">
        <v>1772</v>
      </c>
      <c r="AB4" s="84" t="s">
        <v>1845</v>
      </c>
      <c r="AC4" s="84" t="s">
        <v>1968</v>
      </c>
      <c r="AD4" s="84"/>
      <c r="AE4" s="84" t="s">
        <v>2010</v>
      </c>
      <c r="AF4" s="84" t="s">
        <v>2033</v>
      </c>
      <c r="AG4" s="121">
        <v>4</v>
      </c>
      <c r="AH4" s="124">
        <v>1.5625</v>
      </c>
      <c r="AI4" s="121">
        <v>1</v>
      </c>
      <c r="AJ4" s="124">
        <v>0.390625</v>
      </c>
      <c r="AK4" s="121">
        <v>0</v>
      </c>
      <c r="AL4" s="124">
        <v>0</v>
      </c>
      <c r="AM4" s="121">
        <v>251</v>
      </c>
      <c r="AN4" s="124">
        <v>98.046875</v>
      </c>
      <c r="AO4" s="121">
        <v>256</v>
      </c>
    </row>
    <row r="5" spans="1:41" ht="15">
      <c r="A5" s="87" t="s">
        <v>1645</v>
      </c>
      <c r="B5" s="65" t="s">
        <v>1668</v>
      </c>
      <c r="C5" s="65" t="s">
        <v>56</v>
      </c>
      <c r="D5" s="110"/>
      <c r="E5" s="109"/>
      <c r="F5" s="111" t="s">
        <v>2347</v>
      </c>
      <c r="G5" s="112"/>
      <c r="H5" s="112"/>
      <c r="I5" s="113">
        <v>5</v>
      </c>
      <c r="J5" s="114"/>
      <c r="K5" s="48">
        <v>10</v>
      </c>
      <c r="L5" s="48">
        <v>10</v>
      </c>
      <c r="M5" s="48">
        <v>0</v>
      </c>
      <c r="N5" s="48">
        <v>10</v>
      </c>
      <c r="O5" s="48">
        <v>1</v>
      </c>
      <c r="P5" s="49">
        <v>0</v>
      </c>
      <c r="Q5" s="49">
        <v>0</v>
      </c>
      <c r="R5" s="48">
        <v>1</v>
      </c>
      <c r="S5" s="48">
        <v>0</v>
      </c>
      <c r="T5" s="48">
        <v>10</v>
      </c>
      <c r="U5" s="48">
        <v>10</v>
      </c>
      <c r="V5" s="48">
        <v>4</v>
      </c>
      <c r="W5" s="49">
        <v>2.08</v>
      </c>
      <c r="X5" s="49">
        <v>0.1</v>
      </c>
      <c r="Y5" s="78" t="s">
        <v>425</v>
      </c>
      <c r="Z5" s="78" t="s">
        <v>437</v>
      </c>
      <c r="AA5" s="78" t="s">
        <v>1773</v>
      </c>
      <c r="AB5" s="84" t="s">
        <v>1846</v>
      </c>
      <c r="AC5" s="84" t="s">
        <v>1969</v>
      </c>
      <c r="AD5" s="84"/>
      <c r="AE5" s="84" t="s">
        <v>2011</v>
      </c>
      <c r="AF5" s="84" t="s">
        <v>2034</v>
      </c>
      <c r="AG5" s="121">
        <v>4</v>
      </c>
      <c r="AH5" s="124">
        <v>3.4482758620689653</v>
      </c>
      <c r="AI5" s="121">
        <v>1</v>
      </c>
      <c r="AJ5" s="124">
        <v>0.8620689655172413</v>
      </c>
      <c r="AK5" s="121">
        <v>0</v>
      </c>
      <c r="AL5" s="124">
        <v>0</v>
      </c>
      <c r="AM5" s="121">
        <v>111</v>
      </c>
      <c r="AN5" s="124">
        <v>95.6896551724138</v>
      </c>
      <c r="AO5" s="121">
        <v>116</v>
      </c>
    </row>
    <row r="6" spans="1:41" ht="15">
      <c r="A6" s="87" t="s">
        <v>1646</v>
      </c>
      <c r="B6" s="65" t="s">
        <v>1669</v>
      </c>
      <c r="C6" s="65" t="s">
        <v>56</v>
      </c>
      <c r="D6" s="110"/>
      <c r="E6" s="109"/>
      <c r="F6" s="111" t="s">
        <v>2348</v>
      </c>
      <c r="G6" s="112"/>
      <c r="H6" s="112"/>
      <c r="I6" s="113">
        <v>6</v>
      </c>
      <c r="J6" s="114"/>
      <c r="K6" s="48">
        <v>7</v>
      </c>
      <c r="L6" s="48">
        <v>7</v>
      </c>
      <c r="M6" s="48">
        <v>0</v>
      </c>
      <c r="N6" s="48">
        <v>7</v>
      </c>
      <c r="O6" s="48">
        <v>1</v>
      </c>
      <c r="P6" s="49">
        <v>0</v>
      </c>
      <c r="Q6" s="49">
        <v>0</v>
      </c>
      <c r="R6" s="48">
        <v>1</v>
      </c>
      <c r="S6" s="48">
        <v>0</v>
      </c>
      <c r="T6" s="48">
        <v>7</v>
      </c>
      <c r="U6" s="48">
        <v>7</v>
      </c>
      <c r="V6" s="48">
        <v>2</v>
      </c>
      <c r="W6" s="49">
        <v>1.469388</v>
      </c>
      <c r="X6" s="49">
        <v>0.14285714285714285</v>
      </c>
      <c r="Y6" s="78" t="s">
        <v>429</v>
      </c>
      <c r="Z6" s="78" t="s">
        <v>440</v>
      </c>
      <c r="AA6" s="78" t="s">
        <v>443</v>
      </c>
      <c r="AB6" s="84" t="s">
        <v>1847</v>
      </c>
      <c r="AC6" s="84" t="s">
        <v>1970</v>
      </c>
      <c r="AD6" s="84"/>
      <c r="AE6" s="84" t="s">
        <v>253</v>
      </c>
      <c r="AF6" s="84" t="s">
        <v>2035</v>
      </c>
      <c r="AG6" s="121">
        <v>0</v>
      </c>
      <c r="AH6" s="124">
        <v>0</v>
      </c>
      <c r="AI6" s="121">
        <v>0</v>
      </c>
      <c r="AJ6" s="124">
        <v>0</v>
      </c>
      <c r="AK6" s="121">
        <v>0</v>
      </c>
      <c r="AL6" s="124">
        <v>0</v>
      </c>
      <c r="AM6" s="121">
        <v>153</v>
      </c>
      <c r="AN6" s="124">
        <v>100</v>
      </c>
      <c r="AO6" s="121">
        <v>153</v>
      </c>
    </row>
    <row r="7" spans="1:41" ht="15">
      <c r="A7" s="87" t="s">
        <v>1647</v>
      </c>
      <c r="B7" s="65" t="s">
        <v>1670</v>
      </c>
      <c r="C7" s="65" t="s">
        <v>56</v>
      </c>
      <c r="D7" s="110"/>
      <c r="E7" s="109"/>
      <c r="F7" s="111" t="s">
        <v>2349</v>
      </c>
      <c r="G7" s="112"/>
      <c r="H7" s="112"/>
      <c r="I7" s="113">
        <v>7</v>
      </c>
      <c r="J7" s="114"/>
      <c r="K7" s="48">
        <v>7</v>
      </c>
      <c r="L7" s="48">
        <v>7</v>
      </c>
      <c r="M7" s="48">
        <v>14</v>
      </c>
      <c r="N7" s="48">
        <v>21</v>
      </c>
      <c r="O7" s="48">
        <v>3</v>
      </c>
      <c r="P7" s="49">
        <v>0.09090909090909091</v>
      </c>
      <c r="Q7" s="49">
        <v>0.16666666666666666</v>
      </c>
      <c r="R7" s="48">
        <v>1</v>
      </c>
      <c r="S7" s="48">
        <v>0</v>
      </c>
      <c r="T7" s="48">
        <v>7</v>
      </c>
      <c r="U7" s="48">
        <v>21</v>
      </c>
      <c r="V7" s="48">
        <v>2</v>
      </c>
      <c r="W7" s="49">
        <v>1.265306</v>
      </c>
      <c r="X7" s="49">
        <v>0.2857142857142857</v>
      </c>
      <c r="Y7" s="78"/>
      <c r="Z7" s="78"/>
      <c r="AA7" s="78" t="s">
        <v>1774</v>
      </c>
      <c r="AB7" s="84" t="s">
        <v>1848</v>
      </c>
      <c r="AC7" s="84" t="s">
        <v>1971</v>
      </c>
      <c r="AD7" s="84" t="s">
        <v>310</v>
      </c>
      <c r="AE7" s="84" t="s">
        <v>2012</v>
      </c>
      <c r="AF7" s="84" t="s">
        <v>2036</v>
      </c>
      <c r="AG7" s="121">
        <v>8</v>
      </c>
      <c r="AH7" s="124">
        <v>7.142857142857143</v>
      </c>
      <c r="AI7" s="121">
        <v>0</v>
      </c>
      <c r="AJ7" s="124">
        <v>0</v>
      </c>
      <c r="AK7" s="121">
        <v>0</v>
      </c>
      <c r="AL7" s="124">
        <v>0</v>
      </c>
      <c r="AM7" s="121">
        <v>104</v>
      </c>
      <c r="AN7" s="124">
        <v>92.85714285714286</v>
      </c>
      <c r="AO7" s="121">
        <v>112</v>
      </c>
    </row>
    <row r="8" spans="1:41" ht="15">
      <c r="A8" s="87" t="s">
        <v>1648</v>
      </c>
      <c r="B8" s="65" t="s">
        <v>1671</v>
      </c>
      <c r="C8" s="65" t="s">
        <v>56</v>
      </c>
      <c r="D8" s="110"/>
      <c r="E8" s="109"/>
      <c r="F8" s="111" t="s">
        <v>2350</v>
      </c>
      <c r="G8" s="112"/>
      <c r="H8" s="112"/>
      <c r="I8" s="113">
        <v>8</v>
      </c>
      <c r="J8" s="114"/>
      <c r="K8" s="48">
        <v>5</v>
      </c>
      <c r="L8" s="48">
        <v>7</v>
      </c>
      <c r="M8" s="48">
        <v>0</v>
      </c>
      <c r="N8" s="48">
        <v>7</v>
      </c>
      <c r="O8" s="48">
        <v>3</v>
      </c>
      <c r="P8" s="49">
        <v>0</v>
      </c>
      <c r="Q8" s="49">
        <v>0</v>
      </c>
      <c r="R8" s="48">
        <v>1</v>
      </c>
      <c r="S8" s="48">
        <v>0</v>
      </c>
      <c r="T8" s="48">
        <v>5</v>
      </c>
      <c r="U8" s="48">
        <v>7</v>
      </c>
      <c r="V8" s="48">
        <v>3</v>
      </c>
      <c r="W8" s="49">
        <v>1.44</v>
      </c>
      <c r="X8" s="49">
        <v>0.2</v>
      </c>
      <c r="Y8" s="78"/>
      <c r="Z8" s="78"/>
      <c r="AA8" s="78" t="s">
        <v>476</v>
      </c>
      <c r="AB8" s="84" t="s">
        <v>1849</v>
      </c>
      <c r="AC8" s="84" t="s">
        <v>1972</v>
      </c>
      <c r="AD8" s="84"/>
      <c r="AE8" s="84" t="s">
        <v>2013</v>
      </c>
      <c r="AF8" s="84" t="s">
        <v>2037</v>
      </c>
      <c r="AG8" s="121">
        <v>7</v>
      </c>
      <c r="AH8" s="124">
        <v>10.294117647058824</v>
      </c>
      <c r="AI8" s="121">
        <v>0</v>
      </c>
      <c r="AJ8" s="124">
        <v>0</v>
      </c>
      <c r="AK8" s="121">
        <v>0</v>
      </c>
      <c r="AL8" s="124">
        <v>0</v>
      </c>
      <c r="AM8" s="121">
        <v>61</v>
      </c>
      <c r="AN8" s="124">
        <v>89.70588235294117</v>
      </c>
      <c r="AO8" s="121">
        <v>68</v>
      </c>
    </row>
    <row r="9" spans="1:41" ht="15">
      <c r="A9" s="87" t="s">
        <v>1649</v>
      </c>
      <c r="B9" s="65" t="s">
        <v>1672</v>
      </c>
      <c r="C9" s="65" t="s">
        <v>56</v>
      </c>
      <c r="D9" s="110"/>
      <c r="E9" s="109"/>
      <c r="F9" s="111" t="s">
        <v>2351</v>
      </c>
      <c r="G9" s="112"/>
      <c r="H9" s="112"/>
      <c r="I9" s="113">
        <v>9</v>
      </c>
      <c r="J9" s="114"/>
      <c r="K9" s="48">
        <v>5</v>
      </c>
      <c r="L9" s="48">
        <v>5</v>
      </c>
      <c r="M9" s="48">
        <v>0</v>
      </c>
      <c r="N9" s="48">
        <v>5</v>
      </c>
      <c r="O9" s="48">
        <v>1</v>
      </c>
      <c r="P9" s="49">
        <v>0</v>
      </c>
      <c r="Q9" s="49">
        <v>0</v>
      </c>
      <c r="R9" s="48">
        <v>1</v>
      </c>
      <c r="S9" s="48">
        <v>0</v>
      </c>
      <c r="T9" s="48">
        <v>5</v>
      </c>
      <c r="U9" s="48">
        <v>5</v>
      </c>
      <c r="V9" s="48">
        <v>2</v>
      </c>
      <c r="W9" s="49">
        <v>1.28</v>
      </c>
      <c r="X9" s="49">
        <v>0.2</v>
      </c>
      <c r="Y9" s="78" t="s">
        <v>422</v>
      </c>
      <c r="Z9" s="78" t="s">
        <v>434</v>
      </c>
      <c r="AA9" s="78" t="s">
        <v>444</v>
      </c>
      <c r="AB9" s="84" t="s">
        <v>1850</v>
      </c>
      <c r="AC9" s="84" t="s">
        <v>1973</v>
      </c>
      <c r="AD9" s="84"/>
      <c r="AE9" s="84" t="s">
        <v>216</v>
      </c>
      <c r="AF9" s="84" t="s">
        <v>2038</v>
      </c>
      <c r="AG9" s="121">
        <v>5</v>
      </c>
      <c r="AH9" s="124">
        <v>3.6231884057971016</v>
      </c>
      <c r="AI9" s="121">
        <v>6</v>
      </c>
      <c r="AJ9" s="124">
        <v>4.3478260869565215</v>
      </c>
      <c r="AK9" s="121">
        <v>0</v>
      </c>
      <c r="AL9" s="124">
        <v>0</v>
      </c>
      <c r="AM9" s="121">
        <v>127</v>
      </c>
      <c r="AN9" s="124">
        <v>92.02898550724638</v>
      </c>
      <c r="AO9" s="121">
        <v>138</v>
      </c>
    </row>
    <row r="10" spans="1:41" ht="14.25" customHeight="1">
      <c r="A10" s="87" t="s">
        <v>1650</v>
      </c>
      <c r="B10" s="65" t="s">
        <v>1673</v>
      </c>
      <c r="C10" s="65" t="s">
        <v>56</v>
      </c>
      <c r="D10" s="110"/>
      <c r="E10" s="109"/>
      <c r="F10" s="111" t="s">
        <v>2352</v>
      </c>
      <c r="G10" s="112"/>
      <c r="H10" s="112"/>
      <c r="I10" s="113">
        <v>10</v>
      </c>
      <c r="J10" s="114"/>
      <c r="K10" s="48">
        <v>4</v>
      </c>
      <c r="L10" s="48">
        <v>4</v>
      </c>
      <c r="M10" s="48">
        <v>0</v>
      </c>
      <c r="N10" s="48">
        <v>4</v>
      </c>
      <c r="O10" s="48">
        <v>1</v>
      </c>
      <c r="P10" s="49">
        <v>0</v>
      </c>
      <c r="Q10" s="49">
        <v>0</v>
      </c>
      <c r="R10" s="48">
        <v>1</v>
      </c>
      <c r="S10" s="48">
        <v>0</v>
      </c>
      <c r="T10" s="48">
        <v>4</v>
      </c>
      <c r="U10" s="48">
        <v>4</v>
      </c>
      <c r="V10" s="48">
        <v>2</v>
      </c>
      <c r="W10" s="49">
        <v>1.125</v>
      </c>
      <c r="X10" s="49">
        <v>0.25</v>
      </c>
      <c r="Y10" s="78" t="s">
        <v>431</v>
      </c>
      <c r="Z10" s="78" t="s">
        <v>434</v>
      </c>
      <c r="AA10" s="78" t="s">
        <v>486</v>
      </c>
      <c r="AB10" s="84" t="s">
        <v>1851</v>
      </c>
      <c r="AC10" s="84" t="s">
        <v>1974</v>
      </c>
      <c r="AD10" s="84"/>
      <c r="AE10" s="84" t="s">
        <v>292</v>
      </c>
      <c r="AF10" s="84" t="s">
        <v>2039</v>
      </c>
      <c r="AG10" s="121">
        <v>0</v>
      </c>
      <c r="AH10" s="124">
        <v>0</v>
      </c>
      <c r="AI10" s="121">
        <v>0</v>
      </c>
      <c r="AJ10" s="124">
        <v>0</v>
      </c>
      <c r="AK10" s="121">
        <v>0</v>
      </c>
      <c r="AL10" s="124">
        <v>0</v>
      </c>
      <c r="AM10" s="121">
        <v>39</v>
      </c>
      <c r="AN10" s="124">
        <v>100</v>
      </c>
      <c r="AO10" s="121">
        <v>39</v>
      </c>
    </row>
    <row r="11" spans="1:41" ht="15">
      <c r="A11" s="87" t="s">
        <v>1651</v>
      </c>
      <c r="B11" s="65" t="s">
        <v>1674</v>
      </c>
      <c r="C11" s="65" t="s">
        <v>56</v>
      </c>
      <c r="D11" s="110"/>
      <c r="E11" s="109"/>
      <c r="F11" s="111" t="s">
        <v>2353</v>
      </c>
      <c r="G11" s="112"/>
      <c r="H11" s="112"/>
      <c r="I11" s="113">
        <v>11</v>
      </c>
      <c r="J11" s="114"/>
      <c r="K11" s="48">
        <v>4</v>
      </c>
      <c r="L11" s="48">
        <v>7</v>
      </c>
      <c r="M11" s="48">
        <v>0</v>
      </c>
      <c r="N11" s="48">
        <v>7</v>
      </c>
      <c r="O11" s="48">
        <v>1</v>
      </c>
      <c r="P11" s="49">
        <v>0</v>
      </c>
      <c r="Q11" s="49">
        <v>0</v>
      </c>
      <c r="R11" s="48">
        <v>1</v>
      </c>
      <c r="S11" s="48">
        <v>0</v>
      </c>
      <c r="T11" s="48">
        <v>4</v>
      </c>
      <c r="U11" s="48">
        <v>7</v>
      </c>
      <c r="V11" s="48">
        <v>1</v>
      </c>
      <c r="W11" s="49">
        <v>0.75</v>
      </c>
      <c r="X11" s="49">
        <v>0.5</v>
      </c>
      <c r="Y11" s="78"/>
      <c r="Z11" s="78"/>
      <c r="AA11" s="78" t="s">
        <v>467</v>
      </c>
      <c r="AB11" s="84" t="s">
        <v>1852</v>
      </c>
      <c r="AC11" s="84" t="s">
        <v>1975</v>
      </c>
      <c r="AD11" s="84"/>
      <c r="AE11" s="84" t="s">
        <v>2014</v>
      </c>
      <c r="AF11" s="84" t="s">
        <v>2040</v>
      </c>
      <c r="AG11" s="121">
        <v>2</v>
      </c>
      <c r="AH11" s="124">
        <v>3.9215686274509802</v>
      </c>
      <c r="AI11" s="121">
        <v>4</v>
      </c>
      <c r="AJ11" s="124">
        <v>7.8431372549019605</v>
      </c>
      <c r="AK11" s="121">
        <v>4</v>
      </c>
      <c r="AL11" s="124">
        <v>7.8431372549019605</v>
      </c>
      <c r="AM11" s="121">
        <v>45</v>
      </c>
      <c r="AN11" s="124">
        <v>88.23529411764706</v>
      </c>
      <c r="AO11" s="121">
        <v>51</v>
      </c>
    </row>
    <row r="12" spans="1:41" ht="15">
      <c r="A12" s="87" t="s">
        <v>1652</v>
      </c>
      <c r="B12" s="65" t="s">
        <v>1675</v>
      </c>
      <c r="C12" s="65" t="s">
        <v>56</v>
      </c>
      <c r="D12" s="110"/>
      <c r="E12" s="109"/>
      <c r="F12" s="111" t="s">
        <v>2354</v>
      </c>
      <c r="G12" s="112"/>
      <c r="H12" s="112"/>
      <c r="I12" s="113">
        <v>12</v>
      </c>
      <c r="J12" s="114"/>
      <c r="K12" s="48">
        <v>4</v>
      </c>
      <c r="L12" s="48">
        <v>4</v>
      </c>
      <c r="M12" s="48">
        <v>0</v>
      </c>
      <c r="N12" s="48">
        <v>4</v>
      </c>
      <c r="O12" s="48">
        <v>0</v>
      </c>
      <c r="P12" s="49">
        <v>0</v>
      </c>
      <c r="Q12" s="49">
        <v>0</v>
      </c>
      <c r="R12" s="48">
        <v>1</v>
      </c>
      <c r="S12" s="48">
        <v>0</v>
      </c>
      <c r="T12" s="48">
        <v>4</v>
      </c>
      <c r="U12" s="48">
        <v>4</v>
      </c>
      <c r="V12" s="48">
        <v>2</v>
      </c>
      <c r="W12" s="49">
        <v>1</v>
      </c>
      <c r="X12" s="49">
        <v>0.3333333333333333</v>
      </c>
      <c r="Y12" s="78" t="s">
        <v>424</v>
      </c>
      <c r="Z12" s="78" t="s">
        <v>436</v>
      </c>
      <c r="AA12" s="78" t="s">
        <v>1775</v>
      </c>
      <c r="AB12" s="84" t="s">
        <v>1853</v>
      </c>
      <c r="AC12" s="84" t="s">
        <v>1976</v>
      </c>
      <c r="AD12" s="84"/>
      <c r="AE12" s="84" t="s">
        <v>2015</v>
      </c>
      <c r="AF12" s="84" t="s">
        <v>2041</v>
      </c>
      <c r="AG12" s="121">
        <v>2</v>
      </c>
      <c r="AH12" s="124">
        <v>1.5625</v>
      </c>
      <c r="AI12" s="121">
        <v>0</v>
      </c>
      <c r="AJ12" s="124">
        <v>0</v>
      </c>
      <c r="AK12" s="121">
        <v>0</v>
      </c>
      <c r="AL12" s="124">
        <v>0</v>
      </c>
      <c r="AM12" s="121">
        <v>126</v>
      </c>
      <c r="AN12" s="124">
        <v>98.4375</v>
      </c>
      <c r="AO12" s="121">
        <v>128</v>
      </c>
    </row>
    <row r="13" spans="1:41" ht="15">
      <c r="A13" s="87" t="s">
        <v>1653</v>
      </c>
      <c r="B13" s="65" t="s">
        <v>1676</v>
      </c>
      <c r="C13" s="65" t="s">
        <v>56</v>
      </c>
      <c r="D13" s="110"/>
      <c r="E13" s="109"/>
      <c r="F13" s="111" t="s">
        <v>2355</v>
      </c>
      <c r="G13" s="112"/>
      <c r="H13" s="112"/>
      <c r="I13" s="113">
        <v>13</v>
      </c>
      <c r="J13" s="114"/>
      <c r="K13" s="48">
        <v>3</v>
      </c>
      <c r="L13" s="48">
        <v>0</v>
      </c>
      <c r="M13" s="48">
        <v>8</v>
      </c>
      <c r="N13" s="48">
        <v>8</v>
      </c>
      <c r="O13" s="48">
        <v>0</v>
      </c>
      <c r="P13" s="49">
        <v>0.3333333333333333</v>
      </c>
      <c r="Q13" s="49">
        <v>0.5</v>
      </c>
      <c r="R13" s="48">
        <v>1</v>
      </c>
      <c r="S13" s="48">
        <v>0</v>
      </c>
      <c r="T13" s="48">
        <v>3</v>
      </c>
      <c r="U13" s="48">
        <v>8</v>
      </c>
      <c r="V13" s="48">
        <v>1</v>
      </c>
      <c r="W13" s="49">
        <v>0.666667</v>
      </c>
      <c r="X13" s="49">
        <v>0.6666666666666666</v>
      </c>
      <c r="Y13" s="78"/>
      <c r="Z13" s="78"/>
      <c r="AA13" s="78" t="s">
        <v>443</v>
      </c>
      <c r="AB13" s="84" t="s">
        <v>1854</v>
      </c>
      <c r="AC13" s="84" t="s">
        <v>1977</v>
      </c>
      <c r="AD13" s="84"/>
      <c r="AE13" s="84" t="s">
        <v>2016</v>
      </c>
      <c r="AF13" s="84" t="s">
        <v>2042</v>
      </c>
      <c r="AG13" s="121">
        <v>0</v>
      </c>
      <c r="AH13" s="124">
        <v>0</v>
      </c>
      <c r="AI13" s="121">
        <v>0</v>
      </c>
      <c r="AJ13" s="124">
        <v>0</v>
      </c>
      <c r="AK13" s="121">
        <v>0</v>
      </c>
      <c r="AL13" s="124">
        <v>0</v>
      </c>
      <c r="AM13" s="121">
        <v>20</v>
      </c>
      <c r="AN13" s="124">
        <v>100</v>
      </c>
      <c r="AO13" s="121">
        <v>20</v>
      </c>
    </row>
    <row r="14" spans="1:41" ht="15">
      <c r="A14" s="87" t="s">
        <v>1654</v>
      </c>
      <c r="B14" s="65" t="s">
        <v>1677</v>
      </c>
      <c r="C14" s="65" t="s">
        <v>56</v>
      </c>
      <c r="D14" s="110"/>
      <c r="E14" s="109"/>
      <c r="F14" s="111" t="s">
        <v>2356</v>
      </c>
      <c r="G14" s="112"/>
      <c r="H14" s="112"/>
      <c r="I14" s="113">
        <v>14</v>
      </c>
      <c r="J14" s="114"/>
      <c r="K14" s="48">
        <v>3</v>
      </c>
      <c r="L14" s="48">
        <v>3</v>
      </c>
      <c r="M14" s="48">
        <v>0</v>
      </c>
      <c r="N14" s="48">
        <v>3</v>
      </c>
      <c r="O14" s="48">
        <v>0</v>
      </c>
      <c r="P14" s="49">
        <v>0</v>
      </c>
      <c r="Q14" s="49">
        <v>0</v>
      </c>
      <c r="R14" s="48">
        <v>1</v>
      </c>
      <c r="S14" s="48">
        <v>0</v>
      </c>
      <c r="T14" s="48">
        <v>3</v>
      </c>
      <c r="U14" s="48">
        <v>3</v>
      </c>
      <c r="V14" s="48">
        <v>1</v>
      </c>
      <c r="W14" s="49">
        <v>0.666667</v>
      </c>
      <c r="X14" s="49">
        <v>0.5</v>
      </c>
      <c r="Y14" s="78"/>
      <c r="Z14" s="78"/>
      <c r="AA14" s="78" t="s">
        <v>475</v>
      </c>
      <c r="AB14" s="84" t="s">
        <v>1855</v>
      </c>
      <c r="AC14" s="84" t="s">
        <v>1978</v>
      </c>
      <c r="AD14" s="84"/>
      <c r="AE14" s="84" t="s">
        <v>2017</v>
      </c>
      <c r="AF14" s="84" t="s">
        <v>2043</v>
      </c>
      <c r="AG14" s="121">
        <v>2</v>
      </c>
      <c r="AH14" s="124">
        <v>5.405405405405405</v>
      </c>
      <c r="AI14" s="121">
        <v>0</v>
      </c>
      <c r="AJ14" s="124">
        <v>0</v>
      </c>
      <c r="AK14" s="121">
        <v>0</v>
      </c>
      <c r="AL14" s="124">
        <v>0</v>
      </c>
      <c r="AM14" s="121">
        <v>35</v>
      </c>
      <c r="AN14" s="124">
        <v>94.5945945945946</v>
      </c>
      <c r="AO14" s="121">
        <v>37</v>
      </c>
    </row>
    <row r="15" spans="1:41" ht="15">
      <c r="A15" s="87" t="s">
        <v>1655</v>
      </c>
      <c r="B15" s="65" t="s">
        <v>1666</v>
      </c>
      <c r="C15" s="65" t="s">
        <v>59</v>
      </c>
      <c r="D15" s="110"/>
      <c r="E15" s="109"/>
      <c r="F15" s="111" t="s">
        <v>1655</v>
      </c>
      <c r="G15" s="112"/>
      <c r="H15" s="112"/>
      <c r="I15" s="113">
        <v>15</v>
      </c>
      <c r="J15" s="114"/>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t="s">
        <v>455</v>
      </c>
      <c r="AB15" s="84" t="s">
        <v>833</v>
      </c>
      <c r="AC15" s="84" t="s">
        <v>833</v>
      </c>
      <c r="AD15" s="84"/>
      <c r="AE15" s="84" t="s">
        <v>2018</v>
      </c>
      <c r="AF15" s="84" t="s">
        <v>2044</v>
      </c>
      <c r="AG15" s="121">
        <v>3</v>
      </c>
      <c r="AH15" s="124">
        <v>9.375</v>
      </c>
      <c r="AI15" s="121">
        <v>0</v>
      </c>
      <c r="AJ15" s="124">
        <v>0</v>
      </c>
      <c r="AK15" s="121">
        <v>0</v>
      </c>
      <c r="AL15" s="124">
        <v>0</v>
      </c>
      <c r="AM15" s="121">
        <v>29</v>
      </c>
      <c r="AN15" s="124">
        <v>90.625</v>
      </c>
      <c r="AO15" s="121">
        <v>32</v>
      </c>
    </row>
    <row r="16" spans="1:41" ht="15">
      <c r="A16" s="87" t="s">
        <v>1656</v>
      </c>
      <c r="B16" s="65" t="s">
        <v>1667</v>
      </c>
      <c r="C16" s="65" t="s">
        <v>59</v>
      </c>
      <c r="D16" s="110"/>
      <c r="E16" s="109"/>
      <c r="F16" s="111" t="s">
        <v>2357</v>
      </c>
      <c r="G16" s="112"/>
      <c r="H16" s="112"/>
      <c r="I16" s="113">
        <v>16</v>
      </c>
      <c r="J16" s="114"/>
      <c r="K16" s="48">
        <v>3</v>
      </c>
      <c r="L16" s="48">
        <v>2</v>
      </c>
      <c r="M16" s="48">
        <v>0</v>
      </c>
      <c r="N16" s="48">
        <v>2</v>
      </c>
      <c r="O16" s="48">
        <v>0</v>
      </c>
      <c r="P16" s="49">
        <v>0</v>
      </c>
      <c r="Q16" s="49">
        <v>0</v>
      </c>
      <c r="R16" s="48">
        <v>1</v>
      </c>
      <c r="S16" s="48">
        <v>0</v>
      </c>
      <c r="T16" s="48">
        <v>3</v>
      </c>
      <c r="U16" s="48">
        <v>2</v>
      </c>
      <c r="V16" s="48">
        <v>2</v>
      </c>
      <c r="W16" s="49">
        <v>0.888889</v>
      </c>
      <c r="X16" s="49">
        <v>0.3333333333333333</v>
      </c>
      <c r="Y16" s="78" t="s">
        <v>430</v>
      </c>
      <c r="Z16" s="78" t="s">
        <v>441</v>
      </c>
      <c r="AA16" s="78" t="s">
        <v>1776</v>
      </c>
      <c r="AB16" s="84" t="s">
        <v>312</v>
      </c>
      <c r="AC16" s="84" t="s">
        <v>833</v>
      </c>
      <c r="AD16" s="84"/>
      <c r="AE16" s="84" t="s">
        <v>2019</v>
      </c>
      <c r="AF16" s="84" t="s">
        <v>2045</v>
      </c>
      <c r="AG16" s="121">
        <v>0</v>
      </c>
      <c r="AH16" s="124">
        <v>0</v>
      </c>
      <c r="AI16" s="121">
        <v>1</v>
      </c>
      <c r="AJ16" s="124">
        <v>4</v>
      </c>
      <c r="AK16" s="121">
        <v>0</v>
      </c>
      <c r="AL16" s="124">
        <v>0</v>
      </c>
      <c r="AM16" s="121">
        <v>24</v>
      </c>
      <c r="AN16" s="124">
        <v>96</v>
      </c>
      <c r="AO16" s="121">
        <v>25</v>
      </c>
    </row>
    <row r="17" spans="1:41" ht="15">
      <c r="A17" s="87" t="s">
        <v>1657</v>
      </c>
      <c r="B17" s="65" t="s">
        <v>1668</v>
      </c>
      <c r="C17" s="65" t="s">
        <v>59</v>
      </c>
      <c r="D17" s="110"/>
      <c r="E17" s="109"/>
      <c r="F17" s="111" t="s">
        <v>2358</v>
      </c>
      <c r="G17" s="112"/>
      <c r="H17" s="112"/>
      <c r="I17" s="113">
        <v>17</v>
      </c>
      <c r="J17" s="114"/>
      <c r="K17" s="48">
        <v>3</v>
      </c>
      <c r="L17" s="48">
        <v>3</v>
      </c>
      <c r="M17" s="48">
        <v>0</v>
      </c>
      <c r="N17" s="48">
        <v>3</v>
      </c>
      <c r="O17" s="48">
        <v>1</v>
      </c>
      <c r="P17" s="49">
        <v>0</v>
      </c>
      <c r="Q17" s="49">
        <v>0</v>
      </c>
      <c r="R17" s="48">
        <v>1</v>
      </c>
      <c r="S17" s="48">
        <v>0</v>
      </c>
      <c r="T17" s="48">
        <v>3</v>
      </c>
      <c r="U17" s="48">
        <v>3</v>
      </c>
      <c r="V17" s="48">
        <v>2</v>
      </c>
      <c r="W17" s="49">
        <v>0.888889</v>
      </c>
      <c r="X17" s="49">
        <v>0.3333333333333333</v>
      </c>
      <c r="Y17" s="78"/>
      <c r="Z17" s="78"/>
      <c r="AA17" s="78" t="s">
        <v>466</v>
      </c>
      <c r="AB17" s="84" t="s">
        <v>1856</v>
      </c>
      <c r="AC17" s="84" t="s">
        <v>1979</v>
      </c>
      <c r="AD17" s="84"/>
      <c r="AE17" s="84" t="s">
        <v>256</v>
      </c>
      <c r="AF17" s="84" t="s">
        <v>2046</v>
      </c>
      <c r="AG17" s="121">
        <v>3</v>
      </c>
      <c r="AH17" s="124">
        <v>3.658536585365854</v>
      </c>
      <c r="AI17" s="121">
        <v>0</v>
      </c>
      <c r="AJ17" s="124">
        <v>0</v>
      </c>
      <c r="AK17" s="121">
        <v>0</v>
      </c>
      <c r="AL17" s="124">
        <v>0</v>
      </c>
      <c r="AM17" s="121">
        <v>79</v>
      </c>
      <c r="AN17" s="124">
        <v>96.34146341463415</v>
      </c>
      <c r="AO17" s="121">
        <v>82</v>
      </c>
    </row>
    <row r="18" spans="1:41" ht="15">
      <c r="A18" s="87" t="s">
        <v>1658</v>
      </c>
      <c r="B18" s="65" t="s">
        <v>1669</v>
      </c>
      <c r="C18" s="65" t="s">
        <v>59</v>
      </c>
      <c r="D18" s="110"/>
      <c r="E18" s="109"/>
      <c r="F18" s="111" t="s">
        <v>2359</v>
      </c>
      <c r="G18" s="112"/>
      <c r="H18" s="112"/>
      <c r="I18" s="113">
        <v>18</v>
      </c>
      <c r="J18" s="114"/>
      <c r="K18" s="48">
        <v>2</v>
      </c>
      <c r="L18" s="48">
        <v>1</v>
      </c>
      <c r="M18" s="48">
        <v>2</v>
      </c>
      <c r="N18" s="48">
        <v>3</v>
      </c>
      <c r="O18" s="48">
        <v>2</v>
      </c>
      <c r="P18" s="49">
        <v>0</v>
      </c>
      <c r="Q18" s="49">
        <v>0</v>
      </c>
      <c r="R18" s="48">
        <v>1</v>
      </c>
      <c r="S18" s="48">
        <v>0</v>
      </c>
      <c r="T18" s="48">
        <v>2</v>
      </c>
      <c r="U18" s="48">
        <v>3</v>
      </c>
      <c r="V18" s="48">
        <v>1</v>
      </c>
      <c r="W18" s="49">
        <v>0.5</v>
      </c>
      <c r="X18" s="49">
        <v>0.5</v>
      </c>
      <c r="Y18" s="78"/>
      <c r="Z18" s="78"/>
      <c r="AA18" s="78" t="s">
        <v>462</v>
      </c>
      <c r="AB18" s="84" t="s">
        <v>1857</v>
      </c>
      <c r="AC18" s="84" t="s">
        <v>1980</v>
      </c>
      <c r="AD18" s="84"/>
      <c r="AE18" s="84" t="s">
        <v>298</v>
      </c>
      <c r="AF18" s="84" t="s">
        <v>2047</v>
      </c>
      <c r="AG18" s="121">
        <v>0</v>
      </c>
      <c r="AH18" s="124">
        <v>0</v>
      </c>
      <c r="AI18" s="121">
        <v>0</v>
      </c>
      <c r="AJ18" s="124">
        <v>0</v>
      </c>
      <c r="AK18" s="121">
        <v>0</v>
      </c>
      <c r="AL18" s="124">
        <v>0</v>
      </c>
      <c r="AM18" s="121">
        <v>20</v>
      </c>
      <c r="AN18" s="124">
        <v>100</v>
      </c>
      <c r="AO18" s="121">
        <v>20</v>
      </c>
    </row>
    <row r="19" spans="1:41" ht="15">
      <c r="A19" s="87" t="s">
        <v>1659</v>
      </c>
      <c r="B19" s="65" t="s">
        <v>1670</v>
      </c>
      <c r="C19" s="65" t="s">
        <v>59</v>
      </c>
      <c r="D19" s="110"/>
      <c r="E19" s="109"/>
      <c r="F19" s="111" t="s">
        <v>2360</v>
      </c>
      <c r="G19" s="112"/>
      <c r="H19" s="112"/>
      <c r="I19" s="113">
        <v>19</v>
      </c>
      <c r="J19" s="114"/>
      <c r="K19" s="48">
        <v>2</v>
      </c>
      <c r="L19" s="48">
        <v>1</v>
      </c>
      <c r="M19" s="48">
        <v>0</v>
      </c>
      <c r="N19" s="48">
        <v>1</v>
      </c>
      <c r="O19" s="48">
        <v>0</v>
      </c>
      <c r="P19" s="49">
        <v>0</v>
      </c>
      <c r="Q19" s="49">
        <v>0</v>
      </c>
      <c r="R19" s="48">
        <v>1</v>
      </c>
      <c r="S19" s="48">
        <v>0</v>
      </c>
      <c r="T19" s="48">
        <v>2</v>
      </c>
      <c r="U19" s="48">
        <v>1</v>
      </c>
      <c r="V19" s="48">
        <v>1</v>
      </c>
      <c r="W19" s="49">
        <v>0.5</v>
      </c>
      <c r="X19" s="49">
        <v>0.5</v>
      </c>
      <c r="Y19" s="78"/>
      <c r="Z19" s="78"/>
      <c r="AA19" s="78" t="s">
        <v>472</v>
      </c>
      <c r="AB19" s="84" t="s">
        <v>316</v>
      </c>
      <c r="AC19" s="84" t="s">
        <v>833</v>
      </c>
      <c r="AD19" s="84"/>
      <c r="AE19" s="84" t="s">
        <v>316</v>
      </c>
      <c r="AF19" s="84" t="s">
        <v>2048</v>
      </c>
      <c r="AG19" s="121">
        <v>0</v>
      </c>
      <c r="AH19" s="124">
        <v>0</v>
      </c>
      <c r="AI19" s="121">
        <v>0</v>
      </c>
      <c r="AJ19" s="124">
        <v>0</v>
      </c>
      <c r="AK19" s="121">
        <v>0</v>
      </c>
      <c r="AL19" s="124">
        <v>0</v>
      </c>
      <c r="AM19" s="121">
        <v>9</v>
      </c>
      <c r="AN19" s="124">
        <v>100</v>
      </c>
      <c r="AO19" s="121">
        <v>9</v>
      </c>
    </row>
    <row r="20" spans="1:41" ht="15">
      <c r="A20" s="87" t="s">
        <v>1660</v>
      </c>
      <c r="B20" s="65" t="s">
        <v>1671</v>
      </c>
      <c r="C20" s="65" t="s">
        <v>59</v>
      </c>
      <c r="D20" s="110"/>
      <c r="E20" s="109"/>
      <c r="F20" s="111" t="s">
        <v>1660</v>
      </c>
      <c r="G20" s="112"/>
      <c r="H20" s="112"/>
      <c r="I20" s="113">
        <v>20</v>
      </c>
      <c r="J20" s="114"/>
      <c r="K20" s="48">
        <v>2</v>
      </c>
      <c r="L20" s="48">
        <v>1</v>
      </c>
      <c r="M20" s="48">
        <v>0</v>
      </c>
      <c r="N20" s="48">
        <v>1</v>
      </c>
      <c r="O20" s="48">
        <v>0</v>
      </c>
      <c r="P20" s="49">
        <v>0</v>
      </c>
      <c r="Q20" s="49">
        <v>0</v>
      </c>
      <c r="R20" s="48">
        <v>1</v>
      </c>
      <c r="S20" s="48">
        <v>0</v>
      </c>
      <c r="T20" s="48">
        <v>2</v>
      </c>
      <c r="U20" s="48">
        <v>1</v>
      </c>
      <c r="V20" s="48">
        <v>1</v>
      </c>
      <c r="W20" s="49">
        <v>0.5</v>
      </c>
      <c r="X20" s="49">
        <v>0.5</v>
      </c>
      <c r="Y20" s="78"/>
      <c r="Z20" s="78"/>
      <c r="AA20" s="78" t="s">
        <v>443</v>
      </c>
      <c r="AB20" s="84" t="s">
        <v>833</v>
      </c>
      <c r="AC20" s="84" t="s">
        <v>833</v>
      </c>
      <c r="AD20" s="84"/>
      <c r="AE20" s="84" t="s">
        <v>313</v>
      </c>
      <c r="AF20" s="84" t="s">
        <v>2049</v>
      </c>
      <c r="AG20" s="121">
        <v>0</v>
      </c>
      <c r="AH20" s="124">
        <v>0</v>
      </c>
      <c r="AI20" s="121">
        <v>0</v>
      </c>
      <c r="AJ20" s="124">
        <v>0</v>
      </c>
      <c r="AK20" s="121">
        <v>0</v>
      </c>
      <c r="AL20" s="124">
        <v>0</v>
      </c>
      <c r="AM20" s="121">
        <v>23</v>
      </c>
      <c r="AN20" s="124">
        <v>100</v>
      </c>
      <c r="AO20" s="121">
        <v>23</v>
      </c>
    </row>
    <row r="21" spans="1:41" ht="15">
      <c r="A21" s="87" t="s">
        <v>1661</v>
      </c>
      <c r="B21" s="65" t="s">
        <v>1672</v>
      </c>
      <c r="C21" s="65" t="s">
        <v>59</v>
      </c>
      <c r="D21" s="110"/>
      <c r="E21" s="109"/>
      <c r="F21" s="111" t="s">
        <v>2361</v>
      </c>
      <c r="G21" s="112"/>
      <c r="H21" s="112"/>
      <c r="I21" s="113">
        <v>21</v>
      </c>
      <c r="J21" s="114"/>
      <c r="K21" s="48">
        <v>2</v>
      </c>
      <c r="L21" s="48">
        <v>2</v>
      </c>
      <c r="M21" s="48">
        <v>0</v>
      </c>
      <c r="N21" s="48">
        <v>2</v>
      </c>
      <c r="O21" s="48">
        <v>1</v>
      </c>
      <c r="P21" s="49">
        <v>0</v>
      </c>
      <c r="Q21" s="49">
        <v>0</v>
      </c>
      <c r="R21" s="48">
        <v>1</v>
      </c>
      <c r="S21" s="48">
        <v>0</v>
      </c>
      <c r="T21" s="48">
        <v>2</v>
      </c>
      <c r="U21" s="48">
        <v>2</v>
      </c>
      <c r="V21" s="48">
        <v>1</v>
      </c>
      <c r="W21" s="49">
        <v>0.5</v>
      </c>
      <c r="X21" s="49">
        <v>0.5</v>
      </c>
      <c r="Y21" s="78"/>
      <c r="Z21" s="78"/>
      <c r="AA21" s="78" t="s">
        <v>470</v>
      </c>
      <c r="AB21" s="84" t="s">
        <v>1858</v>
      </c>
      <c r="AC21" s="84" t="s">
        <v>1981</v>
      </c>
      <c r="AD21" s="84"/>
      <c r="AE21" s="84" t="s">
        <v>262</v>
      </c>
      <c r="AF21" s="84" t="s">
        <v>2050</v>
      </c>
      <c r="AG21" s="121">
        <v>1</v>
      </c>
      <c r="AH21" s="124">
        <v>1.7857142857142858</v>
      </c>
      <c r="AI21" s="121">
        <v>1</v>
      </c>
      <c r="AJ21" s="124">
        <v>1.7857142857142858</v>
      </c>
      <c r="AK21" s="121">
        <v>0</v>
      </c>
      <c r="AL21" s="124">
        <v>0</v>
      </c>
      <c r="AM21" s="121">
        <v>54</v>
      </c>
      <c r="AN21" s="124">
        <v>96.42857142857143</v>
      </c>
      <c r="AO21" s="121">
        <v>56</v>
      </c>
    </row>
    <row r="22" spans="1:41" ht="15">
      <c r="A22" s="87" t="s">
        <v>1662</v>
      </c>
      <c r="B22" s="65" t="s">
        <v>1673</v>
      </c>
      <c r="C22" s="65" t="s">
        <v>59</v>
      </c>
      <c r="D22" s="110"/>
      <c r="E22" s="109"/>
      <c r="F22" s="111" t="s">
        <v>2362</v>
      </c>
      <c r="G22" s="112"/>
      <c r="H22" s="112"/>
      <c r="I22" s="113">
        <v>22</v>
      </c>
      <c r="J22" s="114"/>
      <c r="K22" s="48">
        <v>2</v>
      </c>
      <c r="L22" s="48">
        <v>1</v>
      </c>
      <c r="M22" s="48">
        <v>2</v>
      </c>
      <c r="N22" s="48">
        <v>3</v>
      </c>
      <c r="O22" s="48">
        <v>2</v>
      </c>
      <c r="P22" s="49">
        <v>0</v>
      </c>
      <c r="Q22" s="49">
        <v>0</v>
      </c>
      <c r="R22" s="48">
        <v>1</v>
      </c>
      <c r="S22" s="48">
        <v>0</v>
      </c>
      <c r="T22" s="48">
        <v>2</v>
      </c>
      <c r="U22" s="48">
        <v>3</v>
      </c>
      <c r="V22" s="48">
        <v>1</v>
      </c>
      <c r="W22" s="49">
        <v>0.5</v>
      </c>
      <c r="X22" s="49">
        <v>0.5</v>
      </c>
      <c r="Y22" s="78"/>
      <c r="Z22" s="78"/>
      <c r="AA22" s="78" t="s">
        <v>1777</v>
      </c>
      <c r="AB22" s="84" t="s">
        <v>1859</v>
      </c>
      <c r="AC22" s="84" t="s">
        <v>1982</v>
      </c>
      <c r="AD22" s="84"/>
      <c r="AE22" s="84" t="s">
        <v>264</v>
      </c>
      <c r="AF22" s="84" t="s">
        <v>2051</v>
      </c>
      <c r="AG22" s="121">
        <v>2</v>
      </c>
      <c r="AH22" s="124">
        <v>4.651162790697675</v>
      </c>
      <c r="AI22" s="121">
        <v>0</v>
      </c>
      <c r="AJ22" s="124">
        <v>0</v>
      </c>
      <c r="AK22" s="121">
        <v>0</v>
      </c>
      <c r="AL22" s="124">
        <v>0</v>
      </c>
      <c r="AM22" s="121">
        <v>41</v>
      </c>
      <c r="AN22" s="124">
        <v>95.34883720930233</v>
      </c>
      <c r="AO22" s="121">
        <v>43</v>
      </c>
    </row>
    <row r="23" spans="1:41" ht="15">
      <c r="A23" s="87" t="s">
        <v>1663</v>
      </c>
      <c r="B23" s="65" t="s">
        <v>1674</v>
      </c>
      <c r="C23" s="65" t="s">
        <v>59</v>
      </c>
      <c r="D23" s="110"/>
      <c r="E23" s="109"/>
      <c r="F23" s="111" t="s">
        <v>2363</v>
      </c>
      <c r="G23" s="112"/>
      <c r="H23" s="112"/>
      <c r="I23" s="113">
        <v>23</v>
      </c>
      <c r="J23" s="114"/>
      <c r="K23" s="48">
        <v>2</v>
      </c>
      <c r="L23" s="48">
        <v>2</v>
      </c>
      <c r="M23" s="48">
        <v>0</v>
      </c>
      <c r="N23" s="48">
        <v>2</v>
      </c>
      <c r="O23" s="48">
        <v>1</v>
      </c>
      <c r="P23" s="49">
        <v>0</v>
      </c>
      <c r="Q23" s="49">
        <v>0</v>
      </c>
      <c r="R23" s="48">
        <v>1</v>
      </c>
      <c r="S23" s="48">
        <v>0</v>
      </c>
      <c r="T23" s="48">
        <v>2</v>
      </c>
      <c r="U23" s="48">
        <v>2</v>
      </c>
      <c r="V23" s="48">
        <v>1</v>
      </c>
      <c r="W23" s="49">
        <v>0.5</v>
      </c>
      <c r="X23" s="49">
        <v>0.5</v>
      </c>
      <c r="Y23" s="78"/>
      <c r="Z23" s="78"/>
      <c r="AA23" s="78" t="s">
        <v>457</v>
      </c>
      <c r="AB23" s="84" t="s">
        <v>1860</v>
      </c>
      <c r="AC23" s="84" t="s">
        <v>1983</v>
      </c>
      <c r="AD23" s="84"/>
      <c r="AE23" s="84" t="s">
        <v>238</v>
      </c>
      <c r="AF23" s="84" t="s">
        <v>2052</v>
      </c>
      <c r="AG23" s="121">
        <v>0</v>
      </c>
      <c r="AH23" s="124">
        <v>0</v>
      </c>
      <c r="AI23" s="121">
        <v>2</v>
      </c>
      <c r="AJ23" s="124">
        <v>5.2631578947368425</v>
      </c>
      <c r="AK23" s="121">
        <v>0</v>
      </c>
      <c r="AL23" s="124">
        <v>0</v>
      </c>
      <c r="AM23" s="121">
        <v>36</v>
      </c>
      <c r="AN23" s="124">
        <v>94.73684210526316</v>
      </c>
      <c r="AO23" s="121">
        <v>38</v>
      </c>
    </row>
    <row r="24" spans="1:41" ht="15">
      <c r="A24" s="87" t="s">
        <v>1664</v>
      </c>
      <c r="B24" s="65" t="s">
        <v>1675</v>
      </c>
      <c r="C24" s="65" t="s">
        <v>59</v>
      </c>
      <c r="D24" s="110"/>
      <c r="E24" s="109"/>
      <c r="F24" s="111" t="s">
        <v>2364</v>
      </c>
      <c r="G24" s="112"/>
      <c r="H24" s="112"/>
      <c r="I24" s="113">
        <v>24</v>
      </c>
      <c r="J24" s="114"/>
      <c r="K24" s="48">
        <v>2</v>
      </c>
      <c r="L24" s="48">
        <v>2</v>
      </c>
      <c r="M24" s="48">
        <v>0</v>
      </c>
      <c r="N24" s="48">
        <v>2</v>
      </c>
      <c r="O24" s="48">
        <v>1</v>
      </c>
      <c r="P24" s="49">
        <v>0</v>
      </c>
      <c r="Q24" s="49">
        <v>0</v>
      </c>
      <c r="R24" s="48">
        <v>1</v>
      </c>
      <c r="S24" s="48">
        <v>0</v>
      </c>
      <c r="T24" s="48">
        <v>2</v>
      </c>
      <c r="U24" s="48">
        <v>2</v>
      </c>
      <c r="V24" s="48">
        <v>1</v>
      </c>
      <c r="W24" s="49">
        <v>0.5</v>
      </c>
      <c r="X24" s="49">
        <v>0.5</v>
      </c>
      <c r="Y24" s="78" t="s">
        <v>428</v>
      </c>
      <c r="Z24" s="78" t="s">
        <v>434</v>
      </c>
      <c r="AA24" s="78" t="s">
        <v>456</v>
      </c>
      <c r="AB24" s="84" t="s">
        <v>1861</v>
      </c>
      <c r="AC24" s="84" t="s">
        <v>1984</v>
      </c>
      <c r="AD24" s="84"/>
      <c r="AE24" s="84" t="s">
        <v>235</v>
      </c>
      <c r="AF24" s="84" t="s">
        <v>2053</v>
      </c>
      <c r="AG24" s="121">
        <v>2</v>
      </c>
      <c r="AH24" s="124">
        <v>4.3478260869565215</v>
      </c>
      <c r="AI24" s="121">
        <v>0</v>
      </c>
      <c r="AJ24" s="124">
        <v>0</v>
      </c>
      <c r="AK24" s="121">
        <v>0</v>
      </c>
      <c r="AL24" s="124">
        <v>0</v>
      </c>
      <c r="AM24" s="121">
        <v>44</v>
      </c>
      <c r="AN24" s="124">
        <v>95.65217391304348</v>
      </c>
      <c r="AO24" s="121">
        <v>46</v>
      </c>
    </row>
    <row r="25" spans="1:41" ht="15">
      <c r="A25" s="87" t="s">
        <v>1665</v>
      </c>
      <c r="B25" s="65" t="s">
        <v>1676</v>
      </c>
      <c r="C25" s="65" t="s">
        <v>59</v>
      </c>
      <c r="D25" s="110"/>
      <c r="E25" s="109"/>
      <c r="F25" s="111" t="s">
        <v>2365</v>
      </c>
      <c r="G25" s="112"/>
      <c r="H25" s="112"/>
      <c r="I25" s="113">
        <v>25</v>
      </c>
      <c r="J25" s="114"/>
      <c r="K25" s="48">
        <v>2</v>
      </c>
      <c r="L25" s="48">
        <v>2</v>
      </c>
      <c r="M25" s="48">
        <v>0</v>
      </c>
      <c r="N25" s="48">
        <v>2</v>
      </c>
      <c r="O25" s="48">
        <v>1</v>
      </c>
      <c r="P25" s="49">
        <v>0</v>
      </c>
      <c r="Q25" s="49">
        <v>0</v>
      </c>
      <c r="R25" s="48">
        <v>1</v>
      </c>
      <c r="S25" s="48">
        <v>0</v>
      </c>
      <c r="T25" s="48">
        <v>2</v>
      </c>
      <c r="U25" s="48">
        <v>2</v>
      </c>
      <c r="V25" s="48">
        <v>1</v>
      </c>
      <c r="W25" s="49">
        <v>0.5</v>
      </c>
      <c r="X25" s="49">
        <v>0.5</v>
      </c>
      <c r="Y25" s="78" t="s">
        <v>427</v>
      </c>
      <c r="Z25" s="78" t="s">
        <v>439</v>
      </c>
      <c r="AA25" s="78" t="s">
        <v>454</v>
      </c>
      <c r="AB25" s="84" t="s">
        <v>1862</v>
      </c>
      <c r="AC25" s="84" t="s">
        <v>1985</v>
      </c>
      <c r="AD25" s="84"/>
      <c r="AE25" s="84" t="s">
        <v>231</v>
      </c>
      <c r="AF25" s="84" t="s">
        <v>2054</v>
      </c>
      <c r="AG25" s="121">
        <v>0</v>
      </c>
      <c r="AH25" s="124">
        <v>0</v>
      </c>
      <c r="AI25" s="121">
        <v>0</v>
      </c>
      <c r="AJ25" s="124">
        <v>0</v>
      </c>
      <c r="AK25" s="121">
        <v>0</v>
      </c>
      <c r="AL25" s="124">
        <v>0</v>
      </c>
      <c r="AM25" s="121">
        <v>28</v>
      </c>
      <c r="AN25" s="124">
        <v>100</v>
      </c>
      <c r="AO25" s="121">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1643</v>
      </c>
      <c r="B2" s="84" t="s">
        <v>212</v>
      </c>
      <c r="C2" s="78">
        <f>VLOOKUP(GroupVertices[[#This Row],[Vertex]],Vertices[],MATCH("ID",Vertices[[#Headers],[Vertex]:[Vertex Content Word Count]],0),FALSE)</f>
        <v>3</v>
      </c>
    </row>
    <row r="3" spans="1:3" ht="15">
      <c r="A3" s="78" t="s">
        <v>1643</v>
      </c>
      <c r="B3" s="84" t="s">
        <v>218</v>
      </c>
      <c r="C3" s="78">
        <f>VLOOKUP(GroupVertices[[#This Row],[Vertex]],Vertices[],MATCH("ID",Vertices[[#Headers],[Vertex]:[Vertex Content Word Count]],0),FALSE)</f>
        <v>9</v>
      </c>
    </row>
    <row r="4" spans="1:3" ht="15">
      <c r="A4" s="78" t="s">
        <v>1643</v>
      </c>
      <c r="B4" s="84" t="s">
        <v>219</v>
      </c>
      <c r="C4" s="78">
        <f>VLOOKUP(GroupVertices[[#This Row],[Vertex]],Vertices[],MATCH("ID",Vertices[[#Headers],[Vertex]:[Vertex Content Word Count]],0),FALSE)</f>
        <v>10</v>
      </c>
    </row>
    <row r="5" spans="1:3" ht="15">
      <c r="A5" s="78" t="s">
        <v>1643</v>
      </c>
      <c r="B5" s="84" t="s">
        <v>246</v>
      </c>
      <c r="C5" s="78">
        <f>VLOOKUP(GroupVertices[[#This Row],[Vertex]],Vertices[],MATCH("ID",Vertices[[#Headers],[Vertex]:[Vertex Content Word Count]],0),FALSE)</f>
        <v>46</v>
      </c>
    </row>
    <row r="6" spans="1:3" ht="15">
      <c r="A6" s="78" t="s">
        <v>1643</v>
      </c>
      <c r="B6" s="84" t="s">
        <v>249</v>
      </c>
      <c r="C6" s="78">
        <f>VLOOKUP(GroupVertices[[#This Row],[Vertex]],Vertices[],MATCH("ID",Vertices[[#Headers],[Vertex]:[Vertex Content Word Count]],0),FALSE)</f>
        <v>54</v>
      </c>
    </row>
    <row r="7" spans="1:3" ht="15">
      <c r="A7" s="78" t="s">
        <v>1643</v>
      </c>
      <c r="B7" s="84" t="s">
        <v>258</v>
      </c>
      <c r="C7" s="78">
        <f>VLOOKUP(GroupVertices[[#This Row],[Vertex]],Vertices[],MATCH("ID",Vertices[[#Headers],[Vertex]:[Vertex Content Word Count]],0),FALSE)</f>
        <v>61</v>
      </c>
    </row>
    <row r="8" spans="1:3" ht="15">
      <c r="A8" s="78" t="s">
        <v>1643</v>
      </c>
      <c r="B8" s="84" t="s">
        <v>259</v>
      </c>
      <c r="C8" s="78">
        <f>VLOOKUP(GroupVertices[[#This Row],[Vertex]],Vertices[],MATCH("ID",Vertices[[#Headers],[Vertex]:[Vertex Content Word Count]],0),FALSE)</f>
        <v>62</v>
      </c>
    </row>
    <row r="9" spans="1:3" ht="15">
      <c r="A9" s="78" t="s">
        <v>1643</v>
      </c>
      <c r="B9" s="84" t="s">
        <v>268</v>
      </c>
      <c r="C9" s="78">
        <f>VLOOKUP(GroupVertices[[#This Row],[Vertex]],Vertices[],MATCH("ID",Vertices[[#Headers],[Vertex]:[Vertex Content Word Count]],0),FALSE)</f>
        <v>77</v>
      </c>
    </row>
    <row r="10" spans="1:3" ht="15">
      <c r="A10" s="78" t="s">
        <v>1643</v>
      </c>
      <c r="B10" s="84" t="s">
        <v>269</v>
      </c>
      <c r="C10" s="78">
        <f>VLOOKUP(GroupVertices[[#This Row],[Vertex]],Vertices[],MATCH("ID",Vertices[[#Headers],[Vertex]:[Vertex Content Word Count]],0),FALSE)</f>
        <v>78</v>
      </c>
    </row>
    <row r="11" spans="1:3" ht="15">
      <c r="A11" s="78" t="s">
        <v>1643</v>
      </c>
      <c r="B11" s="84" t="s">
        <v>270</v>
      </c>
      <c r="C11" s="78">
        <f>VLOOKUP(GroupVertices[[#This Row],[Vertex]],Vertices[],MATCH("ID",Vertices[[#Headers],[Vertex]:[Vertex Content Word Count]],0),FALSE)</f>
        <v>79</v>
      </c>
    </row>
    <row r="12" spans="1:3" ht="15">
      <c r="A12" s="78" t="s">
        <v>1643</v>
      </c>
      <c r="B12" s="84" t="s">
        <v>278</v>
      </c>
      <c r="C12" s="78">
        <f>VLOOKUP(GroupVertices[[#This Row],[Vertex]],Vertices[],MATCH("ID",Vertices[[#Headers],[Vertex]:[Vertex Content Word Count]],0),FALSE)</f>
        <v>88</v>
      </c>
    </row>
    <row r="13" spans="1:3" ht="15">
      <c r="A13" s="78" t="s">
        <v>1643</v>
      </c>
      <c r="B13" s="84" t="s">
        <v>281</v>
      </c>
      <c r="C13" s="78">
        <f>VLOOKUP(GroupVertices[[#This Row],[Vertex]],Vertices[],MATCH("ID",Vertices[[#Headers],[Vertex]:[Vertex Content Word Count]],0),FALSE)</f>
        <v>94</v>
      </c>
    </row>
    <row r="14" spans="1:3" ht="15">
      <c r="A14" s="78" t="s">
        <v>1643</v>
      </c>
      <c r="B14" s="84" t="s">
        <v>284</v>
      </c>
      <c r="C14" s="78">
        <f>VLOOKUP(GroupVertices[[#This Row],[Vertex]],Vertices[],MATCH("ID",Vertices[[#Headers],[Vertex]:[Vertex Content Word Count]],0),FALSE)</f>
        <v>95</v>
      </c>
    </row>
    <row r="15" spans="1:3" ht="15">
      <c r="A15" s="78" t="s">
        <v>1643</v>
      </c>
      <c r="B15" s="84" t="s">
        <v>285</v>
      </c>
      <c r="C15" s="78">
        <f>VLOOKUP(GroupVertices[[#This Row],[Vertex]],Vertices[],MATCH("ID",Vertices[[#Headers],[Vertex]:[Vertex Content Word Count]],0),FALSE)</f>
        <v>96</v>
      </c>
    </row>
    <row r="16" spans="1:3" ht="15">
      <c r="A16" s="78" t="s">
        <v>1643</v>
      </c>
      <c r="B16" s="84" t="s">
        <v>290</v>
      </c>
      <c r="C16" s="78">
        <f>VLOOKUP(GroupVertices[[#This Row],[Vertex]],Vertices[],MATCH("ID",Vertices[[#Headers],[Vertex]:[Vertex Content Word Count]],0),FALSE)</f>
        <v>102</v>
      </c>
    </row>
    <row r="17" spans="1:3" ht="15">
      <c r="A17" s="78" t="s">
        <v>1643</v>
      </c>
      <c r="B17" s="84" t="s">
        <v>291</v>
      </c>
      <c r="C17" s="78">
        <f>VLOOKUP(GroupVertices[[#This Row],[Vertex]],Vertices[],MATCH("ID",Vertices[[#Headers],[Vertex]:[Vertex Content Word Count]],0),FALSE)</f>
        <v>103</v>
      </c>
    </row>
    <row r="18" spans="1:3" ht="15">
      <c r="A18" s="78" t="s">
        <v>1643</v>
      </c>
      <c r="B18" s="84" t="s">
        <v>294</v>
      </c>
      <c r="C18" s="78">
        <f>VLOOKUP(GroupVertices[[#This Row],[Vertex]],Vertices[],MATCH("ID",Vertices[[#Headers],[Vertex]:[Vertex Content Word Count]],0),FALSE)</f>
        <v>105</v>
      </c>
    </row>
    <row r="19" spans="1:3" ht="15">
      <c r="A19" s="78" t="s">
        <v>1643</v>
      </c>
      <c r="B19" s="84" t="s">
        <v>296</v>
      </c>
      <c r="C19" s="78">
        <f>VLOOKUP(GroupVertices[[#This Row],[Vertex]],Vertices[],MATCH("ID",Vertices[[#Headers],[Vertex]:[Vertex Content Word Count]],0),FALSE)</f>
        <v>108</v>
      </c>
    </row>
    <row r="20" spans="1:3" ht="15">
      <c r="A20" s="78" t="s">
        <v>1643</v>
      </c>
      <c r="B20" s="84" t="s">
        <v>297</v>
      </c>
      <c r="C20" s="78">
        <f>VLOOKUP(GroupVertices[[#This Row],[Vertex]],Vertices[],MATCH("ID",Vertices[[#Headers],[Vertex]:[Vertex Content Word Count]],0),FALSE)</f>
        <v>109</v>
      </c>
    </row>
    <row r="21" spans="1:3" ht="15">
      <c r="A21" s="78" t="s">
        <v>1644</v>
      </c>
      <c r="B21" s="84" t="s">
        <v>252</v>
      </c>
      <c r="C21" s="78">
        <f>VLOOKUP(GroupVertices[[#This Row],[Vertex]],Vertices[],MATCH("ID",Vertices[[#Headers],[Vertex]:[Vertex Content Word Count]],0),FALSE)</f>
        <v>56</v>
      </c>
    </row>
    <row r="22" spans="1:3" ht="15">
      <c r="A22" s="78" t="s">
        <v>1644</v>
      </c>
      <c r="B22" s="84" t="s">
        <v>251</v>
      </c>
      <c r="C22" s="78">
        <f>VLOOKUP(GroupVertices[[#This Row],[Vertex]],Vertices[],MATCH("ID",Vertices[[#Headers],[Vertex]:[Vertex Content Word Count]],0),FALSE)</f>
        <v>23</v>
      </c>
    </row>
    <row r="23" spans="1:3" ht="15">
      <c r="A23" s="78" t="s">
        <v>1644</v>
      </c>
      <c r="B23" s="84" t="s">
        <v>250</v>
      </c>
      <c r="C23" s="78">
        <f>VLOOKUP(GroupVertices[[#This Row],[Vertex]],Vertices[],MATCH("ID",Vertices[[#Headers],[Vertex]:[Vertex Content Word Count]],0),FALSE)</f>
        <v>55</v>
      </c>
    </row>
    <row r="24" spans="1:3" ht="15">
      <c r="A24" s="78" t="s">
        <v>1644</v>
      </c>
      <c r="B24" s="84" t="s">
        <v>233</v>
      </c>
      <c r="C24" s="78">
        <f>VLOOKUP(GroupVertices[[#This Row],[Vertex]],Vertices[],MATCH("ID",Vertices[[#Headers],[Vertex]:[Vertex Content Word Count]],0),FALSE)</f>
        <v>32</v>
      </c>
    </row>
    <row r="25" spans="1:3" ht="15">
      <c r="A25" s="78" t="s">
        <v>1644</v>
      </c>
      <c r="B25" s="84" t="s">
        <v>230</v>
      </c>
      <c r="C25" s="78">
        <f>VLOOKUP(GroupVertices[[#This Row],[Vertex]],Vertices[],MATCH("ID",Vertices[[#Headers],[Vertex]:[Vertex Content Word Count]],0),FALSE)</f>
        <v>29</v>
      </c>
    </row>
    <row r="26" spans="1:3" ht="15">
      <c r="A26" s="78" t="s">
        <v>1644</v>
      </c>
      <c r="B26" s="84" t="s">
        <v>229</v>
      </c>
      <c r="C26" s="78">
        <f>VLOOKUP(GroupVertices[[#This Row],[Vertex]],Vertices[],MATCH("ID",Vertices[[#Headers],[Vertex]:[Vertex Content Word Count]],0),FALSE)</f>
        <v>27</v>
      </c>
    </row>
    <row r="27" spans="1:3" ht="15">
      <c r="A27" s="78" t="s">
        <v>1644</v>
      </c>
      <c r="B27" s="84" t="s">
        <v>305</v>
      </c>
      <c r="C27" s="78">
        <f>VLOOKUP(GroupVertices[[#This Row],[Vertex]],Vertices[],MATCH("ID",Vertices[[#Headers],[Vertex]:[Vertex Content Word Count]],0),FALSE)</f>
        <v>28</v>
      </c>
    </row>
    <row r="28" spans="1:3" ht="15">
      <c r="A28" s="78" t="s">
        <v>1644</v>
      </c>
      <c r="B28" s="84" t="s">
        <v>228</v>
      </c>
      <c r="C28" s="78">
        <f>VLOOKUP(GroupVertices[[#This Row],[Vertex]],Vertices[],MATCH("ID",Vertices[[#Headers],[Vertex]:[Vertex Content Word Count]],0),FALSE)</f>
        <v>26</v>
      </c>
    </row>
    <row r="29" spans="1:3" ht="15">
      <c r="A29" s="78" t="s">
        <v>1644</v>
      </c>
      <c r="B29" s="84" t="s">
        <v>227</v>
      </c>
      <c r="C29" s="78">
        <f>VLOOKUP(GroupVertices[[#This Row],[Vertex]],Vertices[],MATCH("ID",Vertices[[#Headers],[Vertex]:[Vertex Content Word Count]],0),FALSE)</f>
        <v>25</v>
      </c>
    </row>
    <row r="30" spans="1:3" ht="15">
      <c r="A30" s="78" t="s">
        <v>1644</v>
      </c>
      <c r="B30" s="84" t="s">
        <v>226</v>
      </c>
      <c r="C30" s="78">
        <f>VLOOKUP(GroupVertices[[#This Row],[Vertex]],Vertices[],MATCH("ID",Vertices[[#Headers],[Vertex]:[Vertex Content Word Count]],0),FALSE)</f>
        <v>24</v>
      </c>
    </row>
    <row r="31" spans="1:3" ht="15">
      <c r="A31" s="78" t="s">
        <v>1644</v>
      </c>
      <c r="B31" s="84" t="s">
        <v>225</v>
      </c>
      <c r="C31" s="78">
        <f>VLOOKUP(GroupVertices[[#This Row],[Vertex]],Vertices[],MATCH("ID",Vertices[[#Headers],[Vertex]:[Vertex Content Word Count]],0),FALSE)</f>
        <v>22</v>
      </c>
    </row>
    <row r="32" spans="1:3" ht="15">
      <c r="A32" s="78" t="s">
        <v>1645</v>
      </c>
      <c r="B32" s="84" t="s">
        <v>244</v>
      </c>
      <c r="C32" s="78">
        <f>VLOOKUP(GroupVertices[[#This Row],[Vertex]],Vertices[],MATCH("ID",Vertices[[#Headers],[Vertex]:[Vertex Content Word Count]],0),FALSE)</f>
        <v>44</v>
      </c>
    </row>
    <row r="33" spans="1:3" ht="15">
      <c r="A33" s="78" t="s">
        <v>1645</v>
      </c>
      <c r="B33" s="84" t="s">
        <v>242</v>
      </c>
      <c r="C33" s="78">
        <f>VLOOKUP(GroupVertices[[#This Row],[Vertex]],Vertices[],MATCH("ID",Vertices[[#Headers],[Vertex]:[Vertex Content Word Count]],0),FALSE)</f>
        <v>42</v>
      </c>
    </row>
    <row r="34" spans="1:3" ht="15">
      <c r="A34" s="78" t="s">
        <v>1645</v>
      </c>
      <c r="B34" s="84" t="s">
        <v>300</v>
      </c>
      <c r="C34" s="78">
        <f>VLOOKUP(GroupVertices[[#This Row],[Vertex]],Vertices[],MATCH("ID",Vertices[[#Headers],[Vertex]:[Vertex Content Word Count]],0),FALSE)</f>
        <v>15</v>
      </c>
    </row>
    <row r="35" spans="1:3" ht="15">
      <c r="A35" s="78" t="s">
        <v>1645</v>
      </c>
      <c r="B35" s="84" t="s">
        <v>224</v>
      </c>
      <c r="C35" s="78">
        <f>VLOOKUP(GroupVertices[[#This Row],[Vertex]],Vertices[],MATCH("ID",Vertices[[#Headers],[Vertex]:[Vertex Content Word Count]],0),FALSE)</f>
        <v>21</v>
      </c>
    </row>
    <row r="36" spans="1:3" ht="15">
      <c r="A36" s="78" t="s">
        <v>1645</v>
      </c>
      <c r="B36" s="84" t="s">
        <v>223</v>
      </c>
      <c r="C36" s="78">
        <f>VLOOKUP(GroupVertices[[#This Row],[Vertex]],Vertices[],MATCH("ID",Vertices[[#Headers],[Vertex]:[Vertex Content Word Count]],0),FALSE)</f>
        <v>16</v>
      </c>
    </row>
    <row r="37" spans="1:3" ht="15">
      <c r="A37" s="78" t="s">
        <v>1645</v>
      </c>
      <c r="B37" s="84" t="s">
        <v>304</v>
      </c>
      <c r="C37" s="78">
        <f>VLOOKUP(GroupVertices[[#This Row],[Vertex]],Vertices[],MATCH("ID",Vertices[[#Headers],[Vertex]:[Vertex Content Word Count]],0),FALSE)</f>
        <v>20</v>
      </c>
    </row>
    <row r="38" spans="1:3" ht="15">
      <c r="A38" s="78" t="s">
        <v>1645</v>
      </c>
      <c r="B38" s="84" t="s">
        <v>303</v>
      </c>
      <c r="C38" s="78">
        <f>VLOOKUP(GroupVertices[[#This Row],[Vertex]],Vertices[],MATCH("ID",Vertices[[#Headers],[Vertex]:[Vertex Content Word Count]],0),FALSE)</f>
        <v>19</v>
      </c>
    </row>
    <row r="39" spans="1:3" ht="15">
      <c r="A39" s="78" t="s">
        <v>1645</v>
      </c>
      <c r="B39" s="84" t="s">
        <v>302</v>
      </c>
      <c r="C39" s="78">
        <f>VLOOKUP(GroupVertices[[#This Row],[Vertex]],Vertices[],MATCH("ID",Vertices[[#Headers],[Vertex]:[Vertex Content Word Count]],0),FALSE)</f>
        <v>18</v>
      </c>
    </row>
    <row r="40" spans="1:3" ht="15">
      <c r="A40" s="78" t="s">
        <v>1645</v>
      </c>
      <c r="B40" s="84" t="s">
        <v>301</v>
      </c>
      <c r="C40" s="78">
        <f>VLOOKUP(GroupVertices[[#This Row],[Vertex]],Vertices[],MATCH("ID",Vertices[[#Headers],[Vertex]:[Vertex Content Word Count]],0),FALSE)</f>
        <v>17</v>
      </c>
    </row>
    <row r="41" spans="1:3" ht="15">
      <c r="A41" s="78" t="s">
        <v>1645</v>
      </c>
      <c r="B41" s="84" t="s">
        <v>222</v>
      </c>
      <c r="C41" s="78">
        <f>VLOOKUP(GroupVertices[[#This Row],[Vertex]],Vertices[],MATCH("ID",Vertices[[#Headers],[Vertex]:[Vertex Content Word Count]],0),FALSE)</f>
        <v>14</v>
      </c>
    </row>
    <row r="42" spans="1:3" ht="15">
      <c r="A42" s="78" t="s">
        <v>1646</v>
      </c>
      <c r="B42" s="84" t="s">
        <v>254</v>
      </c>
      <c r="C42" s="78">
        <f>VLOOKUP(GroupVertices[[#This Row],[Vertex]],Vertices[],MATCH("ID",Vertices[[#Headers],[Vertex]:[Vertex Content Word Count]],0),FALSE)</f>
        <v>57</v>
      </c>
    </row>
    <row r="43" spans="1:3" ht="15">
      <c r="A43" s="78" t="s">
        <v>1646</v>
      </c>
      <c r="B43" s="84" t="s">
        <v>253</v>
      </c>
      <c r="C43" s="78">
        <f>VLOOKUP(GroupVertices[[#This Row],[Vertex]],Vertices[],MATCH("ID",Vertices[[#Headers],[Vertex]:[Vertex Content Word Count]],0),FALSE)</f>
        <v>37</v>
      </c>
    </row>
    <row r="44" spans="1:3" ht="15">
      <c r="A44" s="78" t="s">
        <v>1646</v>
      </c>
      <c r="B44" s="84" t="s">
        <v>245</v>
      </c>
      <c r="C44" s="78">
        <f>VLOOKUP(GroupVertices[[#This Row],[Vertex]],Vertices[],MATCH("ID",Vertices[[#Headers],[Vertex]:[Vertex Content Word Count]],0),FALSE)</f>
        <v>45</v>
      </c>
    </row>
    <row r="45" spans="1:3" ht="15">
      <c r="A45" s="78" t="s">
        <v>1646</v>
      </c>
      <c r="B45" s="84" t="s">
        <v>243</v>
      </c>
      <c r="C45" s="78">
        <f>VLOOKUP(GroupVertices[[#This Row],[Vertex]],Vertices[],MATCH("ID",Vertices[[#Headers],[Vertex]:[Vertex Content Word Count]],0),FALSE)</f>
        <v>43</v>
      </c>
    </row>
    <row r="46" spans="1:3" ht="15">
      <c r="A46" s="78" t="s">
        <v>1646</v>
      </c>
      <c r="B46" s="84" t="s">
        <v>241</v>
      </c>
      <c r="C46" s="78">
        <f>VLOOKUP(GroupVertices[[#This Row],[Vertex]],Vertices[],MATCH("ID",Vertices[[#Headers],[Vertex]:[Vertex Content Word Count]],0),FALSE)</f>
        <v>41</v>
      </c>
    </row>
    <row r="47" spans="1:3" ht="15">
      <c r="A47" s="78" t="s">
        <v>1646</v>
      </c>
      <c r="B47" s="84" t="s">
        <v>240</v>
      </c>
      <c r="C47" s="78">
        <f>VLOOKUP(GroupVertices[[#This Row],[Vertex]],Vertices[],MATCH("ID",Vertices[[#Headers],[Vertex]:[Vertex Content Word Count]],0),FALSE)</f>
        <v>40</v>
      </c>
    </row>
    <row r="48" spans="1:3" ht="15">
      <c r="A48" s="78" t="s">
        <v>1646</v>
      </c>
      <c r="B48" s="84" t="s">
        <v>237</v>
      </c>
      <c r="C48" s="78">
        <f>VLOOKUP(GroupVertices[[#This Row],[Vertex]],Vertices[],MATCH("ID",Vertices[[#Headers],[Vertex]:[Vertex Content Word Count]],0),FALSE)</f>
        <v>36</v>
      </c>
    </row>
    <row r="49" spans="1:3" ht="15">
      <c r="A49" s="78" t="s">
        <v>1647</v>
      </c>
      <c r="B49" s="84" t="s">
        <v>248</v>
      </c>
      <c r="C49" s="78">
        <f>VLOOKUP(GroupVertices[[#This Row],[Vertex]],Vertices[],MATCH("ID",Vertices[[#Headers],[Vertex]:[Vertex Content Word Count]],0),FALSE)</f>
        <v>49</v>
      </c>
    </row>
    <row r="50" spans="1:3" ht="15">
      <c r="A50" s="78" t="s">
        <v>1647</v>
      </c>
      <c r="B50" s="84" t="s">
        <v>310</v>
      </c>
      <c r="C50" s="78">
        <f>VLOOKUP(GroupVertices[[#This Row],[Vertex]],Vertices[],MATCH("ID",Vertices[[#Headers],[Vertex]:[Vertex Content Word Count]],0),FALSE)</f>
        <v>53</v>
      </c>
    </row>
    <row r="51" spans="1:3" ht="15">
      <c r="A51" s="78" t="s">
        <v>1647</v>
      </c>
      <c r="B51" s="84" t="s">
        <v>247</v>
      </c>
      <c r="C51" s="78">
        <f>VLOOKUP(GroupVertices[[#This Row],[Vertex]],Vertices[],MATCH("ID",Vertices[[#Headers],[Vertex]:[Vertex Content Word Count]],0),FALSE)</f>
        <v>47</v>
      </c>
    </row>
    <row r="52" spans="1:3" ht="15">
      <c r="A52" s="78" t="s">
        <v>1647</v>
      </c>
      <c r="B52" s="84" t="s">
        <v>309</v>
      </c>
      <c r="C52" s="78">
        <f>VLOOKUP(GroupVertices[[#This Row],[Vertex]],Vertices[],MATCH("ID",Vertices[[#Headers],[Vertex]:[Vertex Content Word Count]],0),FALSE)</f>
        <v>52</v>
      </c>
    </row>
    <row r="53" spans="1:3" ht="15">
      <c r="A53" s="78" t="s">
        <v>1647</v>
      </c>
      <c r="B53" s="84" t="s">
        <v>308</v>
      </c>
      <c r="C53" s="78">
        <f>VLOOKUP(GroupVertices[[#This Row],[Vertex]],Vertices[],MATCH("ID",Vertices[[#Headers],[Vertex]:[Vertex Content Word Count]],0),FALSE)</f>
        <v>51</v>
      </c>
    </row>
    <row r="54" spans="1:3" ht="15">
      <c r="A54" s="78" t="s">
        <v>1647</v>
      </c>
      <c r="B54" s="84" t="s">
        <v>307</v>
      </c>
      <c r="C54" s="78">
        <f>VLOOKUP(GroupVertices[[#This Row],[Vertex]],Vertices[],MATCH("ID",Vertices[[#Headers],[Vertex]:[Vertex Content Word Count]],0),FALSE)</f>
        <v>50</v>
      </c>
    </row>
    <row r="55" spans="1:3" ht="15">
      <c r="A55" s="78" t="s">
        <v>1647</v>
      </c>
      <c r="B55" s="84" t="s">
        <v>306</v>
      </c>
      <c r="C55" s="78">
        <f>VLOOKUP(GroupVertices[[#This Row],[Vertex]],Vertices[],MATCH("ID",Vertices[[#Headers],[Vertex]:[Vertex Content Word Count]],0),FALSE)</f>
        <v>48</v>
      </c>
    </row>
    <row r="56" spans="1:3" ht="15">
      <c r="A56" s="78" t="s">
        <v>1648</v>
      </c>
      <c r="B56" s="84" t="s">
        <v>275</v>
      </c>
      <c r="C56" s="78">
        <f>VLOOKUP(GroupVertices[[#This Row],[Vertex]],Vertices[],MATCH("ID",Vertices[[#Headers],[Vertex]:[Vertex Content Word Count]],0),FALSE)</f>
        <v>86</v>
      </c>
    </row>
    <row r="57" spans="1:3" ht="15">
      <c r="A57" s="78" t="s">
        <v>1648</v>
      </c>
      <c r="B57" s="84" t="s">
        <v>276</v>
      </c>
      <c r="C57" s="78">
        <f>VLOOKUP(GroupVertices[[#This Row],[Vertex]],Vertices[],MATCH("ID",Vertices[[#Headers],[Vertex]:[Vertex Content Word Count]],0),FALSE)</f>
        <v>87</v>
      </c>
    </row>
    <row r="58" spans="1:3" ht="15">
      <c r="A58" s="78" t="s">
        <v>1648</v>
      </c>
      <c r="B58" s="84" t="s">
        <v>277</v>
      </c>
      <c r="C58" s="78">
        <f>VLOOKUP(GroupVertices[[#This Row],[Vertex]],Vertices[],MATCH("ID",Vertices[[#Headers],[Vertex]:[Vertex Content Word Count]],0),FALSE)</f>
        <v>84</v>
      </c>
    </row>
    <row r="59" spans="1:3" ht="15">
      <c r="A59" s="78" t="s">
        <v>1648</v>
      </c>
      <c r="B59" s="84" t="s">
        <v>274</v>
      </c>
      <c r="C59" s="78">
        <f>VLOOKUP(GroupVertices[[#This Row],[Vertex]],Vertices[],MATCH("ID",Vertices[[#Headers],[Vertex]:[Vertex Content Word Count]],0),FALSE)</f>
        <v>85</v>
      </c>
    </row>
    <row r="60" spans="1:3" ht="15">
      <c r="A60" s="78" t="s">
        <v>1648</v>
      </c>
      <c r="B60" s="84" t="s">
        <v>273</v>
      </c>
      <c r="C60" s="78">
        <f>VLOOKUP(GroupVertices[[#This Row],[Vertex]],Vertices[],MATCH("ID",Vertices[[#Headers],[Vertex]:[Vertex Content Word Count]],0),FALSE)</f>
        <v>83</v>
      </c>
    </row>
    <row r="61" spans="1:3" ht="15">
      <c r="A61" s="78" t="s">
        <v>1649</v>
      </c>
      <c r="B61" s="84" t="s">
        <v>217</v>
      </c>
      <c r="C61" s="78">
        <f>VLOOKUP(GroupVertices[[#This Row],[Vertex]],Vertices[],MATCH("ID",Vertices[[#Headers],[Vertex]:[Vertex Content Word Count]],0),FALSE)</f>
        <v>8</v>
      </c>
    </row>
    <row r="62" spans="1:3" ht="15">
      <c r="A62" s="78" t="s">
        <v>1649</v>
      </c>
      <c r="B62" s="84" t="s">
        <v>216</v>
      </c>
      <c r="C62" s="78">
        <f>VLOOKUP(GroupVertices[[#This Row],[Vertex]],Vertices[],MATCH("ID",Vertices[[#Headers],[Vertex]:[Vertex Content Word Count]],0),FALSE)</f>
        <v>5</v>
      </c>
    </row>
    <row r="63" spans="1:3" ht="15">
      <c r="A63" s="78" t="s">
        <v>1649</v>
      </c>
      <c r="B63" s="84" t="s">
        <v>215</v>
      </c>
      <c r="C63" s="78">
        <f>VLOOKUP(GroupVertices[[#This Row],[Vertex]],Vertices[],MATCH("ID",Vertices[[#Headers],[Vertex]:[Vertex Content Word Count]],0),FALSE)</f>
        <v>7</v>
      </c>
    </row>
    <row r="64" spans="1:3" ht="15">
      <c r="A64" s="78" t="s">
        <v>1649</v>
      </c>
      <c r="B64" s="84" t="s">
        <v>214</v>
      </c>
      <c r="C64" s="78">
        <f>VLOOKUP(GroupVertices[[#This Row],[Vertex]],Vertices[],MATCH("ID",Vertices[[#Headers],[Vertex]:[Vertex Content Word Count]],0),FALSE)</f>
        <v>6</v>
      </c>
    </row>
    <row r="65" spans="1:3" ht="15">
      <c r="A65" s="78" t="s">
        <v>1649</v>
      </c>
      <c r="B65" s="84" t="s">
        <v>213</v>
      </c>
      <c r="C65" s="78">
        <f>VLOOKUP(GroupVertices[[#This Row],[Vertex]],Vertices[],MATCH("ID",Vertices[[#Headers],[Vertex]:[Vertex Content Word Count]],0),FALSE)</f>
        <v>4</v>
      </c>
    </row>
    <row r="66" spans="1:3" ht="15">
      <c r="A66" s="78" t="s">
        <v>1650</v>
      </c>
      <c r="B66" s="84" t="s">
        <v>293</v>
      </c>
      <c r="C66" s="78">
        <f>VLOOKUP(GroupVertices[[#This Row],[Vertex]],Vertices[],MATCH("ID",Vertices[[#Headers],[Vertex]:[Vertex Content Word Count]],0),FALSE)</f>
        <v>104</v>
      </c>
    </row>
    <row r="67" spans="1:3" ht="15">
      <c r="A67" s="78" t="s">
        <v>1650</v>
      </c>
      <c r="B67" s="84" t="s">
        <v>292</v>
      </c>
      <c r="C67" s="78">
        <f>VLOOKUP(GroupVertices[[#This Row],[Vertex]],Vertices[],MATCH("ID",Vertices[[#Headers],[Vertex]:[Vertex Content Word Count]],0),FALSE)</f>
        <v>90</v>
      </c>
    </row>
    <row r="68" spans="1:3" ht="15">
      <c r="A68" s="78" t="s">
        <v>1650</v>
      </c>
      <c r="B68" s="84" t="s">
        <v>289</v>
      </c>
      <c r="C68" s="78">
        <f>VLOOKUP(GroupVertices[[#This Row],[Vertex]],Vertices[],MATCH("ID",Vertices[[#Headers],[Vertex]:[Vertex Content Word Count]],0),FALSE)</f>
        <v>101</v>
      </c>
    </row>
    <row r="69" spans="1:3" ht="15">
      <c r="A69" s="78" t="s">
        <v>1650</v>
      </c>
      <c r="B69" s="84" t="s">
        <v>279</v>
      </c>
      <c r="C69" s="78">
        <f>VLOOKUP(GroupVertices[[#This Row],[Vertex]],Vertices[],MATCH("ID",Vertices[[#Headers],[Vertex]:[Vertex Content Word Count]],0),FALSE)</f>
        <v>89</v>
      </c>
    </row>
    <row r="70" spans="1:3" ht="15">
      <c r="A70" s="78" t="s">
        <v>1651</v>
      </c>
      <c r="B70" s="84" t="s">
        <v>287</v>
      </c>
      <c r="C70" s="78">
        <f>VLOOKUP(GroupVertices[[#This Row],[Vertex]],Vertices[],MATCH("ID",Vertices[[#Headers],[Vertex]:[Vertex Content Word Count]],0),FALSE)</f>
        <v>100</v>
      </c>
    </row>
    <row r="71" spans="1:3" ht="15">
      <c r="A71" s="78" t="s">
        <v>1651</v>
      </c>
      <c r="B71" s="84" t="s">
        <v>288</v>
      </c>
      <c r="C71" s="78">
        <f>VLOOKUP(GroupVertices[[#This Row],[Vertex]],Vertices[],MATCH("ID",Vertices[[#Headers],[Vertex]:[Vertex Content Word Count]],0),FALSE)</f>
        <v>99</v>
      </c>
    </row>
    <row r="72" spans="1:3" ht="15">
      <c r="A72" s="78" t="s">
        <v>1651</v>
      </c>
      <c r="B72" s="84" t="s">
        <v>318</v>
      </c>
      <c r="C72" s="78">
        <f>VLOOKUP(GroupVertices[[#This Row],[Vertex]],Vertices[],MATCH("ID",Vertices[[#Headers],[Vertex]:[Vertex Content Word Count]],0),FALSE)</f>
        <v>98</v>
      </c>
    </row>
    <row r="73" spans="1:3" ht="15">
      <c r="A73" s="78" t="s">
        <v>1651</v>
      </c>
      <c r="B73" s="84" t="s">
        <v>286</v>
      </c>
      <c r="C73" s="78">
        <f>VLOOKUP(GroupVertices[[#This Row],[Vertex]],Vertices[],MATCH("ID",Vertices[[#Headers],[Vertex]:[Vertex Content Word Count]],0),FALSE)</f>
        <v>97</v>
      </c>
    </row>
    <row r="74" spans="1:3" ht="15">
      <c r="A74" s="78" t="s">
        <v>1652</v>
      </c>
      <c r="B74" s="84" t="s">
        <v>234</v>
      </c>
      <c r="C74" s="78">
        <f>VLOOKUP(GroupVertices[[#This Row],[Vertex]],Vertices[],MATCH("ID",Vertices[[#Headers],[Vertex]:[Vertex Content Word Count]],0),FALSE)</f>
        <v>33</v>
      </c>
    </row>
    <row r="75" spans="1:3" ht="15">
      <c r="A75" s="78" t="s">
        <v>1652</v>
      </c>
      <c r="B75" s="84" t="s">
        <v>221</v>
      </c>
      <c r="C75" s="78">
        <f>VLOOKUP(GroupVertices[[#This Row],[Vertex]],Vertices[],MATCH("ID",Vertices[[#Headers],[Vertex]:[Vertex Content Word Count]],0),FALSE)</f>
        <v>13</v>
      </c>
    </row>
    <row r="76" spans="1:3" ht="15">
      <c r="A76" s="78" t="s">
        <v>1652</v>
      </c>
      <c r="B76" s="84" t="s">
        <v>220</v>
      </c>
      <c r="C76" s="78">
        <f>VLOOKUP(GroupVertices[[#This Row],[Vertex]],Vertices[],MATCH("ID",Vertices[[#Headers],[Vertex]:[Vertex Content Word Count]],0),FALSE)</f>
        <v>11</v>
      </c>
    </row>
    <row r="77" spans="1:3" ht="15">
      <c r="A77" s="78" t="s">
        <v>1652</v>
      </c>
      <c r="B77" s="84" t="s">
        <v>299</v>
      </c>
      <c r="C77" s="78">
        <f>VLOOKUP(GroupVertices[[#This Row],[Vertex]],Vertices[],MATCH("ID",Vertices[[#Headers],[Vertex]:[Vertex Content Word Count]],0),FALSE)</f>
        <v>12</v>
      </c>
    </row>
    <row r="78" spans="1:3" ht="15">
      <c r="A78" s="78" t="s">
        <v>1653</v>
      </c>
      <c r="B78" s="84" t="s">
        <v>283</v>
      </c>
      <c r="C78" s="78">
        <f>VLOOKUP(GroupVertices[[#This Row],[Vertex]],Vertices[],MATCH("ID",Vertices[[#Headers],[Vertex]:[Vertex Content Word Count]],0),FALSE)</f>
        <v>92</v>
      </c>
    </row>
    <row r="79" spans="1:3" ht="15">
      <c r="A79" s="78" t="s">
        <v>1653</v>
      </c>
      <c r="B79" s="84" t="s">
        <v>282</v>
      </c>
      <c r="C79" s="78">
        <f>VLOOKUP(GroupVertices[[#This Row],[Vertex]],Vertices[],MATCH("ID",Vertices[[#Headers],[Vertex]:[Vertex Content Word Count]],0),FALSE)</f>
        <v>93</v>
      </c>
    </row>
    <row r="80" spans="1:3" ht="15">
      <c r="A80" s="78" t="s">
        <v>1653</v>
      </c>
      <c r="B80" s="84" t="s">
        <v>280</v>
      </c>
      <c r="C80" s="78">
        <f>VLOOKUP(GroupVertices[[#This Row],[Vertex]],Vertices[],MATCH("ID",Vertices[[#Headers],[Vertex]:[Vertex Content Word Count]],0),FALSE)</f>
        <v>91</v>
      </c>
    </row>
    <row r="81" spans="1:3" ht="15">
      <c r="A81" s="78" t="s">
        <v>1654</v>
      </c>
      <c r="B81" s="84" t="s">
        <v>272</v>
      </c>
      <c r="C81" s="78">
        <f>VLOOKUP(GroupVertices[[#This Row],[Vertex]],Vertices[],MATCH("ID",Vertices[[#Headers],[Vertex]:[Vertex Content Word Count]],0),FALSE)</f>
        <v>82</v>
      </c>
    </row>
    <row r="82" spans="1:3" ht="15">
      <c r="A82" s="78" t="s">
        <v>1654</v>
      </c>
      <c r="B82" s="84" t="s">
        <v>271</v>
      </c>
      <c r="C82" s="78">
        <f>VLOOKUP(GroupVertices[[#This Row],[Vertex]],Vertices[],MATCH("ID",Vertices[[#Headers],[Vertex]:[Vertex Content Word Count]],0),FALSE)</f>
        <v>80</v>
      </c>
    </row>
    <row r="83" spans="1:3" ht="15">
      <c r="A83" s="78" t="s">
        <v>1654</v>
      </c>
      <c r="B83" s="84" t="s">
        <v>317</v>
      </c>
      <c r="C83" s="78">
        <f>VLOOKUP(GroupVertices[[#This Row],[Vertex]],Vertices[],MATCH("ID",Vertices[[#Headers],[Vertex]:[Vertex Content Word Count]],0),FALSE)</f>
        <v>81</v>
      </c>
    </row>
    <row r="84" spans="1:3" ht="15">
      <c r="A84" s="78" t="s">
        <v>1655</v>
      </c>
      <c r="B84" s="84" t="s">
        <v>266</v>
      </c>
      <c r="C84" s="78">
        <f>VLOOKUP(GroupVertices[[#This Row],[Vertex]],Vertices[],MATCH("ID",Vertices[[#Headers],[Vertex]:[Vertex Content Word Count]],0),FALSE)</f>
        <v>72</v>
      </c>
    </row>
    <row r="85" spans="1:3" ht="15">
      <c r="A85" s="78" t="s">
        <v>1655</v>
      </c>
      <c r="B85" s="84" t="s">
        <v>315</v>
      </c>
      <c r="C85" s="78">
        <f>VLOOKUP(GroupVertices[[#This Row],[Vertex]],Vertices[],MATCH("ID",Vertices[[#Headers],[Vertex]:[Vertex Content Word Count]],0),FALSE)</f>
        <v>74</v>
      </c>
    </row>
    <row r="86" spans="1:3" ht="15">
      <c r="A86" s="78" t="s">
        <v>1655</v>
      </c>
      <c r="B86" s="84" t="s">
        <v>314</v>
      </c>
      <c r="C86" s="78">
        <f>VLOOKUP(GroupVertices[[#This Row],[Vertex]],Vertices[],MATCH("ID",Vertices[[#Headers],[Vertex]:[Vertex Content Word Count]],0),FALSE)</f>
        <v>73</v>
      </c>
    </row>
    <row r="87" spans="1:3" ht="15">
      <c r="A87" s="78" t="s">
        <v>1656</v>
      </c>
      <c r="B87" s="84" t="s">
        <v>260</v>
      </c>
      <c r="C87" s="78">
        <f>VLOOKUP(GroupVertices[[#This Row],[Vertex]],Vertices[],MATCH("ID",Vertices[[#Headers],[Vertex]:[Vertex Content Word Count]],0),FALSE)</f>
        <v>63</v>
      </c>
    </row>
    <row r="88" spans="1:3" ht="15">
      <c r="A88" s="78" t="s">
        <v>1656</v>
      </c>
      <c r="B88" s="84" t="s">
        <v>312</v>
      </c>
      <c r="C88" s="78">
        <f>VLOOKUP(GroupVertices[[#This Row],[Vertex]],Vertices[],MATCH("ID",Vertices[[#Headers],[Vertex]:[Vertex Content Word Count]],0),FALSE)</f>
        <v>65</v>
      </c>
    </row>
    <row r="89" spans="1:3" ht="15">
      <c r="A89" s="78" t="s">
        <v>1656</v>
      </c>
      <c r="B89" s="84" t="s">
        <v>311</v>
      </c>
      <c r="C89" s="78">
        <f>VLOOKUP(GroupVertices[[#This Row],[Vertex]],Vertices[],MATCH("ID",Vertices[[#Headers],[Vertex]:[Vertex Content Word Count]],0),FALSE)</f>
        <v>64</v>
      </c>
    </row>
    <row r="90" spans="1:3" ht="15">
      <c r="A90" s="78" t="s">
        <v>1657</v>
      </c>
      <c r="B90" s="84" t="s">
        <v>257</v>
      </c>
      <c r="C90" s="78">
        <f>VLOOKUP(GroupVertices[[#This Row],[Vertex]],Vertices[],MATCH("ID",Vertices[[#Headers],[Vertex]:[Vertex Content Word Count]],0),FALSE)</f>
        <v>60</v>
      </c>
    </row>
    <row r="91" spans="1:3" ht="15">
      <c r="A91" s="78" t="s">
        <v>1657</v>
      </c>
      <c r="B91" s="84" t="s">
        <v>256</v>
      </c>
      <c r="C91" s="78">
        <f>VLOOKUP(GroupVertices[[#This Row],[Vertex]],Vertices[],MATCH("ID",Vertices[[#Headers],[Vertex]:[Vertex Content Word Count]],0),FALSE)</f>
        <v>59</v>
      </c>
    </row>
    <row r="92" spans="1:3" ht="15">
      <c r="A92" s="78" t="s">
        <v>1657</v>
      </c>
      <c r="B92" s="84" t="s">
        <v>255</v>
      </c>
      <c r="C92" s="78">
        <f>VLOOKUP(GroupVertices[[#This Row],[Vertex]],Vertices[],MATCH("ID",Vertices[[#Headers],[Vertex]:[Vertex Content Word Count]],0),FALSE)</f>
        <v>58</v>
      </c>
    </row>
    <row r="93" spans="1:3" ht="15">
      <c r="A93" s="78" t="s">
        <v>1658</v>
      </c>
      <c r="B93" s="84" t="s">
        <v>298</v>
      </c>
      <c r="C93" s="78">
        <f>VLOOKUP(GroupVertices[[#This Row],[Vertex]],Vertices[],MATCH("ID",Vertices[[#Headers],[Vertex]:[Vertex Content Word Count]],0),FALSE)</f>
        <v>107</v>
      </c>
    </row>
    <row r="94" spans="1:3" ht="15">
      <c r="A94" s="78" t="s">
        <v>1658</v>
      </c>
      <c r="B94" s="84" t="s">
        <v>295</v>
      </c>
      <c r="C94" s="78">
        <f>VLOOKUP(GroupVertices[[#This Row],[Vertex]],Vertices[],MATCH("ID",Vertices[[#Headers],[Vertex]:[Vertex Content Word Count]],0),FALSE)</f>
        <v>106</v>
      </c>
    </row>
    <row r="95" spans="1:3" ht="15">
      <c r="A95" s="78" t="s">
        <v>1659</v>
      </c>
      <c r="B95" s="84" t="s">
        <v>267</v>
      </c>
      <c r="C95" s="78">
        <f>VLOOKUP(GroupVertices[[#This Row],[Vertex]],Vertices[],MATCH("ID",Vertices[[#Headers],[Vertex]:[Vertex Content Word Count]],0),FALSE)</f>
        <v>75</v>
      </c>
    </row>
    <row r="96" spans="1:3" ht="15">
      <c r="A96" s="78" t="s">
        <v>1659</v>
      </c>
      <c r="B96" s="84" t="s">
        <v>316</v>
      </c>
      <c r="C96" s="78">
        <f>VLOOKUP(GroupVertices[[#This Row],[Vertex]],Vertices[],MATCH("ID",Vertices[[#Headers],[Vertex]:[Vertex Content Word Count]],0),FALSE)</f>
        <v>76</v>
      </c>
    </row>
    <row r="97" spans="1:3" ht="15">
      <c r="A97" s="78" t="s">
        <v>1660</v>
      </c>
      <c r="B97" s="84" t="s">
        <v>265</v>
      </c>
      <c r="C97" s="78">
        <f>VLOOKUP(GroupVertices[[#This Row],[Vertex]],Vertices[],MATCH("ID",Vertices[[#Headers],[Vertex]:[Vertex Content Word Count]],0),FALSE)</f>
        <v>70</v>
      </c>
    </row>
    <row r="98" spans="1:3" ht="15">
      <c r="A98" s="78" t="s">
        <v>1660</v>
      </c>
      <c r="B98" s="84" t="s">
        <v>313</v>
      </c>
      <c r="C98" s="78">
        <f>VLOOKUP(GroupVertices[[#This Row],[Vertex]],Vertices[],MATCH("ID",Vertices[[#Headers],[Vertex]:[Vertex Content Word Count]],0),FALSE)</f>
        <v>71</v>
      </c>
    </row>
    <row r="99" spans="1:3" ht="15">
      <c r="A99" s="78" t="s">
        <v>1661</v>
      </c>
      <c r="B99" s="84" t="s">
        <v>263</v>
      </c>
      <c r="C99" s="78">
        <f>VLOOKUP(GroupVertices[[#This Row],[Vertex]],Vertices[],MATCH("ID",Vertices[[#Headers],[Vertex]:[Vertex Content Word Count]],0),FALSE)</f>
        <v>69</v>
      </c>
    </row>
    <row r="100" spans="1:3" ht="15">
      <c r="A100" s="78" t="s">
        <v>1661</v>
      </c>
      <c r="B100" s="84" t="s">
        <v>262</v>
      </c>
      <c r="C100" s="78">
        <f>VLOOKUP(GroupVertices[[#This Row],[Vertex]],Vertices[],MATCH("ID",Vertices[[#Headers],[Vertex]:[Vertex Content Word Count]],0),FALSE)</f>
        <v>68</v>
      </c>
    </row>
    <row r="101" spans="1:3" ht="15">
      <c r="A101" s="78" t="s">
        <v>1662</v>
      </c>
      <c r="B101" s="84" t="s">
        <v>264</v>
      </c>
      <c r="C101" s="78">
        <f>VLOOKUP(GroupVertices[[#This Row],[Vertex]],Vertices[],MATCH("ID",Vertices[[#Headers],[Vertex]:[Vertex Content Word Count]],0),FALSE)</f>
        <v>67</v>
      </c>
    </row>
    <row r="102" spans="1:3" ht="15">
      <c r="A102" s="78" t="s">
        <v>1662</v>
      </c>
      <c r="B102" s="84" t="s">
        <v>261</v>
      </c>
      <c r="C102" s="78">
        <f>VLOOKUP(GroupVertices[[#This Row],[Vertex]],Vertices[],MATCH("ID",Vertices[[#Headers],[Vertex]:[Vertex Content Word Count]],0),FALSE)</f>
        <v>66</v>
      </c>
    </row>
    <row r="103" spans="1:3" ht="15">
      <c r="A103" s="78" t="s">
        <v>1663</v>
      </c>
      <c r="B103" s="84" t="s">
        <v>239</v>
      </c>
      <c r="C103" s="78">
        <f>VLOOKUP(GroupVertices[[#This Row],[Vertex]],Vertices[],MATCH("ID",Vertices[[#Headers],[Vertex]:[Vertex Content Word Count]],0),FALSE)</f>
        <v>39</v>
      </c>
    </row>
    <row r="104" spans="1:3" ht="15">
      <c r="A104" s="78" t="s">
        <v>1663</v>
      </c>
      <c r="B104" s="84" t="s">
        <v>238</v>
      </c>
      <c r="C104" s="78">
        <f>VLOOKUP(GroupVertices[[#This Row],[Vertex]],Vertices[],MATCH("ID",Vertices[[#Headers],[Vertex]:[Vertex Content Word Count]],0),FALSE)</f>
        <v>38</v>
      </c>
    </row>
    <row r="105" spans="1:3" ht="15">
      <c r="A105" s="78" t="s">
        <v>1664</v>
      </c>
      <c r="B105" s="84" t="s">
        <v>236</v>
      </c>
      <c r="C105" s="78">
        <f>VLOOKUP(GroupVertices[[#This Row],[Vertex]],Vertices[],MATCH("ID",Vertices[[#Headers],[Vertex]:[Vertex Content Word Count]],0),FALSE)</f>
        <v>35</v>
      </c>
    </row>
    <row r="106" spans="1:3" ht="15">
      <c r="A106" s="78" t="s">
        <v>1664</v>
      </c>
      <c r="B106" s="84" t="s">
        <v>235</v>
      </c>
      <c r="C106" s="78">
        <f>VLOOKUP(GroupVertices[[#This Row],[Vertex]],Vertices[],MATCH("ID",Vertices[[#Headers],[Vertex]:[Vertex Content Word Count]],0),FALSE)</f>
        <v>34</v>
      </c>
    </row>
    <row r="107" spans="1:3" ht="15">
      <c r="A107" s="78" t="s">
        <v>1665</v>
      </c>
      <c r="B107" s="84" t="s">
        <v>232</v>
      </c>
      <c r="C107" s="78">
        <f>VLOOKUP(GroupVertices[[#This Row],[Vertex]],Vertices[],MATCH("ID",Vertices[[#Headers],[Vertex]:[Vertex Content Word Count]],0),FALSE)</f>
        <v>31</v>
      </c>
    </row>
    <row r="108" spans="1:3" ht="15">
      <c r="A108" s="78" t="s">
        <v>1665</v>
      </c>
      <c r="B108" s="84" t="s">
        <v>231</v>
      </c>
      <c r="C108" s="78">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1684</v>
      </c>
      <c r="B2" s="34" t="s">
        <v>1604</v>
      </c>
      <c r="D2" s="31">
        <f>MIN(Vertices[Degree])</f>
        <v>0</v>
      </c>
      <c r="E2" s="3">
        <f>COUNTIF(Vertices[Degree],"&gt;= "&amp;D2)-COUNTIF(Vertices[Degree],"&gt;="&amp;D3)</f>
        <v>0</v>
      </c>
      <c r="F2" s="37">
        <f>MIN(Vertices[In-Degree])</f>
        <v>0</v>
      </c>
      <c r="G2" s="38">
        <f>COUNTIF(Vertices[In-Degree],"&gt;= "&amp;F2)-COUNTIF(Vertices[In-Degree],"&gt;="&amp;F3)</f>
        <v>42</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92</v>
      </c>
      <c r="L2" s="37">
        <f>MIN(Vertices[Closeness Centrality])</f>
        <v>0</v>
      </c>
      <c r="M2" s="38">
        <f>COUNTIF(Vertices[Closeness Centrality],"&gt;= "&amp;L2)-COUNTIF(Vertices[Closeness Centrality],"&gt;="&amp;L3)</f>
        <v>19</v>
      </c>
      <c r="N2" s="37">
        <f>MIN(Vertices[Eigenvector Centrality])</f>
        <v>0</v>
      </c>
      <c r="O2" s="38">
        <f>COUNTIF(Vertices[Eigenvector Centrality],"&gt;= "&amp;N2)-COUNTIF(Vertices[Eigenvector Centrality],"&gt;="&amp;N3)</f>
        <v>100</v>
      </c>
      <c r="P2" s="37">
        <f>MIN(Vertices[PageRank])</f>
        <v>0.534881</v>
      </c>
      <c r="Q2" s="38">
        <f>COUNTIF(Vertices[PageRank],"&gt;= "&amp;P2)-COUNTIF(Vertices[PageRank],"&gt;="&amp;P3)</f>
        <v>25</v>
      </c>
      <c r="R2" s="37">
        <f>MIN(Vertices[Clustering Coefficient])</f>
        <v>0</v>
      </c>
      <c r="S2" s="43">
        <f>COUNTIF(Vertices[Clustering Coefficient],"&gt;= "&amp;R2)-COUNTIF(Vertices[Clustering Coefficient],"&gt;="&amp;R3)</f>
        <v>87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1.5272727272727273</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1</v>
      </c>
      <c r="N3" s="39">
        <f aca="true" t="shared" si="6" ref="N3:N26">N2+($N$57-$N$2)/BinDivisor</f>
        <v>0.004212036363636364</v>
      </c>
      <c r="O3" s="40">
        <f>COUNTIF(Vertices[Eigenvector Centrality],"&gt;= "&amp;N3)-COUNTIF(Vertices[Eigenvector Centrality],"&gt;="&amp;N4)</f>
        <v>0</v>
      </c>
      <c r="P3" s="39">
        <f aca="true" t="shared" si="7" ref="P3:P26">P2+($P$57-$P$2)/BinDivisor</f>
        <v>0.5999277454545455</v>
      </c>
      <c r="Q3" s="40">
        <f>COUNTIF(Vertices[PageRank],"&gt;= "&amp;P3)-COUNTIF(Vertices[PageRank],"&gt;="&amp;P4)</f>
        <v>10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107</v>
      </c>
      <c r="D4" s="32">
        <f t="shared" si="1"/>
        <v>0</v>
      </c>
      <c r="E4" s="3">
        <f>COUNTIF(Vertices[Degree],"&gt;= "&amp;D4)-COUNTIF(Vertices[Degree],"&gt;="&amp;D5)</f>
        <v>0</v>
      </c>
      <c r="F4" s="37">
        <f t="shared" si="2"/>
        <v>0.32727272727272727</v>
      </c>
      <c r="G4" s="38">
        <f>COUNTIF(Vertices[In-Degree],"&gt;= "&amp;F4)-COUNTIF(Vertices[In-Degree],"&gt;="&amp;F5)</f>
        <v>0</v>
      </c>
      <c r="H4" s="37">
        <f t="shared" si="3"/>
        <v>0.2545454545454545</v>
      </c>
      <c r="I4" s="38">
        <f>COUNTIF(Vertices[Out-Degree],"&gt;= "&amp;H4)-COUNTIF(Vertices[Out-Degree],"&gt;="&amp;H5)</f>
        <v>0</v>
      </c>
      <c r="J4" s="37">
        <f t="shared" si="4"/>
        <v>3.0545454545454547</v>
      </c>
      <c r="K4" s="38">
        <f>COUNTIF(Vertices[Betweenness Centrality],"&gt;= "&amp;J4)-COUNTIF(Vertices[Betweenness Centrality],"&gt;="&amp;J5)</f>
        <v>0</v>
      </c>
      <c r="L4" s="37">
        <f t="shared" si="5"/>
        <v>0.03636363636363636</v>
      </c>
      <c r="M4" s="38">
        <f>COUNTIF(Vertices[Closeness Centrality],"&gt;= "&amp;L4)-COUNTIF(Vertices[Closeness Centrality],"&gt;="&amp;L5)</f>
        <v>16</v>
      </c>
      <c r="N4" s="37">
        <f t="shared" si="6"/>
        <v>0.008424072727272728</v>
      </c>
      <c r="O4" s="38">
        <f>COUNTIF(Vertices[Eigenvector Centrality],"&gt;= "&amp;N4)-COUNTIF(Vertices[Eigenvector Centrality],"&gt;="&amp;N5)</f>
        <v>0</v>
      </c>
      <c r="P4" s="37">
        <f t="shared" si="7"/>
        <v>0.664974490909091</v>
      </c>
      <c r="Q4" s="38">
        <f>COUNTIF(Vertices[PageRank],"&gt;= "&amp;P4)-COUNTIF(Vertices[PageRank],"&gt;="&amp;P5)</f>
        <v>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0.4909090909090909</v>
      </c>
      <c r="G5" s="40">
        <f>COUNTIF(Vertices[In-Degree],"&gt;= "&amp;F5)-COUNTIF(Vertices[In-Degree],"&gt;="&amp;F6)</f>
        <v>0</v>
      </c>
      <c r="H5" s="39">
        <f t="shared" si="3"/>
        <v>0.3818181818181818</v>
      </c>
      <c r="I5" s="40">
        <f>COUNTIF(Vertices[Out-Degree],"&gt;= "&amp;H5)-COUNTIF(Vertices[Out-Degree],"&gt;="&amp;H6)</f>
        <v>0</v>
      </c>
      <c r="J5" s="39">
        <f t="shared" si="4"/>
        <v>4.581818181818182</v>
      </c>
      <c r="K5" s="40">
        <f>COUNTIF(Vertices[Betweenness Centrality],"&gt;= "&amp;J5)-COUNTIF(Vertices[Betweenness Centrality],"&gt;="&amp;J6)</f>
        <v>2</v>
      </c>
      <c r="L5" s="39">
        <f t="shared" si="5"/>
        <v>0.05454545454545454</v>
      </c>
      <c r="M5" s="40">
        <f>COUNTIF(Vertices[Closeness Centrality],"&gt;= "&amp;L5)-COUNTIF(Vertices[Closeness Centrality],"&gt;="&amp;L6)</f>
        <v>3</v>
      </c>
      <c r="N5" s="39">
        <f t="shared" si="6"/>
        <v>0.012636109090909092</v>
      </c>
      <c r="O5" s="40">
        <f>COUNTIF(Vertices[Eigenvector Centrality],"&gt;= "&amp;N5)-COUNTIF(Vertices[Eigenvector Centrality],"&gt;="&amp;N6)</f>
        <v>0</v>
      </c>
      <c r="P5" s="39">
        <f t="shared" si="7"/>
        <v>0.7300212363636365</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100</v>
      </c>
      <c r="D6" s="32">
        <f t="shared" si="1"/>
        <v>0</v>
      </c>
      <c r="E6" s="3">
        <f>COUNTIF(Vertices[Degree],"&gt;= "&amp;D6)-COUNTIF(Vertices[Degree],"&gt;="&amp;D7)</f>
        <v>0</v>
      </c>
      <c r="F6" s="37">
        <f t="shared" si="2"/>
        <v>0.6545454545454545</v>
      </c>
      <c r="G6" s="38">
        <f>COUNTIF(Vertices[In-Degree],"&gt;= "&amp;F6)-COUNTIF(Vertices[In-Degree],"&gt;="&amp;F7)</f>
        <v>0</v>
      </c>
      <c r="H6" s="37">
        <f t="shared" si="3"/>
        <v>0.509090909090909</v>
      </c>
      <c r="I6" s="38">
        <f>COUNTIF(Vertices[Out-Degree],"&gt;= "&amp;H6)-COUNTIF(Vertices[Out-Degree],"&gt;="&amp;H7)</f>
        <v>0</v>
      </c>
      <c r="J6" s="37">
        <f t="shared" si="4"/>
        <v>6.109090909090909</v>
      </c>
      <c r="K6" s="38">
        <f>COUNTIF(Vertices[Betweenness Centrality],"&gt;= "&amp;J6)-COUNTIF(Vertices[Betweenness Centrality],"&gt;="&amp;J7)</f>
        <v>0</v>
      </c>
      <c r="L6" s="37">
        <f t="shared" si="5"/>
        <v>0.07272727272727272</v>
      </c>
      <c r="M6" s="38">
        <f>COUNTIF(Vertices[Closeness Centrality],"&gt;= "&amp;L6)-COUNTIF(Vertices[Closeness Centrality],"&gt;="&amp;L7)</f>
        <v>7</v>
      </c>
      <c r="N6" s="37">
        <f t="shared" si="6"/>
        <v>0.016848145454545455</v>
      </c>
      <c r="O6" s="38">
        <f>COUNTIF(Vertices[Eigenvector Centrality],"&gt;= "&amp;N6)-COUNTIF(Vertices[Eigenvector Centrality],"&gt;="&amp;N7)</f>
        <v>0</v>
      </c>
      <c r="P6" s="37">
        <f t="shared" si="7"/>
        <v>0.795067981818182</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47</v>
      </c>
      <c r="D7" s="32">
        <f t="shared" si="1"/>
        <v>0</v>
      </c>
      <c r="E7" s="3">
        <f>COUNTIF(Vertices[Degree],"&gt;= "&amp;D7)-COUNTIF(Vertices[Degree],"&gt;="&amp;D8)</f>
        <v>0</v>
      </c>
      <c r="F7" s="39">
        <f t="shared" si="2"/>
        <v>0.8181818181818181</v>
      </c>
      <c r="G7" s="40">
        <f>COUNTIF(Vertices[In-Degree],"&gt;= "&amp;F7)-COUNTIF(Vertices[In-Degree],"&gt;="&amp;F8)</f>
        <v>0</v>
      </c>
      <c r="H7" s="39">
        <f t="shared" si="3"/>
        <v>0.6363636363636362</v>
      </c>
      <c r="I7" s="40">
        <f>COUNTIF(Vertices[Out-Degree],"&gt;= "&amp;H7)-COUNTIF(Vertices[Out-Degree],"&gt;="&amp;H8)</f>
        <v>0</v>
      </c>
      <c r="J7" s="39">
        <f t="shared" si="4"/>
        <v>7.636363636363637</v>
      </c>
      <c r="K7" s="40">
        <f>COUNTIF(Vertices[Betweenness Centrality],"&gt;= "&amp;J7)-COUNTIF(Vertices[Betweenness Centrality],"&gt;="&amp;J8)</f>
        <v>0</v>
      </c>
      <c r="L7" s="39">
        <f t="shared" si="5"/>
        <v>0.09090909090909091</v>
      </c>
      <c r="M7" s="40">
        <f>COUNTIF(Vertices[Closeness Centrality],"&gt;= "&amp;L7)-COUNTIF(Vertices[Closeness Centrality],"&gt;="&amp;L8)</f>
        <v>5</v>
      </c>
      <c r="N7" s="39">
        <f t="shared" si="6"/>
        <v>0.021060181818181818</v>
      </c>
      <c r="O7" s="40">
        <f>COUNTIF(Vertices[Eigenvector Centrality],"&gt;= "&amp;N7)-COUNTIF(Vertices[Eigenvector Centrality],"&gt;="&amp;N8)</f>
        <v>0</v>
      </c>
      <c r="P7" s="39">
        <f t="shared" si="7"/>
        <v>0.8601147272727274</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147</v>
      </c>
      <c r="D8" s="32">
        <f t="shared" si="1"/>
        <v>0</v>
      </c>
      <c r="E8" s="3">
        <f>COUNTIF(Vertices[Degree],"&gt;= "&amp;D8)-COUNTIF(Vertices[Degree],"&gt;="&amp;D9)</f>
        <v>0</v>
      </c>
      <c r="F8" s="37">
        <f t="shared" si="2"/>
        <v>0.9818181818181817</v>
      </c>
      <c r="G8" s="38">
        <f>COUNTIF(Vertices[In-Degree],"&gt;= "&amp;F8)-COUNTIF(Vertices[In-Degree],"&gt;="&amp;F9)</f>
        <v>34</v>
      </c>
      <c r="H8" s="37">
        <f t="shared" si="3"/>
        <v>0.7636363636363634</v>
      </c>
      <c r="I8" s="38">
        <f>COUNTIF(Vertices[Out-Degree],"&gt;= "&amp;H8)-COUNTIF(Vertices[Out-Degree],"&gt;="&amp;H9)</f>
        <v>0</v>
      </c>
      <c r="J8" s="37">
        <f t="shared" si="4"/>
        <v>9.163636363636364</v>
      </c>
      <c r="K8" s="38">
        <f>COUNTIF(Vertices[Betweenness Centrality],"&gt;= "&amp;J8)-COUNTIF(Vertices[Betweenness Centrality],"&gt;="&amp;J9)</f>
        <v>3</v>
      </c>
      <c r="L8" s="37">
        <f t="shared" si="5"/>
        <v>0.1090909090909091</v>
      </c>
      <c r="M8" s="38">
        <f>COUNTIF(Vertices[Closeness Centrality],"&gt;= "&amp;L8)-COUNTIF(Vertices[Closeness Centrality],"&gt;="&amp;L9)</f>
        <v>3</v>
      </c>
      <c r="N8" s="37">
        <f t="shared" si="6"/>
        <v>0.02527221818181818</v>
      </c>
      <c r="O8" s="38">
        <f>COUNTIF(Vertices[Eigenvector Centrality],"&gt;= "&amp;N8)-COUNTIF(Vertices[Eigenvector Centrality],"&gt;="&amp;N9)</f>
        <v>0</v>
      </c>
      <c r="P8" s="37">
        <f t="shared" si="7"/>
        <v>0.9251614727272729</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1.1454545454545453</v>
      </c>
      <c r="G9" s="40">
        <f>COUNTIF(Vertices[In-Degree],"&gt;= "&amp;F9)-COUNTIF(Vertices[In-Degree],"&gt;="&amp;F10)</f>
        <v>0</v>
      </c>
      <c r="H9" s="39">
        <f t="shared" si="3"/>
        <v>0.8909090909090907</v>
      </c>
      <c r="I9" s="40">
        <f>COUNTIF(Vertices[Out-Degree],"&gt;= "&amp;H9)-COUNTIF(Vertices[Out-Degree],"&gt;="&amp;H10)</f>
        <v>73</v>
      </c>
      <c r="J9" s="39">
        <f t="shared" si="4"/>
        <v>10.690909090909091</v>
      </c>
      <c r="K9" s="40">
        <f>COUNTIF(Vertices[Betweenness Centrality],"&gt;= "&amp;J9)-COUNTIF(Vertices[Betweenness Centrality],"&gt;="&amp;J10)</f>
        <v>1</v>
      </c>
      <c r="L9" s="39">
        <f t="shared" si="5"/>
        <v>0.1272727272727273</v>
      </c>
      <c r="M9" s="40">
        <f>COUNTIF(Vertices[Closeness Centrality],"&gt;= "&amp;L9)-COUNTIF(Vertices[Closeness Centrality],"&gt;="&amp;L10)</f>
        <v>4</v>
      </c>
      <c r="N9" s="39">
        <f t="shared" si="6"/>
        <v>0.029484254545454544</v>
      </c>
      <c r="O9" s="40">
        <f>COUNTIF(Vertices[Eigenvector Centrality],"&gt;= "&amp;N9)-COUNTIF(Vertices[Eigenvector Centrality],"&gt;="&amp;N10)</f>
        <v>0</v>
      </c>
      <c r="P9" s="39">
        <f t="shared" si="7"/>
        <v>0.9902082181818184</v>
      </c>
      <c r="Q9" s="40">
        <f>COUNTIF(Vertices[PageRank],"&gt;= "&amp;P9)-COUNTIF(Vertices[PageRank],"&gt;="&amp;P10)</f>
        <v>33</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56</v>
      </c>
      <c r="D10" s="32">
        <f t="shared" si="1"/>
        <v>0</v>
      </c>
      <c r="E10" s="3">
        <f>COUNTIF(Vertices[Degree],"&gt;= "&amp;D10)-COUNTIF(Vertices[Degree],"&gt;="&amp;D11)</f>
        <v>0</v>
      </c>
      <c r="F10" s="37">
        <f t="shared" si="2"/>
        <v>1.3090909090909089</v>
      </c>
      <c r="G10" s="38">
        <f>COUNTIF(Vertices[In-Degree],"&gt;= "&amp;F10)-COUNTIF(Vertices[In-Degree],"&gt;="&amp;F11)</f>
        <v>0</v>
      </c>
      <c r="H10" s="37">
        <f t="shared" si="3"/>
        <v>1.0181818181818179</v>
      </c>
      <c r="I10" s="38">
        <f>COUNTIF(Vertices[Out-Degree],"&gt;= "&amp;H10)-COUNTIF(Vertices[Out-Degree],"&gt;="&amp;H11)</f>
        <v>0</v>
      </c>
      <c r="J10" s="37">
        <f t="shared" si="4"/>
        <v>12.218181818181819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0.03369629090909091</v>
      </c>
      <c r="O10" s="38">
        <f>COUNTIF(Vertices[Eigenvector Centrality],"&gt;= "&amp;N10)-COUNTIF(Vertices[Eigenvector Centrality],"&gt;="&amp;N11)</f>
        <v>0</v>
      </c>
      <c r="P10" s="37">
        <f t="shared" si="7"/>
        <v>1.0552549636363637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1.4727272727272724</v>
      </c>
      <c r="G11" s="40">
        <f>COUNTIF(Vertices[In-Degree],"&gt;= "&amp;F11)-COUNTIF(Vertices[In-Degree],"&gt;="&amp;F12)</f>
        <v>0</v>
      </c>
      <c r="H11" s="39">
        <f t="shared" si="3"/>
        <v>1.145454545454545</v>
      </c>
      <c r="I11" s="40">
        <f>COUNTIF(Vertices[Out-Degree],"&gt;= "&amp;H11)-COUNTIF(Vertices[Out-Degree],"&gt;="&amp;H12)</f>
        <v>0</v>
      </c>
      <c r="J11" s="39">
        <f t="shared" si="4"/>
        <v>13.745454545454546</v>
      </c>
      <c r="K11" s="40">
        <f>COUNTIF(Vertices[Betweenness Centrality],"&gt;= "&amp;J11)-COUNTIF(Vertices[Betweenness Centrality],"&gt;="&amp;J12)</f>
        <v>0</v>
      </c>
      <c r="L11" s="39">
        <f t="shared" si="5"/>
        <v>0.16363636363636366</v>
      </c>
      <c r="M11" s="40">
        <f>COUNTIF(Vertices[Closeness Centrality],"&gt;= "&amp;L11)-COUNTIF(Vertices[Closeness Centrality],"&gt;="&amp;L12)</f>
        <v>4</v>
      </c>
      <c r="N11" s="39">
        <f t="shared" si="6"/>
        <v>0.03790832727272728</v>
      </c>
      <c r="O11" s="40">
        <f>COUNTIF(Vertices[Eigenvector Centrality],"&gt;= "&amp;N11)-COUNTIF(Vertices[Eigenvector Centrality],"&gt;="&amp;N12)</f>
        <v>0</v>
      </c>
      <c r="P11" s="39">
        <f t="shared" si="7"/>
        <v>1.120301709090909</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0.038461538461538464</v>
      </c>
      <c r="D12" s="32">
        <f t="shared" si="1"/>
        <v>0</v>
      </c>
      <c r="E12" s="3">
        <f>COUNTIF(Vertices[Degree],"&gt;= "&amp;D12)-COUNTIF(Vertices[Degree],"&gt;="&amp;D13)</f>
        <v>0</v>
      </c>
      <c r="F12" s="37">
        <f t="shared" si="2"/>
        <v>1.636363636363636</v>
      </c>
      <c r="G12" s="38">
        <f>COUNTIF(Vertices[In-Degree],"&gt;= "&amp;F12)-COUNTIF(Vertices[In-Degree],"&gt;="&amp;F13)</f>
        <v>0</v>
      </c>
      <c r="H12" s="37">
        <f t="shared" si="3"/>
        <v>1.2727272727272723</v>
      </c>
      <c r="I12" s="38">
        <f>COUNTIF(Vertices[Out-Degree],"&gt;= "&amp;H12)-COUNTIF(Vertices[Out-Degree],"&gt;="&amp;H13)</f>
        <v>0</v>
      </c>
      <c r="J12" s="37">
        <f t="shared" si="4"/>
        <v>15.272727272727273</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0.04212036363636364</v>
      </c>
      <c r="O12" s="38">
        <f>COUNTIF(Vertices[Eigenvector Centrality],"&gt;= "&amp;N12)-COUNTIF(Vertices[Eigenvector Centrality],"&gt;="&amp;N13)</f>
        <v>0</v>
      </c>
      <c r="P12" s="37">
        <f t="shared" si="7"/>
        <v>1.1853484545454545</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0.07407407407407407</v>
      </c>
      <c r="D13" s="32">
        <f t="shared" si="1"/>
        <v>0</v>
      </c>
      <c r="E13" s="3">
        <f>COUNTIF(Vertices[Degree],"&gt;= "&amp;D13)-COUNTIF(Vertices[Degree],"&gt;="&amp;D14)</f>
        <v>0</v>
      </c>
      <c r="F13" s="39">
        <f t="shared" si="2"/>
        <v>1.7999999999999996</v>
      </c>
      <c r="G13" s="40">
        <f>COUNTIF(Vertices[In-Degree],"&gt;= "&amp;F13)-COUNTIF(Vertices[In-Degree],"&gt;="&amp;F14)</f>
        <v>0</v>
      </c>
      <c r="H13" s="39">
        <f t="shared" si="3"/>
        <v>1.3999999999999995</v>
      </c>
      <c r="I13" s="40">
        <f>COUNTIF(Vertices[Out-Degree],"&gt;= "&amp;H13)-COUNTIF(Vertices[Out-Degree],"&gt;="&amp;H14)</f>
        <v>0</v>
      </c>
      <c r="J13" s="39">
        <f t="shared" si="4"/>
        <v>16.8</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0.04633240000000001</v>
      </c>
      <c r="O13" s="40">
        <f>COUNTIF(Vertices[Eigenvector Centrality],"&gt;= "&amp;N13)-COUNTIF(Vertices[Eigenvector Centrality],"&gt;="&amp;N14)</f>
        <v>0</v>
      </c>
      <c r="P13" s="39">
        <f t="shared" si="7"/>
        <v>1.2503951999999998</v>
      </c>
      <c r="Q13" s="40">
        <f>COUNTIF(Vertices[PageRank],"&gt;= "&amp;P13)-COUNTIF(Vertices[PageRank],"&gt;="&amp;P14)</f>
        <v>8</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1.9636363636363632</v>
      </c>
      <c r="G14" s="38">
        <f>COUNTIF(Vertices[In-Degree],"&gt;= "&amp;F14)-COUNTIF(Vertices[In-Degree],"&gt;="&amp;F15)</f>
        <v>23</v>
      </c>
      <c r="H14" s="37">
        <f t="shared" si="3"/>
        <v>1.5272727272727267</v>
      </c>
      <c r="I14" s="38">
        <f>COUNTIF(Vertices[Out-Degree],"&gt;= "&amp;H14)-COUNTIF(Vertices[Out-Degree],"&gt;="&amp;H15)</f>
        <v>0</v>
      </c>
      <c r="J14" s="37">
        <f t="shared" si="4"/>
        <v>18.327272727272728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0.050544436363636376</v>
      </c>
      <c r="O14" s="38">
        <f>COUNTIF(Vertices[Eigenvector Centrality],"&gt;= "&amp;N14)-COUNTIF(Vertices[Eigenvector Centrality],"&gt;="&amp;N15)</f>
        <v>0</v>
      </c>
      <c r="P14" s="37">
        <f t="shared" si="7"/>
        <v>1.3154419454545452</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41</v>
      </c>
      <c r="D15" s="32">
        <f t="shared" si="1"/>
        <v>0</v>
      </c>
      <c r="E15" s="3">
        <f>COUNTIF(Vertices[Degree],"&gt;= "&amp;D15)-COUNTIF(Vertices[Degree],"&gt;="&amp;D16)</f>
        <v>0</v>
      </c>
      <c r="F15" s="39">
        <f t="shared" si="2"/>
        <v>2.127272727272727</v>
      </c>
      <c r="G15" s="40">
        <f>COUNTIF(Vertices[In-Degree],"&gt;= "&amp;F15)-COUNTIF(Vertices[In-Degree],"&gt;="&amp;F16)</f>
        <v>0</v>
      </c>
      <c r="H15" s="39">
        <f t="shared" si="3"/>
        <v>1.6545454545454539</v>
      </c>
      <c r="I15" s="40">
        <f>COUNTIF(Vertices[Out-Degree],"&gt;= "&amp;H15)-COUNTIF(Vertices[Out-Degree],"&gt;="&amp;H16)</f>
        <v>0</v>
      </c>
      <c r="J15" s="39">
        <f t="shared" si="4"/>
        <v>19.854545454545455</v>
      </c>
      <c r="K15" s="40">
        <f>COUNTIF(Vertices[Betweenness Centrality],"&gt;= "&amp;J15)-COUNTIF(Vertices[Betweenness Centrality],"&gt;="&amp;J16)</f>
        <v>0</v>
      </c>
      <c r="L15" s="39">
        <f t="shared" si="5"/>
        <v>0.23636363636363641</v>
      </c>
      <c r="M15" s="40">
        <f>COUNTIF(Vertices[Closeness Centrality],"&gt;= "&amp;L15)-COUNTIF(Vertices[Closeness Centrality],"&gt;="&amp;L16)</f>
        <v>5</v>
      </c>
      <c r="N15" s="39">
        <f t="shared" si="6"/>
        <v>0.05475647272727274</v>
      </c>
      <c r="O15" s="40">
        <f>COUNTIF(Vertices[Eigenvector Centrality],"&gt;= "&amp;N15)-COUNTIF(Vertices[Eigenvector Centrality],"&gt;="&amp;N16)</f>
        <v>0</v>
      </c>
      <c r="P15" s="39">
        <f t="shared" si="7"/>
        <v>1.3804886909090905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19</v>
      </c>
      <c r="D16" s="32">
        <f t="shared" si="1"/>
        <v>0</v>
      </c>
      <c r="E16" s="3">
        <f>COUNTIF(Vertices[Degree],"&gt;= "&amp;D16)-COUNTIF(Vertices[Degree],"&gt;="&amp;D17)</f>
        <v>0</v>
      </c>
      <c r="F16" s="37">
        <f t="shared" si="2"/>
        <v>2.2909090909090906</v>
      </c>
      <c r="G16" s="38">
        <f>COUNTIF(Vertices[In-Degree],"&gt;= "&amp;F16)-COUNTIF(Vertices[In-Degree],"&gt;="&amp;F17)</f>
        <v>0</v>
      </c>
      <c r="H16" s="37">
        <f t="shared" si="3"/>
        <v>1.781818181818181</v>
      </c>
      <c r="I16" s="38">
        <f>COUNTIF(Vertices[Out-Degree],"&gt;= "&amp;H16)-COUNTIF(Vertices[Out-Degree],"&gt;="&amp;H17)</f>
        <v>0</v>
      </c>
      <c r="J16" s="37">
        <f t="shared" si="4"/>
        <v>21.381818181818183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0.05896850909090911</v>
      </c>
      <c r="O16" s="38">
        <f>COUNTIF(Vertices[Eigenvector Centrality],"&gt;= "&amp;N16)-COUNTIF(Vertices[Eigenvector Centrality],"&gt;="&amp;N17)</f>
        <v>0</v>
      </c>
      <c r="P16" s="37">
        <f t="shared" si="7"/>
        <v>1.445535436363636</v>
      </c>
      <c r="Q16" s="38">
        <f>COUNTIF(Vertices[PageRank],"&gt;= "&amp;P16)-COUNTIF(Vertices[PageRank],"&gt;="&amp;P17)</f>
        <v>3</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11</v>
      </c>
      <c r="D17" s="32">
        <f t="shared" si="1"/>
        <v>0</v>
      </c>
      <c r="E17" s="3">
        <f>COUNTIF(Vertices[Degree],"&gt;= "&amp;D17)-COUNTIF(Vertices[Degree],"&gt;="&amp;D18)</f>
        <v>0</v>
      </c>
      <c r="F17" s="39">
        <f t="shared" si="2"/>
        <v>2.454545454545454</v>
      </c>
      <c r="G17" s="40">
        <f>COUNTIF(Vertices[In-Degree],"&gt;= "&amp;F17)-COUNTIF(Vertices[In-Degree],"&gt;="&amp;F18)</f>
        <v>0</v>
      </c>
      <c r="H17" s="39">
        <f t="shared" si="3"/>
        <v>1.9090909090909083</v>
      </c>
      <c r="I17" s="40">
        <f>COUNTIF(Vertices[Out-Degree],"&gt;= "&amp;H17)-COUNTIF(Vertices[Out-Degree],"&gt;="&amp;H18)</f>
        <v>7</v>
      </c>
      <c r="J17" s="39">
        <f t="shared" si="4"/>
        <v>22.90909090909091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0.06318054545454548</v>
      </c>
      <c r="O17" s="40">
        <f>COUNTIF(Vertices[Eigenvector Centrality],"&gt;= "&amp;N17)-COUNTIF(Vertices[Eigenvector Centrality],"&gt;="&amp;N18)</f>
        <v>0</v>
      </c>
      <c r="P17" s="39">
        <f t="shared" si="7"/>
        <v>1.5105821818181813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21</v>
      </c>
      <c r="D18" s="32">
        <f t="shared" si="1"/>
        <v>0</v>
      </c>
      <c r="E18" s="3">
        <f>COUNTIF(Vertices[Degree],"&gt;= "&amp;D18)-COUNTIF(Vertices[Degree],"&gt;="&amp;D19)</f>
        <v>0</v>
      </c>
      <c r="F18" s="37">
        <f t="shared" si="2"/>
        <v>2.6181818181818177</v>
      </c>
      <c r="G18" s="38">
        <f>COUNTIF(Vertices[In-Degree],"&gt;= "&amp;F18)-COUNTIF(Vertices[In-Degree],"&gt;="&amp;F19)</f>
        <v>0</v>
      </c>
      <c r="H18" s="37">
        <f t="shared" si="3"/>
        <v>2.0363636363636357</v>
      </c>
      <c r="I18" s="38">
        <f>COUNTIF(Vertices[Out-Degree],"&gt;= "&amp;H18)-COUNTIF(Vertices[Out-Degree],"&gt;="&amp;H19)</f>
        <v>0</v>
      </c>
      <c r="J18" s="37">
        <f t="shared" si="4"/>
        <v>24.436363636363637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0.06739258181818183</v>
      </c>
      <c r="O18" s="38">
        <f>COUNTIF(Vertices[Eigenvector Centrality],"&gt;= "&amp;N18)-COUNTIF(Vertices[Eigenvector Centrality],"&gt;="&amp;N19)</f>
        <v>0</v>
      </c>
      <c r="P18" s="37">
        <f t="shared" si="7"/>
        <v>1.5756289272727266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2.7818181818181813</v>
      </c>
      <c r="G19" s="40">
        <f>COUNTIF(Vertices[In-Degree],"&gt;= "&amp;F19)-COUNTIF(Vertices[In-Degree],"&gt;="&amp;F20)</f>
        <v>0</v>
      </c>
      <c r="H19" s="39">
        <f t="shared" si="3"/>
        <v>2.163636363636363</v>
      </c>
      <c r="I19" s="40">
        <f>COUNTIF(Vertices[Out-Degree],"&gt;= "&amp;H19)-COUNTIF(Vertices[Out-Degree],"&gt;="&amp;H20)</f>
        <v>0</v>
      </c>
      <c r="J19" s="39">
        <f t="shared" si="4"/>
        <v>25.963636363636365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0.0716046181818182</v>
      </c>
      <c r="O19" s="40">
        <f>COUNTIF(Vertices[Eigenvector Centrality],"&gt;= "&amp;N19)-COUNTIF(Vertices[Eigenvector Centrality],"&gt;="&amp;N20)</f>
        <v>0</v>
      </c>
      <c r="P19" s="39">
        <f t="shared" si="7"/>
        <v>1.640675672727272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2.945454545454545</v>
      </c>
      <c r="G20" s="38">
        <f>COUNTIF(Vertices[In-Degree],"&gt;= "&amp;F20)-COUNTIF(Vertices[In-Degree],"&gt;="&amp;F21)</f>
        <v>3</v>
      </c>
      <c r="H20" s="37">
        <f t="shared" si="3"/>
        <v>2.2909090909090906</v>
      </c>
      <c r="I20" s="38">
        <f>COUNTIF(Vertices[Out-Degree],"&gt;= "&amp;H20)-COUNTIF(Vertices[Out-Degree],"&gt;="&amp;H21)</f>
        <v>0</v>
      </c>
      <c r="J20" s="37">
        <f t="shared" si="4"/>
        <v>27.490909090909092</v>
      </c>
      <c r="K20" s="38">
        <f>COUNTIF(Vertices[Betweenness Centrality],"&gt;= "&amp;J20)-COUNTIF(Vertices[Betweenness Centrality],"&gt;="&amp;J21)</f>
        <v>0</v>
      </c>
      <c r="L20" s="37">
        <f t="shared" si="5"/>
        <v>0.3272727272727273</v>
      </c>
      <c r="M20" s="38">
        <f>COUNTIF(Vertices[Closeness Centrality],"&gt;= "&amp;L20)-COUNTIF(Vertices[Closeness Centrality],"&gt;="&amp;L21)</f>
        <v>11</v>
      </c>
      <c r="N20" s="37">
        <f t="shared" si="6"/>
        <v>0.07581665454545455</v>
      </c>
      <c r="O20" s="38">
        <f>COUNTIF(Vertices[Eigenvector Centrality],"&gt;= "&amp;N20)-COUNTIF(Vertices[Eigenvector Centrality],"&gt;="&amp;N21)</f>
        <v>0</v>
      </c>
      <c r="P20" s="37">
        <f t="shared" si="7"/>
        <v>1.7057224181818174</v>
      </c>
      <c r="Q20" s="38">
        <f>COUNTIF(Vertices[PageRank],"&gt;= "&amp;P20)-COUNTIF(Vertices[PageRank],"&gt;="&amp;P21)</f>
        <v>1</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1.430799</v>
      </c>
      <c r="D21" s="32">
        <f t="shared" si="1"/>
        <v>0</v>
      </c>
      <c r="E21" s="3">
        <f>COUNTIF(Vertices[Degree],"&gt;= "&amp;D21)-COUNTIF(Vertices[Degree],"&gt;="&amp;D22)</f>
        <v>0</v>
      </c>
      <c r="F21" s="39">
        <f t="shared" si="2"/>
        <v>3.1090909090909085</v>
      </c>
      <c r="G21" s="40">
        <f>COUNTIF(Vertices[In-Degree],"&gt;= "&amp;F21)-COUNTIF(Vertices[In-Degree],"&gt;="&amp;F22)</f>
        <v>0</v>
      </c>
      <c r="H21" s="39">
        <f t="shared" si="3"/>
        <v>2.418181818181818</v>
      </c>
      <c r="I21" s="40">
        <f>COUNTIF(Vertices[Out-Degree],"&gt;= "&amp;H21)-COUNTIF(Vertices[Out-Degree],"&gt;="&amp;H22)</f>
        <v>0</v>
      </c>
      <c r="J21" s="39">
        <f t="shared" si="4"/>
        <v>29.01818181818182</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0.08002869090909091</v>
      </c>
      <c r="O21" s="40">
        <f>COUNTIF(Vertices[Eigenvector Centrality],"&gt;= "&amp;N21)-COUNTIF(Vertices[Eigenvector Centrality],"&gt;="&amp;N22)</f>
        <v>0</v>
      </c>
      <c r="P21" s="39">
        <f t="shared" si="7"/>
        <v>1.7707691636363627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3.272727272727272</v>
      </c>
      <c r="G22" s="38">
        <f>COUNTIF(Vertices[In-Degree],"&gt;= "&amp;F22)-COUNTIF(Vertices[In-Degree],"&gt;="&amp;F23)</f>
        <v>0</v>
      </c>
      <c r="H22" s="37">
        <f t="shared" si="3"/>
        <v>2.5454545454545454</v>
      </c>
      <c r="I22" s="38">
        <f>COUNTIF(Vertices[Out-Degree],"&gt;= "&amp;H22)-COUNTIF(Vertices[Out-Degree],"&gt;="&amp;H23)</f>
        <v>0</v>
      </c>
      <c r="J22" s="37">
        <f t="shared" si="4"/>
        <v>30.545454545454547</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0.08424072727272727</v>
      </c>
      <c r="O22" s="38">
        <f>COUNTIF(Vertices[Eigenvector Centrality],"&gt;= "&amp;N22)-COUNTIF(Vertices[Eigenvector Centrality],"&gt;="&amp;N23)</f>
        <v>0</v>
      </c>
      <c r="P22" s="37">
        <f t="shared" si="7"/>
        <v>1.835815909090908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0.007141597601833892</v>
      </c>
      <c r="D23" s="32">
        <f t="shared" si="1"/>
        <v>0</v>
      </c>
      <c r="E23" s="3">
        <f>COUNTIF(Vertices[Degree],"&gt;= "&amp;D23)-COUNTIF(Vertices[Degree],"&gt;="&amp;D24)</f>
        <v>0</v>
      </c>
      <c r="F23" s="39">
        <f t="shared" si="2"/>
        <v>3.4363636363636356</v>
      </c>
      <c r="G23" s="40">
        <f>COUNTIF(Vertices[In-Degree],"&gt;= "&amp;F23)-COUNTIF(Vertices[In-Degree],"&gt;="&amp;F24)</f>
        <v>0</v>
      </c>
      <c r="H23" s="39">
        <f t="shared" si="3"/>
        <v>2.672727272727273</v>
      </c>
      <c r="I23" s="40">
        <f>COUNTIF(Vertices[Out-Degree],"&gt;= "&amp;H23)-COUNTIF(Vertices[Out-Degree],"&gt;="&amp;H24)</f>
        <v>0</v>
      </c>
      <c r="J23" s="39">
        <f t="shared" si="4"/>
        <v>32.07272727272728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0.08845276363636363</v>
      </c>
      <c r="O23" s="40">
        <f>COUNTIF(Vertices[Eigenvector Centrality],"&gt;= "&amp;N23)-COUNTIF(Vertices[Eigenvector Centrality],"&gt;="&amp;N24)</f>
        <v>0</v>
      </c>
      <c r="P23" s="39">
        <f t="shared" si="7"/>
        <v>1.9008626545454534</v>
      </c>
      <c r="Q23" s="40">
        <f>COUNTIF(Vertices[PageRank],"&gt;= "&amp;P23)-COUNTIF(Vertices[PageRank],"&gt;="&amp;P24)</f>
        <v>3</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1685</v>
      </c>
      <c r="B24" s="34">
        <v>0.625561</v>
      </c>
      <c r="D24" s="32">
        <f t="shared" si="1"/>
        <v>0</v>
      </c>
      <c r="E24" s="3">
        <f>COUNTIF(Vertices[Degree],"&gt;= "&amp;D24)-COUNTIF(Vertices[Degree],"&gt;="&amp;D25)</f>
        <v>0</v>
      </c>
      <c r="F24" s="37">
        <f t="shared" si="2"/>
        <v>3.599999999999999</v>
      </c>
      <c r="G24" s="38">
        <f>COUNTIF(Vertices[In-Degree],"&gt;= "&amp;F24)-COUNTIF(Vertices[In-Degree],"&gt;="&amp;F25)</f>
        <v>0</v>
      </c>
      <c r="H24" s="37">
        <f t="shared" si="3"/>
        <v>2.8000000000000003</v>
      </c>
      <c r="I24" s="38">
        <f>COUNTIF(Vertices[Out-Degree],"&gt;= "&amp;H24)-COUNTIF(Vertices[Out-Degree],"&gt;="&amp;H25)</f>
        <v>0</v>
      </c>
      <c r="J24" s="37">
        <f t="shared" si="4"/>
        <v>33.60000000000001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0.09266479999999999</v>
      </c>
      <c r="O24" s="38">
        <f>COUNTIF(Vertices[Eigenvector Centrality],"&gt;= "&amp;N24)-COUNTIF(Vertices[Eigenvector Centrality],"&gt;="&amp;N25)</f>
        <v>0</v>
      </c>
      <c r="P24" s="37">
        <f t="shared" si="7"/>
        <v>1.9659093999999988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3.763636363636363</v>
      </c>
      <c r="G25" s="40">
        <f>COUNTIF(Vertices[In-Degree],"&gt;= "&amp;F25)-COUNTIF(Vertices[In-Degree],"&gt;="&amp;F26)</f>
        <v>0</v>
      </c>
      <c r="H25" s="39">
        <f t="shared" si="3"/>
        <v>2.9272727272727277</v>
      </c>
      <c r="I25" s="40">
        <f>COUNTIF(Vertices[Out-Degree],"&gt;= "&amp;H25)-COUNTIF(Vertices[Out-Degree],"&gt;="&amp;H26)</f>
        <v>4</v>
      </c>
      <c r="J25" s="39">
        <f t="shared" si="4"/>
        <v>35.12727272727274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0.09687683636363635</v>
      </c>
      <c r="O25" s="40">
        <f>COUNTIF(Vertices[Eigenvector Centrality],"&gt;= "&amp;N25)-COUNTIF(Vertices[Eigenvector Centrality],"&gt;="&amp;N26)</f>
        <v>0</v>
      </c>
      <c r="P25" s="39">
        <f t="shared" si="7"/>
        <v>2.030956145454544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1686</v>
      </c>
      <c r="B26" s="34" t="s">
        <v>1687</v>
      </c>
      <c r="D26" s="32">
        <f t="shared" si="1"/>
        <v>0</v>
      </c>
      <c r="E26" s="3">
        <f>COUNTIF(Vertices[Degree],"&gt;= "&amp;D26)-COUNTIF(Vertices[Degree],"&gt;="&amp;D28)</f>
        <v>0</v>
      </c>
      <c r="F26" s="37">
        <f t="shared" si="2"/>
        <v>3.9272727272727264</v>
      </c>
      <c r="G26" s="38">
        <f>COUNTIF(Vertices[In-Degree],"&gt;= "&amp;F26)-COUNTIF(Vertices[In-Degree],"&gt;="&amp;F28)</f>
        <v>2</v>
      </c>
      <c r="H26" s="37">
        <f t="shared" si="3"/>
        <v>3.054545454545455</v>
      </c>
      <c r="I26" s="38">
        <f>COUNTIF(Vertices[Out-Degree],"&gt;= "&amp;H26)-COUNTIF(Vertices[Out-Degree],"&gt;="&amp;H28)</f>
        <v>0</v>
      </c>
      <c r="J26" s="37">
        <f t="shared" si="4"/>
        <v>36.65454545454547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0.10108887272727271</v>
      </c>
      <c r="O26" s="38">
        <f>COUNTIF(Vertices[Eigenvector Centrality],"&gt;= "&amp;N26)-COUNTIF(Vertices[Eigenvector Centrality],"&gt;="&amp;N28)</f>
        <v>0</v>
      </c>
      <c r="P26" s="37">
        <f t="shared" si="7"/>
        <v>2.0960028909090895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-25</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3.1818181818181825</v>
      </c>
      <c r="I28" s="40">
        <f>COUNTIF(Vertices[Out-Degree],"&gt;= "&amp;H28)-COUNTIF(Vertices[Out-Degree],"&gt;="&amp;H40)</f>
        <v>0</v>
      </c>
      <c r="J28" s="39">
        <f>J26+($J$57-$J$2)/BinDivisor</f>
        <v>38.1818181818182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0.10530090909090907</v>
      </c>
      <c r="O28" s="40">
        <f>COUNTIF(Vertices[Eigenvector Centrality],"&gt;= "&amp;N28)-COUNTIF(Vertices[Eigenvector Centrality],"&gt;="&amp;N40)</f>
        <v>5</v>
      </c>
      <c r="P28" s="39">
        <f>P26+($P$57-$P$2)/BinDivisor</f>
        <v>2.161049636363635</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-3</v>
      </c>
      <c r="L38" s="61"/>
      <c r="M38" s="62">
        <f>COUNTIF(Vertices[Closeness Centrality],"&gt;= "&amp;L38)-COUNTIF(Vertices[Closeness Centrality],"&gt;="&amp;L40)</f>
        <v>-25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-3</v>
      </c>
      <c r="L39" s="61"/>
      <c r="M39" s="62">
        <f>COUNTIF(Vertices[Closeness Centrality],"&gt;= "&amp;L39)-COUNTIF(Vertices[Closeness Centrality],"&gt;="&amp;L40)</f>
        <v>-25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3.30909090909091</v>
      </c>
      <c r="I40" s="38">
        <f>COUNTIF(Vertices[Out-Degree],"&gt;= "&amp;H40)-COUNTIF(Vertices[Out-Degree],"&gt;="&amp;H41)</f>
        <v>0</v>
      </c>
      <c r="J40" s="37">
        <f>J28+($J$57-$J$2)/BinDivisor</f>
        <v>39.70909090909093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0.10951294545454543</v>
      </c>
      <c r="O40" s="38">
        <f>COUNTIF(Vertices[Eigenvector Centrality],"&gt;= "&amp;N40)-COUNTIF(Vertices[Eigenvector Centrality],"&gt;="&amp;N41)</f>
        <v>0</v>
      </c>
      <c r="P40" s="37">
        <f>P28+($P$57-$P$2)/BinDivisor</f>
        <v>2.2260963818181803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41.23636363636366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9</v>
      </c>
      <c r="N41" s="39">
        <f aca="true" t="shared" si="15" ref="N41:N56">N40+($N$57-$N$2)/BinDivisor</f>
        <v>0.11372498181818179</v>
      </c>
      <c r="O41" s="40">
        <f>COUNTIF(Vertices[Eigenvector Centrality],"&gt;= "&amp;N41)-COUNTIF(Vertices[Eigenvector Centrality],"&gt;="&amp;N42)</f>
        <v>0</v>
      </c>
      <c r="P41" s="39">
        <f aca="true" t="shared" si="16" ref="P41:P56">P40+($P$57-$P$2)/BinDivisor</f>
        <v>2.2911431272727256</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4.581818181818182</v>
      </c>
      <c r="G42" s="38">
        <f>COUNTIF(Vertices[In-Degree],"&gt;= "&amp;F42)-COUNTIF(Vertices[In-Degree],"&gt;="&amp;F43)</f>
        <v>0</v>
      </c>
      <c r="H42" s="37">
        <f t="shared" si="12"/>
        <v>3.563636363636365</v>
      </c>
      <c r="I42" s="38">
        <f>COUNTIF(Vertices[Out-Degree],"&gt;= "&amp;H42)-COUNTIF(Vertices[Out-Degree],"&gt;="&amp;H43)</f>
        <v>0</v>
      </c>
      <c r="J42" s="37">
        <f t="shared" si="13"/>
        <v>42.763636363636394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0.11793701818181815</v>
      </c>
      <c r="O42" s="38">
        <f>COUNTIF(Vertices[Eigenvector Centrality],"&gt;= "&amp;N42)-COUNTIF(Vertices[Eigenvector Centrality],"&gt;="&amp;N43)</f>
        <v>0</v>
      </c>
      <c r="P42" s="37">
        <f t="shared" si="16"/>
        <v>2.356189872727271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4.745454545454546</v>
      </c>
      <c r="G43" s="40">
        <f>COUNTIF(Vertices[In-Degree],"&gt;= "&amp;F43)-COUNTIF(Vertices[In-Degree],"&gt;="&amp;F44)</f>
        <v>0</v>
      </c>
      <c r="H43" s="39">
        <f t="shared" si="12"/>
        <v>3.6909090909090922</v>
      </c>
      <c r="I43" s="40">
        <f>COUNTIF(Vertices[Out-Degree],"&gt;= "&amp;H43)-COUNTIF(Vertices[Out-Degree],"&gt;="&amp;H44)</f>
        <v>0</v>
      </c>
      <c r="J43" s="39">
        <f t="shared" si="13"/>
        <v>44.290909090909125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0.12214905454545451</v>
      </c>
      <c r="O43" s="40">
        <f>COUNTIF(Vertices[Eigenvector Centrality],"&gt;= "&amp;N43)-COUNTIF(Vertices[Eigenvector Centrality],"&gt;="&amp;N44)</f>
        <v>0</v>
      </c>
      <c r="P43" s="39">
        <f t="shared" si="16"/>
        <v>2.4212366181818163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4.90909090909091</v>
      </c>
      <c r="G44" s="38">
        <f>COUNTIF(Vertices[In-Degree],"&gt;= "&amp;F44)-COUNTIF(Vertices[In-Degree],"&gt;="&amp;F45)</f>
        <v>1</v>
      </c>
      <c r="H44" s="37">
        <f t="shared" si="12"/>
        <v>3.8181818181818197</v>
      </c>
      <c r="I44" s="38">
        <f>COUNTIF(Vertices[Out-Degree],"&gt;= "&amp;H44)-COUNTIF(Vertices[Out-Degree],"&gt;="&amp;H45)</f>
        <v>0</v>
      </c>
      <c r="J44" s="37">
        <f t="shared" si="13"/>
        <v>45.818181818181856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0.12636109090909087</v>
      </c>
      <c r="O44" s="38">
        <f>COUNTIF(Vertices[Eigenvector Centrality],"&gt;= "&amp;N44)-COUNTIF(Vertices[Eigenvector Centrality],"&gt;="&amp;N45)</f>
        <v>0</v>
      </c>
      <c r="P44" s="37">
        <f t="shared" si="16"/>
        <v>2.4862833636363617</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5.072727272727274</v>
      </c>
      <c r="G45" s="40">
        <f>COUNTIF(Vertices[In-Degree],"&gt;= "&amp;F45)-COUNTIF(Vertices[In-Degree],"&gt;="&amp;F46)</f>
        <v>0</v>
      </c>
      <c r="H45" s="39">
        <f t="shared" si="12"/>
        <v>3.945454545454547</v>
      </c>
      <c r="I45" s="40">
        <f>COUNTIF(Vertices[Out-Degree],"&gt;= "&amp;H45)-COUNTIF(Vertices[Out-Degree],"&gt;="&amp;H46)</f>
        <v>0</v>
      </c>
      <c r="J45" s="39">
        <f t="shared" si="13"/>
        <v>47.34545454545459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0.13057312727272724</v>
      </c>
      <c r="O45" s="40">
        <f>COUNTIF(Vertices[Eigenvector Centrality],"&gt;= "&amp;N45)-COUNTIF(Vertices[Eigenvector Centrality],"&gt;="&amp;N46)</f>
        <v>0</v>
      </c>
      <c r="P45" s="39">
        <f t="shared" si="16"/>
        <v>2.551330109090907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5.236363636363638</v>
      </c>
      <c r="G46" s="38">
        <f>COUNTIF(Vertices[In-Degree],"&gt;= "&amp;F46)-COUNTIF(Vertices[In-Degree],"&gt;="&amp;F47)</f>
        <v>0</v>
      </c>
      <c r="H46" s="37">
        <f t="shared" si="12"/>
        <v>4.072727272727274</v>
      </c>
      <c r="I46" s="38">
        <f>COUNTIF(Vertices[Out-Degree],"&gt;= "&amp;H46)-COUNTIF(Vertices[Out-Degree],"&gt;="&amp;H47)</f>
        <v>0</v>
      </c>
      <c r="J46" s="37">
        <f t="shared" si="13"/>
        <v>48.87272727272732</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0.13478516363636361</v>
      </c>
      <c r="O46" s="38">
        <f>COUNTIF(Vertices[Eigenvector Centrality],"&gt;= "&amp;N46)-COUNTIF(Vertices[Eigenvector Centrality],"&gt;="&amp;N47)</f>
        <v>0</v>
      </c>
      <c r="P46" s="37">
        <f t="shared" si="16"/>
        <v>2.6163768545454524</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5.400000000000002</v>
      </c>
      <c r="G47" s="40">
        <f>COUNTIF(Vertices[In-Degree],"&gt;= "&amp;F47)-COUNTIF(Vertices[In-Degree],"&gt;="&amp;F48)</f>
        <v>0</v>
      </c>
      <c r="H47" s="39">
        <f t="shared" si="12"/>
        <v>4.200000000000001</v>
      </c>
      <c r="I47" s="40">
        <f>COUNTIF(Vertices[Out-Degree],"&gt;= "&amp;H47)-COUNTIF(Vertices[Out-Degree],"&gt;="&amp;H48)</f>
        <v>0</v>
      </c>
      <c r="J47" s="39">
        <f t="shared" si="13"/>
        <v>50.40000000000005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0.1389972</v>
      </c>
      <c r="O47" s="40">
        <f>COUNTIF(Vertices[Eigenvector Centrality],"&gt;= "&amp;N47)-COUNTIF(Vertices[Eigenvector Centrality],"&gt;="&amp;N48)</f>
        <v>0</v>
      </c>
      <c r="P47" s="39">
        <f t="shared" si="16"/>
        <v>2.681423599999998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5.563636363636366</v>
      </c>
      <c r="G48" s="38">
        <f>COUNTIF(Vertices[In-Degree],"&gt;= "&amp;F48)-COUNTIF(Vertices[In-Degree],"&gt;="&amp;F49)</f>
        <v>0</v>
      </c>
      <c r="H48" s="37">
        <f t="shared" si="12"/>
        <v>4.327272727272728</v>
      </c>
      <c r="I48" s="38">
        <f>COUNTIF(Vertices[Out-Degree],"&gt;= "&amp;H48)-COUNTIF(Vertices[Out-Degree],"&gt;="&amp;H49)</f>
        <v>0</v>
      </c>
      <c r="J48" s="37">
        <f t="shared" si="13"/>
        <v>51.92727272727278</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0.14320923636363636</v>
      </c>
      <c r="O48" s="38">
        <f>COUNTIF(Vertices[Eigenvector Centrality],"&gt;= "&amp;N48)-COUNTIF(Vertices[Eigenvector Centrality],"&gt;="&amp;N49)</f>
        <v>0</v>
      </c>
      <c r="P48" s="37">
        <f t="shared" si="16"/>
        <v>2.746470345454543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4.454545454545455</v>
      </c>
      <c r="I49" s="40">
        <f>COUNTIF(Vertices[Out-Degree],"&gt;= "&amp;H49)-COUNTIF(Vertices[Out-Degree],"&gt;="&amp;H50)</f>
        <v>0</v>
      </c>
      <c r="J49" s="39">
        <f t="shared" si="13"/>
        <v>53.45454545454551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0.14742127272727273</v>
      </c>
      <c r="O49" s="40">
        <f>COUNTIF(Vertices[Eigenvector Centrality],"&gt;= "&amp;N49)-COUNTIF(Vertices[Eigenvector Centrality],"&gt;="&amp;N50)</f>
        <v>0</v>
      </c>
      <c r="P49" s="39">
        <f t="shared" si="16"/>
        <v>2.8115170909090885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0</v>
      </c>
      <c r="H50" s="37">
        <f t="shared" si="12"/>
        <v>4.581818181818182</v>
      </c>
      <c r="I50" s="38">
        <f>COUNTIF(Vertices[Out-Degree],"&gt;= "&amp;H50)-COUNTIF(Vertices[Out-Degree],"&gt;="&amp;H51)</f>
        <v>0</v>
      </c>
      <c r="J50" s="37">
        <f t="shared" si="13"/>
        <v>54.98181818181824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0.1516333090909091</v>
      </c>
      <c r="O50" s="38">
        <f>COUNTIF(Vertices[Eigenvector Centrality],"&gt;= "&amp;N50)-COUNTIF(Vertices[Eigenvector Centrality],"&gt;="&amp;N51)</f>
        <v>0</v>
      </c>
      <c r="P50" s="37">
        <f t="shared" si="16"/>
        <v>2.876563836363634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4.709090909090909</v>
      </c>
      <c r="I51" s="40">
        <f>COUNTIF(Vertices[Out-Degree],"&gt;= "&amp;H51)-COUNTIF(Vertices[Out-Degree],"&gt;="&amp;H52)</f>
        <v>0</v>
      </c>
      <c r="J51" s="39">
        <f t="shared" si="13"/>
        <v>56.50909090909097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0.15584534545454548</v>
      </c>
      <c r="O51" s="40">
        <f>COUNTIF(Vertices[Eigenvector Centrality],"&gt;= "&amp;N51)-COUNTIF(Vertices[Eigenvector Centrality],"&gt;="&amp;N52)</f>
        <v>0</v>
      </c>
      <c r="P51" s="39">
        <f t="shared" si="16"/>
        <v>2.9416105818181792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4.836363636363636</v>
      </c>
      <c r="I52" s="38">
        <f>COUNTIF(Vertices[Out-Degree],"&gt;= "&amp;H52)-COUNTIF(Vertices[Out-Degree],"&gt;="&amp;H53)</f>
        <v>0</v>
      </c>
      <c r="J52" s="37">
        <f t="shared" si="13"/>
        <v>58.0363636363637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0.16005738181818185</v>
      </c>
      <c r="O52" s="38">
        <f>COUNTIF(Vertices[Eigenvector Centrality],"&gt;= "&amp;N52)-COUNTIF(Vertices[Eigenvector Centrality],"&gt;="&amp;N53)</f>
        <v>0</v>
      </c>
      <c r="P52" s="37">
        <f t="shared" si="16"/>
        <v>3.0066573272727246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4.963636363636363</v>
      </c>
      <c r="I53" s="40">
        <f>COUNTIF(Vertices[Out-Degree],"&gt;= "&amp;H53)-COUNTIF(Vertices[Out-Degree],"&gt;="&amp;H54)</f>
        <v>1</v>
      </c>
      <c r="J53" s="39">
        <f t="shared" si="13"/>
        <v>59.563636363636434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0.16426941818181823</v>
      </c>
      <c r="O53" s="40">
        <f>COUNTIF(Vertices[Eigenvector Centrality],"&gt;= "&amp;N53)-COUNTIF(Vertices[Eigenvector Centrality],"&gt;="&amp;N54)</f>
        <v>0</v>
      </c>
      <c r="P53" s="39">
        <f t="shared" si="16"/>
        <v>3.07170407272727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5.09090909090909</v>
      </c>
      <c r="I54" s="38">
        <f>COUNTIF(Vertices[Out-Degree],"&gt;= "&amp;H54)-COUNTIF(Vertices[Out-Degree],"&gt;="&amp;H55)</f>
        <v>0</v>
      </c>
      <c r="J54" s="37">
        <f t="shared" si="13"/>
        <v>61.090909090909165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0.1684814545454546</v>
      </c>
      <c r="O54" s="38">
        <f>COUNTIF(Vertices[Eigenvector Centrality],"&gt;= "&amp;N54)-COUNTIF(Vertices[Eigenvector Centrality],"&gt;="&amp;N55)</f>
        <v>0</v>
      </c>
      <c r="P54" s="37">
        <f t="shared" si="16"/>
        <v>3.1367508181818153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6.709090909090914</v>
      </c>
      <c r="G55" s="40">
        <f>COUNTIF(Vertices[In-Degree],"&gt;= "&amp;F55)-COUNTIF(Vertices[In-Degree],"&gt;="&amp;F56)</f>
        <v>0</v>
      </c>
      <c r="H55" s="39">
        <f t="shared" si="12"/>
        <v>5.218181818181817</v>
      </c>
      <c r="I55" s="40">
        <f>COUNTIF(Vertices[Out-Degree],"&gt;= "&amp;H55)-COUNTIF(Vertices[Out-Degree],"&gt;="&amp;H56)</f>
        <v>0</v>
      </c>
      <c r="J55" s="39">
        <f t="shared" si="13"/>
        <v>62.618181818181895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0.17269349090909097</v>
      </c>
      <c r="O55" s="40">
        <f>COUNTIF(Vertices[Eigenvector Centrality],"&gt;= "&amp;N55)-COUNTIF(Vertices[Eigenvector Centrality],"&gt;="&amp;N56)</f>
        <v>0</v>
      </c>
      <c r="P55" s="39">
        <f t="shared" si="16"/>
        <v>3.2017975636363607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6.872727272727278</v>
      </c>
      <c r="G56" s="38">
        <f>COUNTIF(Vertices[In-Degree],"&gt;= "&amp;F56)-COUNTIF(Vertices[In-Degree],"&gt;="&amp;F57)</f>
        <v>1</v>
      </c>
      <c r="H56" s="37">
        <f t="shared" si="12"/>
        <v>5.345454545454544</v>
      </c>
      <c r="I56" s="38">
        <f>COUNTIF(Vertices[Out-Degree],"&gt;= "&amp;H56)-COUNTIF(Vertices[Out-Degree],"&gt;="&amp;H57)</f>
        <v>0</v>
      </c>
      <c r="J56" s="37">
        <f t="shared" si="13"/>
        <v>64.14545454545463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0.17690552727272735</v>
      </c>
      <c r="O56" s="38">
        <f>COUNTIF(Vertices[Eigenvector Centrality],"&gt;= "&amp;N56)-COUNTIF(Vertices[Eigenvector Centrality],"&gt;="&amp;N57)</f>
        <v>0</v>
      </c>
      <c r="P56" s="37">
        <f t="shared" si="16"/>
        <v>3.266844309090906</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v>
      </c>
      <c r="G57" s="42">
        <f>COUNTIF(Vertices[In-Degree],"&gt;= "&amp;F57)-COUNTIF(Vertices[In-Degree],"&gt;="&amp;F58)</f>
        <v>1</v>
      </c>
      <c r="H57" s="41">
        <f>MAX(Vertices[Out-Degree])</f>
        <v>7</v>
      </c>
      <c r="I57" s="42">
        <f>COUNTIF(Vertices[Out-Degree],"&gt;= "&amp;H57)-COUNTIF(Vertices[Out-Degree],"&gt;="&amp;H58)</f>
        <v>2</v>
      </c>
      <c r="J57" s="41">
        <f>MAX(Vertices[Betweenness Centrality])</f>
        <v>84</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0.231662</v>
      </c>
      <c r="O57" s="42">
        <f>COUNTIF(Vertices[Eigenvector Centrality],"&gt;= "&amp;N57)-COUNTIF(Vertices[Eigenvector Centrality],"&gt;="&amp;N58)</f>
        <v>2</v>
      </c>
      <c r="P57" s="41">
        <f>MAX(Vertices[PageRank])</f>
        <v>4.112452</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v>
      </c>
    </row>
    <row r="71" spans="1:2" ht="15">
      <c r="A71" s="33" t="s">
        <v>90</v>
      </c>
      <c r="B71" s="47">
        <f>_xlfn.IFERROR(AVERAGE(Vertices[In-Degree]),NoMetricMessage)</f>
        <v>1.102803738317757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1.102803738317757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84</v>
      </c>
    </row>
    <row r="99" spans="1:2" ht="15">
      <c r="A99" s="33" t="s">
        <v>102</v>
      </c>
      <c r="B99" s="47">
        <f>_xlfn.IFERROR(AVERAGE(Vertices[Betweenness Centrality]),NoMetricMessage)</f>
        <v>3.0654205607476634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0.2796085607476635</v>
      </c>
    </row>
    <row r="114" spans="1:2" ht="15">
      <c r="A114" s="33" t="s">
        <v>109</v>
      </c>
      <c r="B114" s="47">
        <f>_xlfn.IFERROR(MEDIAN(Vertices[Closeness Centrality]),NoMetricMessage)</f>
        <v>0.125</v>
      </c>
    </row>
    <row r="125" spans="1:2" ht="15">
      <c r="A125" s="33" t="s">
        <v>112</v>
      </c>
      <c r="B125" s="47">
        <f>IF(COUNT(Vertices[Eigenvector Centrality])&gt;0,N2,NoMetricMessage)</f>
        <v>0</v>
      </c>
    </row>
    <row r="126" spans="1:2" ht="15">
      <c r="A126" s="33" t="s">
        <v>113</v>
      </c>
      <c r="B126" s="47">
        <f>IF(COUNT(Vertices[Eigenvector Centrality])&gt;0,N57,NoMetricMessage)</f>
        <v>0.231662</v>
      </c>
    </row>
    <row r="127" spans="1:2" ht="15">
      <c r="A127" s="33" t="s">
        <v>114</v>
      </c>
      <c r="B127" s="47">
        <f>_xlfn.IFERROR(AVERAGE(Vertices[Eigenvector Centrality]),NoMetricMessage)</f>
        <v>0.009345794392523364</v>
      </c>
    </row>
    <row r="128" spans="1:2" ht="15">
      <c r="A128" s="33" t="s">
        <v>115</v>
      </c>
      <c r="B128" s="47">
        <f>_xlfn.IFERROR(MEDIAN(Vertices[Eigenvector Centrality]),NoMetricMessage)</f>
        <v>0</v>
      </c>
    </row>
    <row r="139" spans="1:2" ht="15">
      <c r="A139" s="33" t="s">
        <v>140</v>
      </c>
      <c r="B139" s="47">
        <f>IF(COUNT(Vertices[PageRank])&gt;0,P2,NoMetricMessage)</f>
        <v>0.534881</v>
      </c>
    </row>
    <row r="140" spans="1:2" ht="15">
      <c r="A140" s="33" t="s">
        <v>141</v>
      </c>
      <c r="B140" s="47">
        <f>IF(COUNT(Vertices[PageRank])&gt;0,P57,NoMetricMessage)</f>
        <v>4.112452</v>
      </c>
    </row>
    <row r="141" spans="1:2" ht="15">
      <c r="A141" s="33" t="s">
        <v>142</v>
      </c>
      <c r="B141" s="47">
        <f>_xlfn.IFERROR(AVERAGE(Vertices[PageRank]),NoMetricMessage)</f>
        <v>0.9999949999999999</v>
      </c>
    </row>
    <row r="142" spans="1:2" ht="15">
      <c r="A142" s="33" t="s">
        <v>143</v>
      </c>
      <c r="B142" s="47">
        <f>_xlfn.IFERROR(MEDIAN(Vertices[PageRank]),NoMetricMessage)</f>
        <v>0.999995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0.11682242990654206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1606</v>
      </c>
      <c r="K7" s="13" t="s">
        <v>1607</v>
      </c>
    </row>
    <row r="8" spans="1:11" ht="409.5">
      <c r="A8"/>
      <c r="B8">
        <v>2</v>
      </c>
      <c r="C8">
        <v>2</v>
      </c>
      <c r="D8" t="s">
        <v>61</v>
      </c>
      <c r="E8" t="s">
        <v>61</v>
      </c>
      <c r="H8" t="s">
        <v>73</v>
      </c>
      <c r="J8" t="s">
        <v>1608</v>
      </c>
      <c r="K8" s="13" t="s">
        <v>1609</v>
      </c>
    </row>
    <row r="9" spans="1:11" ht="409.5">
      <c r="A9"/>
      <c r="B9">
        <v>3</v>
      </c>
      <c r="C9">
        <v>4</v>
      </c>
      <c r="D9" t="s">
        <v>62</v>
      </c>
      <c r="E9" t="s">
        <v>62</v>
      </c>
      <c r="H9" t="s">
        <v>74</v>
      </c>
      <c r="J9" t="s">
        <v>1610</v>
      </c>
      <c r="K9" s="102" t="s">
        <v>1611</v>
      </c>
    </row>
    <row r="10" spans="1:11" ht="409.5">
      <c r="A10"/>
      <c r="B10">
        <v>4</v>
      </c>
      <c r="D10" t="s">
        <v>63</v>
      </c>
      <c r="E10" t="s">
        <v>63</v>
      </c>
      <c r="H10" t="s">
        <v>75</v>
      </c>
      <c r="J10" t="s">
        <v>1612</v>
      </c>
      <c r="K10" s="13" t="s">
        <v>1613</v>
      </c>
    </row>
    <row r="11" spans="1:11" ht="15">
      <c r="A11"/>
      <c r="B11">
        <v>5</v>
      </c>
      <c r="D11" t="s">
        <v>46</v>
      </c>
      <c r="E11">
        <v>1</v>
      </c>
      <c r="H11" t="s">
        <v>76</v>
      </c>
      <c r="J11" t="s">
        <v>1614</v>
      </c>
      <c r="K11" t="s">
        <v>1615</v>
      </c>
    </row>
    <row r="12" spans="1:11" ht="15">
      <c r="A12"/>
      <c r="B12"/>
      <c r="D12" t="s">
        <v>64</v>
      </c>
      <c r="E12">
        <v>2</v>
      </c>
      <c r="H12">
        <v>0</v>
      </c>
      <c r="J12" t="s">
        <v>1616</v>
      </c>
      <c r="K12" t="s">
        <v>1617</v>
      </c>
    </row>
    <row r="13" spans="1:11" ht="15">
      <c r="A13"/>
      <c r="B13"/>
      <c r="D13">
        <v>1</v>
      </c>
      <c r="E13">
        <v>3</v>
      </c>
      <c r="H13">
        <v>1</v>
      </c>
      <c r="J13" t="s">
        <v>1618</v>
      </c>
      <c r="K13" t="s">
        <v>1619</v>
      </c>
    </row>
    <row r="14" spans="4:11" ht="15">
      <c r="D14">
        <v>2</v>
      </c>
      <c r="E14">
        <v>4</v>
      </c>
      <c r="H14">
        <v>2</v>
      </c>
      <c r="J14" t="s">
        <v>1620</v>
      </c>
      <c r="K14" t="s">
        <v>1621</v>
      </c>
    </row>
    <row r="15" spans="4:11" ht="15">
      <c r="D15">
        <v>3</v>
      </c>
      <c r="E15">
        <v>5</v>
      </c>
      <c r="H15">
        <v>3</v>
      </c>
      <c r="J15" t="s">
        <v>1622</v>
      </c>
      <c r="K15" t="s">
        <v>1623</v>
      </c>
    </row>
    <row r="16" spans="4:11" ht="15">
      <c r="D16">
        <v>4</v>
      </c>
      <c r="E16">
        <v>6</v>
      </c>
      <c r="H16">
        <v>4</v>
      </c>
      <c r="J16" t="s">
        <v>1624</v>
      </c>
      <c r="K16" t="s">
        <v>1625</v>
      </c>
    </row>
    <row r="17" spans="4:11" ht="15">
      <c r="D17">
        <v>5</v>
      </c>
      <c r="E17">
        <v>7</v>
      </c>
      <c r="H17">
        <v>5</v>
      </c>
      <c r="J17" t="s">
        <v>1626</v>
      </c>
      <c r="K17" t="s">
        <v>1627</v>
      </c>
    </row>
    <row r="18" spans="4:11" ht="15">
      <c r="D18">
        <v>6</v>
      </c>
      <c r="E18">
        <v>8</v>
      </c>
      <c r="H18">
        <v>6</v>
      </c>
      <c r="J18" t="s">
        <v>1628</v>
      </c>
      <c r="K18" t="s">
        <v>1629</v>
      </c>
    </row>
    <row r="19" spans="4:11" ht="15">
      <c r="D19">
        <v>7</v>
      </c>
      <c r="E19">
        <v>9</v>
      </c>
      <c r="H19">
        <v>7</v>
      </c>
      <c r="J19" t="s">
        <v>1630</v>
      </c>
      <c r="K19" t="s">
        <v>1631</v>
      </c>
    </row>
    <row r="20" spans="4:11" ht="15">
      <c r="D20">
        <v>8</v>
      </c>
      <c r="H20">
        <v>8</v>
      </c>
      <c r="J20" t="s">
        <v>1632</v>
      </c>
      <c r="K20" t="s">
        <v>1633</v>
      </c>
    </row>
    <row r="21" spans="4:11" ht="409.5">
      <c r="D21">
        <v>9</v>
      </c>
      <c r="H21">
        <v>9</v>
      </c>
      <c r="J21" t="s">
        <v>1634</v>
      </c>
      <c r="K21" s="13" t="s">
        <v>1635</v>
      </c>
    </row>
    <row r="22" spans="4:11" ht="409.5">
      <c r="D22">
        <v>10</v>
      </c>
      <c r="J22" t="s">
        <v>1636</v>
      </c>
      <c r="K22" s="13" t="s">
        <v>1637</v>
      </c>
    </row>
    <row r="23" spans="4:11" ht="409.5">
      <c r="D23">
        <v>11</v>
      </c>
      <c r="J23" t="s">
        <v>1638</v>
      </c>
      <c r="K23" s="13" t="s">
        <v>1639</v>
      </c>
    </row>
    <row r="24" spans="10:11" ht="409.5">
      <c r="J24" t="s">
        <v>1640</v>
      </c>
      <c r="K24" s="13" t="s">
        <v>2369</v>
      </c>
    </row>
    <row r="25" spans="10:11" ht="15">
      <c r="J25" t="s">
        <v>1641</v>
      </c>
      <c r="K25" t="b">
        <v>0</v>
      </c>
    </row>
    <row r="26" spans="10:11" ht="15">
      <c r="J26" t="s">
        <v>2366</v>
      </c>
      <c r="K26" t="s">
        <v>2367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1681</v>
      </c>
      <c r="B2" s="117" t="s">
        <v>1682</v>
      </c>
      <c r="C2" s="118" t="s">
        <v>1683</v>
      </c>
    </row>
    <row r="3" spans="1:3" ht="15">
      <c r="A3" s="116" t="s">
        <v>1643</v>
      </c>
      <c r="B3" s="116" t="s">
        <v>1643</v>
      </c>
      <c r="C3" s="34">
        <v>32</v>
      </c>
    </row>
    <row r="4" spans="1:3" ht="15">
      <c r="A4" s="116" t="s">
        <v>1644</v>
      </c>
      <c r="B4" s="116" t="s">
        <v>1644</v>
      </c>
      <c r="C4" s="34">
        <v>16</v>
      </c>
    </row>
    <row r="5" spans="1:3" ht="15">
      <c r="A5" s="116" t="s">
        <v>1645</v>
      </c>
      <c r="B5" s="116" t="s">
        <v>1645</v>
      </c>
      <c r="C5" s="34">
        <v>10</v>
      </c>
    </row>
    <row r="6" spans="1:3" ht="15">
      <c r="A6" s="116" t="s">
        <v>1646</v>
      </c>
      <c r="B6" s="116" t="s">
        <v>1646</v>
      </c>
      <c r="C6" s="34">
        <v>7</v>
      </c>
    </row>
    <row r="7" spans="1:3" ht="15">
      <c r="A7" s="116" t="s">
        <v>1647</v>
      </c>
      <c r="B7" s="116" t="s">
        <v>1647</v>
      </c>
      <c r="C7" s="34">
        <v>21</v>
      </c>
    </row>
    <row r="8" spans="1:3" ht="15">
      <c r="A8" s="116" t="s">
        <v>1648</v>
      </c>
      <c r="B8" s="116" t="s">
        <v>1648</v>
      </c>
      <c r="C8" s="34">
        <v>7</v>
      </c>
    </row>
    <row r="9" spans="1:3" ht="15">
      <c r="A9" s="116" t="s">
        <v>1649</v>
      </c>
      <c r="B9" s="116" t="s">
        <v>1649</v>
      </c>
      <c r="C9" s="34">
        <v>5</v>
      </c>
    </row>
    <row r="10" spans="1:3" ht="15">
      <c r="A10" s="116" t="s">
        <v>1650</v>
      </c>
      <c r="B10" s="116" t="s">
        <v>1650</v>
      </c>
      <c r="C10" s="34">
        <v>4</v>
      </c>
    </row>
    <row r="11" spans="1:3" ht="15">
      <c r="A11" s="116" t="s">
        <v>1651</v>
      </c>
      <c r="B11" s="116" t="s">
        <v>1651</v>
      </c>
      <c r="C11" s="34">
        <v>7</v>
      </c>
    </row>
    <row r="12" spans="1:3" ht="15">
      <c r="A12" s="116" t="s">
        <v>1652</v>
      </c>
      <c r="B12" s="116" t="s">
        <v>1652</v>
      </c>
      <c r="C12" s="34">
        <v>4</v>
      </c>
    </row>
    <row r="13" spans="1:3" ht="15">
      <c r="A13" s="116" t="s">
        <v>1653</v>
      </c>
      <c r="B13" s="116" t="s">
        <v>1653</v>
      </c>
      <c r="C13" s="34">
        <v>8</v>
      </c>
    </row>
    <row r="14" spans="1:3" ht="15">
      <c r="A14" s="116" t="s">
        <v>1654</v>
      </c>
      <c r="B14" s="116" t="s">
        <v>1654</v>
      </c>
      <c r="C14" s="34">
        <v>3</v>
      </c>
    </row>
    <row r="15" spans="1:3" ht="15">
      <c r="A15" s="116" t="s">
        <v>1655</v>
      </c>
      <c r="B15" s="116" t="s">
        <v>1655</v>
      </c>
      <c r="C15" s="34">
        <v>2</v>
      </c>
    </row>
    <row r="16" spans="1:3" ht="15">
      <c r="A16" s="116" t="s">
        <v>1656</v>
      </c>
      <c r="B16" s="116" t="s">
        <v>1656</v>
      </c>
      <c r="C16" s="34">
        <v>2</v>
      </c>
    </row>
    <row r="17" spans="1:3" ht="15">
      <c r="A17" s="116" t="s">
        <v>1657</v>
      </c>
      <c r="B17" s="116" t="s">
        <v>1657</v>
      </c>
      <c r="C17" s="34">
        <v>3</v>
      </c>
    </row>
    <row r="18" spans="1:3" ht="15">
      <c r="A18" s="116" t="s">
        <v>1658</v>
      </c>
      <c r="B18" s="116" t="s">
        <v>1658</v>
      </c>
      <c r="C18" s="34">
        <v>3</v>
      </c>
    </row>
    <row r="19" spans="1:3" ht="15">
      <c r="A19" s="116" t="s">
        <v>1659</v>
      </c>
      <c r="B19" s="116" t="s">
        <v>1659</v>
      </c>
      <c r="C19" s="34">
        <v>1</v>
      </c>
    </row>
    <row r="20" spans="1:3" ht="15">
      <c r="A20" s="116" t="s">
        <v>1660</v>
      </c>
      <c r="B20" s="116" t="s">
        <v>1660</v>
      </c>
      <c r="C20" s="34">
        <v>1</v>
      </c>
    </row>
    <row r="21" spans="1:3" ht="15">
      <c r="A21" s="116" t="s">
        <v>1661</v>
      </c>
      <c r="B21" s="116" t="s">
        <v>1661</v>
      </c>
      <c r="C21" s="34">
        <v>2</v>
      </c>
    </row>
    <row r="22" spans="1:3" ht="15">
      <c r="A22" s="116" t="s">
        <v>1662</v>
      </c>
      <c r="B22" s="116" t="s">
        <v>1662</v>
      </c>
      <c r="C22" s="34">
        <v>3</v>
      </c>
    </row>
    <row r="23" spans="1:3" ht="15">
      <c r="A23" s="116" t="s">
        <v>1663</v>
      </c>
      <c r="B23" s="116" t="s">
        <v>1663</v>
      </c>
      <c r="C23" s="34">
        <v>2</v>
      </c>
    </row>
    <row r="24" spans="1:3" ht="15">
      <c r="A24" s="116" t="s">
        <v>1664</v>
      </c>
      <c r="B24" s="116" t="s">
        <v>1664</v>
      </c>
      <c r="C24" s="34">
        <v>2</v>
      </c>
    </row>
    <row r="25" spans="1:3" ht="15">
      <c r="A25" s="116" t="s">
        <v>1665</v>
      </c>
      <c r="B25" s="116" t="s">
        <v>1665</v>
      </c>
      <c r="C25"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1688</v>
      </c>
      <c r="B1" s="13" t="s">
        <v>1689</v>
      </c>
      <c r="C1" s="13" t="s">
        <v>1690</v>
      </c>
      <c r="D1" s="13" t="s">
        <v>1692</v>
      </c>
      <c r="E1" s="13" t="s">
        <v>1691</v>
      </c>
      <c r="F1" s="13" t="s">
        <v>1694</v>
      </c>
      <c r="G1" s="13" t="s">
        <v>1693</v>
      </c>
      <c r="H1" s="13" t="s">
        <v>1696</v>
      </c>
      <c r="I1" s="13" t="s">
        <v>1695</v>
      </c>
      <c r="J1" s="13" t="s">
        <v>1698</v>
      </c>
      <c r="K1" s="78" t="s">
        <v>1697</v>
      </c>
      <c r="L1" s="78" t="s">
        <v>1700</v>
      </c>
      <c r="M1" s="78" t="s">
        <v>1699</v>
      </c>
      <c r="N1" s="78" t="s">
        <v>1702</v>
      </c>
      <c r="O1" s="13" t="s">
        <v>1701</v>
      </c>
      <c r="P1" s="13" t="s">
        <v>1704</v>
      </c>
      <c r="Q1" s="13" t="s">
        <v>1703</v>
      </c>
      <c r="R1" s="13" t="s">
        <v>1706</v>
      </c>
      <c r="S1" s="78" t="s">
        <v>1705</v>
      </c>
      <c r="T1" s="78" t="s">
        <v>1708</v>
      </c>
      <c r="U1" s="13" t="s">
        <v>1707</v>
      </c>
      <c r="V1" s="13" t="s">
        <v>1709</v>
      </c>
    </row>
    <row r="2" spans="1:22" ht="15">
      <c r="A2" s="82" t="s">
        <v>426</v>
      </c>
      <c r="B2" s="78">
        <v>5</v>
      </c>
      <c r="C2" s="82" t="s">
        <v>421</v>
      </c>
      <c r="D2" s="78">
        <v>1</v>
      </c>
      <c r="E2" s="82" t="s">
        <v>426</v>
      </c>
      <c r="F2" s="78">
        <v>5</v>
      </c>
      <c r="G2" s="82" t="s">
        <v>425</v>
      </c>
      <c r="H2" s="78">
        <v>1</v>
      </c>
      <c r="I2" s="82" t="s">
        <v>429</v>
      </c>
      <c r="J2" s="78">
        <v>1</v>
      </c>
      <c r="K2" s="78"/>
      <c r="L2" s="78"/>
      <c r="M2" s="78"/>
      <c r="N2" s="78"/>
      <c r="O2" s="82" t="s">
        <v>422</v>
      </c>
      <c r="P2" s="78">
        <v>1</v>
      </c>
      <c r="Q2" s="82" t="s">
        <v>431</v>
      </c>
      <c r="R2" s="78">
        <v>1</v>
      </c>
      <c r="S2" s="78"/>
      <c r="T2" s="78"/>
      <c r="U2" s="82" t="s">
        <v>424</v>
      </c>
      <c r="V2" s="78">
        <v>2</v>
      </c>
    </row>
    <row r="3" spans="1:22" ht="15">
      <c r="A3" s="82" t="s">
        <v>424</v>
      </c>
      <c r="B3" s="78">
        <v>2</v>
      </c>
      <c r="C3" s="82" t="s">
        <v>423</v>
      </c>
      <c r="D3" s="78">
        <v>1</v>
      </c>
      <c r="E3" s="78"/>
      <c r="F3" s="78"/>
      <c r="G3" s="78"/>
      <c r="H3" s="78"/>
      <c r="I3" s="78"/>
      <c r="J3" s="78"/>
      <c r="K3" s="78"/>
      <c r="L3" s="78"/>
      <c r="M3" s="78"/>
      <c r="N3" s="78"/>
      <c r="O3" s="78"/>
      <c r="P3" s="78"/>
      <c r="Q3" s="78"/>
      <c r="R3" s="78"/>
      <c r="S3" s="78"/>
      <c r="T3" s="78"/>
      <c r="U3" s="78"/>
      <c r="V3" s="78"/>
    </row>
    <row r="4" spans="1:22" ht="15">
      <c r="A4" s="82" t="s">
        <v>432</v>
      </c>
      <c r="B4" s="78">
        <v>1</v>
      </c>
      <c r="C4" s="82" t="s">
        <v>432</v>
      </c>
      <c r="D4" s="78">
        <v>1</v>
      </c>
      <c r="E4" s="78"/>
      <c r="F4" s="78"/>
      <c r="G4" s="78"/>
      <c r="H4" s="78"/>
      <c r="I4" s="78"/>
      <c r="J4" s="78"/>
      <c r="K4" s="78"/>
      <c r="L4" s="78"/>
      <c r="M4" s="78"/>
      <c r="N4" s="78"/>
      <c r="O4" s="78"/>
      <c r="P4" s="78"/>
      <c r="Q4" s="78"/>
      <c r="R4" s="78"/>
      <c r="S4" s="78"/>
      <c r="T4" s="78"/>
      <c r="U4" s="78"/>
      <c r="V4" s="78"/>
    </row>
    <row r="5" spans="1:22" ht="15">
      <c r="A5" s="82" t="s">
        <v>431</v>
      </c>
      <c r="B5" s="78">
        <v>1</v>
      </c>
      <c r="C5" s="78"/>
      <c r="D5" s="78"/>
      <c r="E5" s="78"/>
      <c r="F5" s="78"/>
      <c r="G5" s="78"/>
      <c r="H5" s="78"/>
      <c r="I5" s="78"/>
      <c r="J5" s="78"/>
      <c r="K5" s="78"/>
      <c r="L5" s="78"/>
      <c r="M5" s="78"/>
      <c r="N5" s="78"/>
      <c r="O5" s="78"/>
      <c r="P5" s="78"/>
      <c r="Q5" s="78"/>
      <c r="R5" s="78"/>
      <c r="S5" s="78"/>
      <c r="T5" s="78"/>
      <c r="U5" s="78"/>
      <c r="V5" s="78"/>
    </row>
    <row r="6" spans="1:22" ht="15">
      <c r="A6" s="82" t="s">
        <v>430</v>
      </c>
      <c r="B6" s="78">
        <v>1</v>
      </c>
      <c r="C6" s="78"/>
      <c r="D6" s="78"/>
      <c r="E6" s="78"/>
      <c r="F6" s="78"/>
      <c r="G6" s="78"/>
      <c r="H6" s="78"/>
      <c r="I6" s="78"/>
      <c r="J6" s="78"/>
      <c r="K6" s="78"/>
      <c r="L6" s="78"/>
      <c r="M6" s="78"/>
      <c r="N6" s="78"/>
      <c r="O6" s="78"/>
      <c r="P6" s="78"/>
      <c r="Q6" s="78"/>
      <c r="R6" s="78"/>
      <c r="S6" s="78"/>
      <c r="T6" s="78"/>
      <c r="U6" s="78"/>
      <c r="V6" s="78"/>
    </row>
    <row r="7" spans="1:22" ht="15">
      <c r="A7" s="82" t="s">
        <v>429</v>
      </c>
      <c r="B7" s="78">
        <v>1</v>
      </c>
      <c r="C7" s="78"/>
      <c r="D7" s="78"/>
      <c r="E7" s="78"/>
      <c r="F7" s="78"/>
      <c r="G7" s="78"/>
      <c r="H7" s="78"/>
      <c r="I7" s="78"/>
      <c r="J7" s="78"/>
      <c r="K7" s="78"/>
      <c r="L7" s="78"/>
      <c r="M7" s="78"/>
      <c r="N7" s="78"/>
      <c r="O7" s="78"/>
      <c r="P7" s="78"/>
      <c r="Q7" s="78"/>
      <c r="R7" s="78"/>
      <c r="S7" s="78"/>
      <c r="T7" s="78"/>
      <c r="U7" s="78"/>
      <c r="V7" s="78"/>
    </row>
    <row r="8" spans="1:22" ht="15">
      <c r="A8" s="82" t="s">
        <v>428</v>
      </c>
      <c r="B8" s="78">
        <v>1</v>
      </c>
      <c r="C8" s="78"/>
      <c r="D8" s="78"/>
      <c r="E8" s="78"/>
      <c r="F8" s="78"/>
      <c r="G8" s="78"/>
      <c r="H8" s="78"/>
      <c r="I8" s="78"/>
      <c r="J8" s="78"/>
      <c r="K8" s="78"/>
      <c r="L8" s="78"/>
      <c r="M8" s="78"/>
      <c r="N8" s="78"/>
      <c r="O8" s="78"/>
      <c r="P8" s="78"/>
      <c r="Q8" s="78"/>
      <c r="R8" s="78"/>
      <c r="S8" s="78"/>
      <c r="T8" s="78"/>
      <c r="U8" s="78"/>
      <c r="V8" s="78"/>
    </row>
    <row r="9" spans="1:22" ht="15">
      <c r="A9" s="82" t="s">
        <v>427</v>
      </c>
      <c r="B9" s="78">
        <v>1</v>
      </c>
      <c r="C9" s="78"/>
      <c r="D9" s="78"/>
      <c r="E9" s="78"/>
      <c r="F9" s="78"/>
      <c r="G9" s="78"/>
      <c r="H9" s="78"/>
      <c r="I9" s="78"/>
      <c r="J9" s="78"/>
      <c r="K9" s="78"/>
      <c r="L9" s="78"/>
      <c r="M9" s="78"/>
      <c r="N9" s="78"/>
      <c r="O9" s="78"/>
      <c r="P9" s="78"/>
      <c r="Q9" s="78"/>
      <c r="R9" s="78"/>
      <c r="S9" s="78"/>
      <c r="T9" s="78"/>
      <c r="U9" s="78"/>
      <c r="V9" s="78"/>
    </row>
    <row r="10" spans="1:22" ht="15">
      <c r="A10" s="82" t="s">
        <v>425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423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1712</v>
      </c>
      <c r="B14" s="13" t="s">
        <v>1689</v>
      </c>
      <c r="C14" s="13" t="s">
        <v>1713</v>
      </c>
      <c r="D14" s="13" t="s">
        <v>1692</v>
      </c>
      <c r="E14" s="13" t="s">
        <v>1714</v>
      </c>
      <c r="F14" s="13" t="s">
        <v>1694</v>
      </c>
      <c r="G14" s="13" t="s">
        <v>1715</v>
      </c>
      <c r="H14" s="13" t="s">
        <v>1696</v>
      </c>
      <c r="I14" s="13" t="s">
        <v>1716</v>
      </c>
      <c r="J14" s="13" t="s">
        <v>1698</v>
      </c>
      <c r="K14" s="78" t="s">
        <v>1717</v>
      </c>
      <c r="L14" s="78" t="s">
        <v>1700</v>
      </c>
      <c r="M14" s="78" t="s">
        <v>1718</v>
      </c>
      <c r="N14" s="78" t="s">
        <v>1702</v>
      </c>
      <c r="O14" s="13" t="s">
        <v>1719</v>
      </c>
      <c r="P14" s="13" t="s">
        <v>1704</v>
      </c>
      <c r="Q14" s="13" t="s">
        <v>1720</v>
      </c>
      <c r="R14" s="13" t="s">
        <v>1706</v>
      </c>
      <c r="S14" s="78" t="s">
        <v>1721</v>
      </c>
      <c r="T14" s="78" t="s">
        <v>1708</v>
      </c>
      <c r="U14" s="13" t="s">
        <v>1722</v>
      </c>
      <c r="V14" s="13" t="s">
        <v>1709</v>
      </c>
    </row>
    <row r="15" spans="1:22" ht="15">
      <c r="A15" s="78" t="s">
        <v>438</v>
      </c>
      <c r="B15" s="78">
        <v>5</v>
      </c>
      <c r="C15" s="78" t="s">
        <v>433</v>
      </c>
      <c r="D15" s="78">
        <v>1</v>
      </c>
      <c r="E15" s="78" t="s">
        <v>438</v>
      </c>
      <c r="F15" s="78">
        <v>5</v>
      </c>
      <c r="G15" s="78" t="s">
        <v>437</v>
      </c>
      <c r="H15" s="78">
        <v>1</v>
      </c>
      <c r="I15" s="78" t="s">
        <v>440</v>
      </c>
      <c r="J15" s="78">
        <v>1</v>
      </c>
      <c r="K15" s="78"/>
      <c r="L15" s="78"/>
      <c r="M15" s="78"/>
      <c r="N15" s="78"/>
      <c r="O15" s="78" t="s">
        <v>434</v>
      </c>
      <c r="P15" s="78">
        <v>1</v>
      </c>
      <c r="Q15" s="78" t="s">
        <v>434</v>
      </c>
      <c r="R15" s="78">
        <v>1</v>
      </c>
      <c r="S15" s="78"/>
      <c r="T15" s="78"/>
      <c r="U15" s="78" t="s">
        <v>436</v>
      </c>
      <c r="V15" s="78">
        <v>2</v>
      </c>
    </row>
    <row r="16" spans="1:22" ht="15">
      <c r="A16" s="78" t="s">
        <v>434</v>
      </c>
      <c r="B16" s="78">
        <v>3</v>
      </c>
      <c r="C16" s="78" t="s">
        <v>435</v>
      </c>
      <c r="D16" s="78">
        <v>1</v>
      </c>
      <c r="E16" s="78"/>
      <c r="F16" s="78"/>
      <c r="G16" s="78"/>
      <c r="H16" s="78"/>
      <c r="I16" s="78"/>
      <c r="J16" s="78"/>
      <c r="K16" s="78"/>
      <c r="L16" s="78"/>
      <c r="M16" s="78"/>
      <c r="N16" s="78"/>
      <c r="O16" s="78"/>
      <c r="P16" s="78"/>
      <c r="Q16" s="78"/>
      <c r="R16" s="78"/>
      <c r="S16" s="78"/>
      <c r="T16" s="78"/>
      <c r="U16" s="78"/>
      <c r="V16" s="78"/>
    </row>
    <row r="17" spans="1:22" ht="15">
      <c r="A17" s="78" t="s">
        <v>436</v>
      </c>
      <c r="B17" s="78">
        <v>2</v>
      </c>
      <c r="C17" s="78" t="s">
        <v>442</v>
      </c>
      <c r="D17" s="78">
        <v>1</v>
      </c>
      <c r="E17" s="78"/>
      <c r="F17" s="78"/>
      <c r="G17" s="78"/>
      <c r="H17" s="78"/>
      <c r="I17" s="78"/>
      <c r="J17" s="78"/>
      <c r="K17" s="78"/>
      <c r="L17" s="78"/>
      <c r="M17" s="78"/>
      <c r="N17" s="78"/>
      <c r="O17" s="78"/>
      <c r="P17" s="78"/>
      <c r="Q17" s="78"/>
      <c r="R17" s="78"/>
      <c r="S17" s="78"/>
      <c r="T17" s="78"/>
      <c r="U17" s="78"/>
      <c r="V17" s="78"/>
    </row>
    <row r="18" spans="1:22" ht="15">
      <c r="A18" s="78" t="s">
        <v>442</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441</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440</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439</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437</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435</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433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1725</v>
      </c>
      <c r="B27" s="13" t="s">
        <v>1689</v>
      </c>
      <c r="C27" s="13" t="s">
        <v>1734</v>
      </c>
      <c r="D27" s="13" t="s">
        <v>1692</v>
      </c>
      <c r="E27" s="13" t="s">
        <v>1737</v>
      </c>
      <c r="F27" s="13" t="s">
        <v>1694</v>
      </c>
      <c r="G27" s="13" t="s">
        <v>1742</v>
      </c>
      <c r="H27" s="13" t="s">
        <v>1696</v>
      </c>
      <c r="I27" s="13" t="s">
        <v>1749</v>
      </c>
      <c r="J27" s="13" t="s">
        <v>1698</v>
      </c>
      <c r="K27" s="13" t="s">
        <v>1750</v>
      </c>
      <c r="L27" s="13" t="s">
        <v>1700</v>
      </c>
      <c r="M27" s="13" t="s">
        <v>1752</v>
      </c>
      <c r="N27" s="13" t="s">
        <v>1702</v>
      </c>
      <c r="O27" s="13" t="s">
        <v>1753</v>
      </c>
      <c r="P27" s="13" t="s">
        <v>1704</v>
      </c>
      <c r="Q27" s="13" t="s">
        <v>1760</v>
      </c>
      <c r="R27" s="13" t="s">
        <v>1706</v>
      </c>
      <c r="S27" s="13" t="s">
        <v>1764</v>
      </c>
      <c r="T27" s="13" t="s">
        <v>1708</v>
      </c>
      <c r="U27" s="13" t="s">
        <v>1765</v>
      </c>
      <c r="V27" s="13" t="s">
        <v>1709</v>
      </c>
    </row>
    <row r="28" spans="1:22" ht="15">
      <c r="A28" s="78" t="s">
        <v>443</v>
      </c>
      <c r="B28" s="78">
        <v>101</v>
      </c>
      <c r="C28" s="78" t="s">
        <v>443</v>
      </c>
      <c r="D28" s="78">
        <v>32</v>
      </c>
      <c r="E28" s="78" t="s">
        <v>443</v>
      </c>
      <c r="F28" s="78">
        <v>11</v>
      </c>
      <c r="G28" s="78" t="s">
        <v>443</v>
      </c>
      <c r="H28" s="78">
        <v>6</v>
      </c>
      <c r="I28" s="78" t="s">
        <v>443</v>
      </c>
      <c r="J28" s="78">
        <v>1</v>
      </c>
      <c r="K28" s="78" t="s">
        <v>443</v>
      </c>
      <c r="L28" s="78">
        <v>4</v>
      </c>
      <c r="M28" s="78" t="s">
        <v>443</v>
      </c>
      <c r="N28" s="78">
        <v>7</v>
      </c>
      <c r="O28" s="78" t="s">
        <v>1726</v>
      </c>
      <c r="P28" s="78">
        <v>1</v>
      </c>
      <c r="Q28" s="78" t="s">
        <v>1761</v>
      </c>
      <c r="R28" s="78">
        <v>4</v>
      </c>
      <c r="S28" s="78" t="s">
        <v>443</v>
      </c>
      <c r="T28" s="78">
        <v>5</v>
      </c>
      <c r="U28" s="78" t="s">
        <v>443</v>
      </c>
      <c r="V28" s="78">
        <v>4</v>
      </c>
    </row>
    <row r="29" spans="1:22" ht="15">
      <c r="A29" s="78" t="s">
        <v>1726</v>
      </c>
      <c r="B29" s="78">
        <v>33</v>
      </c>
      <c r="C29" s="78" t="s">
        <v>1726</v>
      </c>
      <c r="D29" s="78">
        <v>13</v>
      </c>
      <c r="E29" s="78" t="s">
        <v>1727</v>
      </c>
      <c r="F29" s="78">
        <v>7</v>
      </c>
      <c r="G29" s="78" t="s">
        <v>1743</v>
      </c>
      <c r="H29" s="78">
        <v>2</v>
      </c>
      <c r="I29" s="78"/>
      <c r="J29" s="78"/>
      <c r="K29" s="78" t="s">
        <v>1726</v>
      </c>
      <c r="L29" s="78">
        <v>3</v>
      </c>
      <c r="M29" s="78" t="s">
        <v>1727</v>
      </c>
      <c r="N29" s="78">
        <v>3</v>
      </c>
      <c r="O29" s="78" t="s">
        <v>443</v>
      </c>
      <c r="P29" s="78">
        <v>1</v>
      </c>
      <c r="Q29" s="78" t="s">
        <v>1728</v>
      </c>
      <c r="R29" s="78">
        <v>4</v>
      </c>
      <c r="S29" s="78" t="s">
        <v>1726</v>
      </c>
      <c r="T29" s="78">
        <v>2</v>
      </c>
      <c r="U29" s="78" t="s">
        <v>1732</v>
      </c>
      <c r="V29" s="78">
        <v>2</v>
      </c>
    </row>
    <row r="30" spans="1:22" ht="15">
      <c r="A30" s="78" t="s">
        <v>1727</v>
      </c>
      <c r="B30" s="78">
        <v>27</v>
      </c>
      <c r="C30" s="78" t="s">
        <v>300</v>
      </c>
      <c r="D30" s="78">
        <v>12</v>
      </c>
      <c r="E30" s="78" t="s">
        <v>300</v>
      </c>
      <c r="F30" s="78">
        <v>6</v>
      </c>
      <c r="G30" s="78" t="s">
        <v>300</v>
      </c>
      <c r="H30" s="78">
        <v>2</v>
      </c>
      <c r="I30" s="78"/>
      <c r="J30" s="78"/>
      <c r="K30" s="78" t="s">
        <v>1751</v>
      </c>
      <c r="L30" s="78">
        <v>1</v>
      </c>
      <c r="M30" s="78"/>
      <c r="N30" s="78"/>
      <c r="O30" s="78" t="s">
        <v>1754</v>
      </c>
      <c r="P30" s="78">
        <v>1</v>
      </c>
      <c r="Q30" s="78" t="s">
        <v>1729</v>
      </c>
      <c r="R30" s="78">
        <v>4</v>
      </c>
      <c r="S30" s="78"/>
      <c r="T30" s="78"/>
      <c r="U30" s="78" t="s">
        <v>1766</v>
      </c>
      <c r="V30" s="78">
        <v>1</v>
      </c>
    </row>
    <row r="31" spans="1:22" ht="15">
      <c r="A31" s="78" t="s">
        <v>300</v>
      </c>
      <c r="B31" s="78">
        <v>25</v>
      </c>
      <c r="C31" s="78" t="s">
        <v>1728</v>
      </c>
      <c r="D31" s="78">
        <v>9</v>
      </c>
      <c r="E31" s="78" t="s">
        <v>1738</v>
      </c>
      <c r="F31" s="78">
        <v>6</v>
      </c>
      <c r="G31" s="78" t="s">
        <v>1744</v>
      </c>
      <c r="H31" s="78">
        <v>1</v>
      </c>
      <c r="I31" s="78"/>
      <c r="J31" s="78"/>
      <c r="K31" s="78"/>
      <c r="L31" s="78"/>
      <c r="M31" s="78"/>
      <c r="N31" s="78"/>
      <c r="O31" s="78" t="s">
        <v>1755</v>
      </c>
      <c r="P31" s="78">
        <v>1</v>
      </c>
      <c r="Q31" s="78" t="s">
        <v>1730</v>
      </c>
      <c r="R31" s="78">
        <v>4</v>
      </c>
      <c r="S31" s="78"/>
      <c r="T31" s="78"/>
      <c r="U31" s="78" t="s">
        <v>1767</v>
      </c>
      <c r="V31" s="78">
        <v>1</v>
      </c>
    </row>
    <row r="32" spans="1:22" ht="15">
      <c r="A32" s="78" t="s">
        <v>1728</v>
      </c>
      <c r="B32" s="78">
        <v>13</v>
      </c>
      <c r="C32" s="78" t="s">
        <v>1727</v>
      </c>
      <c r="D32" s="78">
        <v>8</v>
      </c>
      <c r="E32" s="78" t="s">
        <v>1732</v>
      </c>
      <c r="F32" s="78">
        <v>6</v>
      </c>
      <c r="G32" s="78" t="s">
        <v>1745</v>
      </c>
      <c r="H32" s="78">
        <v>1</v>
      </c>
      <c r="I32" s="78"/>
      <c r="J32" s="78"/>
      <c r="K32" s="78"/>
      <c r="L32" s="78"/>
      <c r="M32" s="78"/>
      <c r="N32" s="78"/>
      <c r="O32" s="78" t="s">
        <v>1756</v>
      </c>
      <c r="P32" s="78">
        <v>1</v>
      </c>
      <c r="Q32" s="78" t="s">
        <v>1744</v>
      </c>
      <c r="R32" s="78">
        <v>4</v>
      </c>
      <c r="S32" s="78"/>
      <c r="T32" s="78"/>
      <c r="U32" s="78" t="s">
        <v>1768</v>
      </c>
      <c r="V32" s="78">
        <v>1</v>
      </c>
    </row>
    <row r="33" spans="1:22" ht="15">
      <c r="A33" s="78" t="s">
        <v>1729</v>
      </c>
      <c r="B33" s="78">
        <v>12</v>
      </c>
      <c r="C33" s="78" t="s">
        <v>1733</v>
      </c>
      <c r="D33" s="78">
        <v>8</v>
      </c>
      <c r="E33" s="78" t="s">
        <v>1739</v>
      </c>
      <c r="F33" s="78">
        <v>6</v>
      </c>
      <c r="G33" s="78" t="s">
        <v>1746</v>
      </c>
      <c r="H33" s="78">
        <v>1</v>
      </c>
      <c r="I33" s="78"/>
      <c r="J33" s="78"/>
      <c r="K33" s="78"/>
      <c r="L33" s="78"/>
      <c r="M33" s="78"/>
      <c r="N33" s="78"/>
      <c r="O33" s="78" t="s">
        <v>1757</v>
      </c>
      <c r="P33" s="78">
        <v>1</v>
      </c>
      <c r="Q33" s="78" t="s">
        <v>443</v>
      </c>
      <c r="R33" s="78">
        <v>4</v>
      </c>
      <c r="S33" s="78"/>
      <c r="T33" s="78"/>
      <c r="U33" s="78" t="s">
        <v>1769</v>
      </c>
      <c r="V33" s="78">
        <v>1</v>
      </c>
    </row>
    <row r="34" spans="1:22" ht="15">
      <c r="A34" s="78" t="s">
        <v>1730</v>
      </c>
      <c r="B34" s="78">
        <v>12</v>
      </c>
      <c r="C34" s="78" t="s">
        <v>1735</v>
      </c>
      <c r="D34" s="78">
        <v>8</v>
      </c>
      <c r="E34" s="78" t="s">
        <v>1726</v>
      </c>
      <c r="F34" s="78">
        <v>5</v>
      </c>
      <c r="G34" s="78" t="s">
        <v>1731</v>
      </c>
      <c r="H34" s="78">
        <v>1</v>
      </c>
      <c r="I34" s="78"/>
      <c r="J34" s="78"/>
      <c r="K34" s="78"/>
      <c r="L34" s="78"/>
      <c r="M34" s="78"/>
      <c r="N34" s="78"/>
      <c r="O34" s="78" t="s">
        <v>1758</v>
      </c>
      <c r="P34" s="78">
        <v>1</v>
      </c>
      <c r="Q34" s="78" t="s">
        <v>1726</v>
      </c>
      <c r="R34" s="78">
        <v>4</v>
      </c>
      <c r="S34" s="78"/>
      <c r="T34" s="78"/>
      <c r="U34" s="78"/>
      <c r="V34" s="78"/>
    </row>
    <row r="35" spans="1:22" ht="15">
      <c r="A35" s="78" t="s">
        <v>1731</v>
      </c>
      <c r="B35" s="78">
        <v>11</v>
      </c>
      <c r="C35" s="78" t="s">
        <v>1730</v>
      </c>
      <c r="D35" s="78">
        <v>8</v>
      </c>
      <c r="E35" s="78" t="s">
        <v>1731</v>
      </c>
      <c r="F35" s="78">
        <v>4</v>
      </c>
      <c r="G35" s="78" t="s">
        <v>1727</v>
      </c>
      <c r="H35" s="78">
        <v>1</v>
      </c>
      <c r="I35" s="78"/>
      <c r="J35" s="78"/>
      <c r="K35" s="78"/>
      <c r="L35" s="78"/>
      <c r="M35" s="78"/>
      <c r="N35" s="78"/>
      <c r="O35" s="78" t="s">
        <v>1759</v>
      </c>
      <c r="P35" s="78">
        <v>1</v>
      </c>
      <c r="Q35" s="78" t="s">
        <v>1762</v>
      </c>
      <c r="R35" s="78">
        <v>1</v>
      </c>
      <c r="S35" s="78"/>
      <c r="T35" s="78"/>
      <c r="U35" s="78"/>
      <c r="V35" s="78"/>
    </row>
    <row r="36" spans="1:22" ht="15">
      <c r="A36" s="78" t="s">
        <v>1732</v>
      </c>
      <c r="B36" s="78">
        <v>10</v>
      </c>
      <c r="C36" s="78" t="s">
        <v>1729</v>
      </c>
      <c r="D36" s="78">
        <v>8</v>
      </c>
      <c r="E36" s="78" t="s">
        <v>1740</v>
      </c>
      <c r="F36" s="78">
        <v>2</v>
      </c>
      <c r="G36" s="78" t="s">
        <v>1747</v>
      </c>
      <c r="H36" s="78">
        <v>1</v>
      </c>
      <c r="I36" s="78"/>
      <c r="J36" s="78"/>
      <c r="K36" s="78"/>
      <c r="L36" s="78"/>
      <c r="M36" s="78"/>
      <c r="N36" s="78"/>
      <c r="O36" s="78"/>
      <c r="P36" s="78"/>
      <c r="Q36" s="78" t="s">
        <v>1763</v>
      </c>
      <c r="R36" s="78">
        <v>1</v>
      </c>
      <c r="S36" s="78"/>
      <c r="T36" s="78"/>
      <c r="U36" s="78"/>
      <c r="V36" s="78"/>
    </row>
    <row r="37" spans="1:22" ht="15">
      <c r="A37" s="78" t="s">
        <v>1733</v>
      </c>
      <c r="B37" s="78">
        <v>8</v>
      </c>
      <c r="C37" s="78" t="s">
        <v>1736</v>
      </c>
      <c r="D37" s="78">
        <v>8</v>
      </c>
      <c r="E37" s="78" t="s">
        <v>1741</v>
      </c>
      <c r="F37" s="78">
        <v>1</v>
      </c>
      <c r="G37" s="78" t="s">
        <v>1748</v>
      </c>
      <c r="H37" s="78">
        <v>1</v>
      </c>
      <c r="I37" s="78"/>
      <c r="J37" s="78"/>
      <c r="K37" s="78"/>
      <c r="L37" s="78"/>
      <c r="M37" s="78"/>
      <c r="N37" s="78"/>
      <c r="O37" s="78"/>
      <c r="P37" s="78"/>
      <c r="Q37" s="78"/>
      <c r="R37" s="78"/>
      <c r="S37" s="78"/>
      <c r="T37" s="78"/>
      <c r="U37" s="78"/>
      <c r="V37" s="78"/>
    </row>
    <row r="40" spans="1:22" ht="15" customHeight="1">
      <c r="A40" s="13" t="s">
        <v>1778</v>
      </c>
      <c r="B40" s="13" t="s">
        <v>1689</v>
      </c>
      <c r="C40" s="13" t="s">
        <v>1785</v>
      </c>
      <c r="D40" s="13" t="s">
        <v>1692</v>
      </c>
      <c r="E40" s="13" t="s">
        <v>1786</v>
      </c>
      <c r="F40" s="13" t="s">
        <v>1694</v>
      </c>
      <c r="G40" s="13" t="s">
        <v>1792</v>
      </c>
      <c r="H40" s="13" t="s">
        <v>1696</v>
      </c>
      <c r="I40" s="13" t="s">
        <v>1800</v>
      </c>
      <c r="J40" s="13" t="s">
        <v>1698</v>
      </c>
      <c r="K40" s="13" t="s">
        <v>1809</v>
      </c>
      <c r="L40" s="13" t="s">
        <v>1700</v>
      </c>
      <c r="M40" s="13" t="s">
        <v>1812</v>
      </c>
      <c r="N40" s="13" t="s">
        <v>1702</v>
      </c>
      <c r="O40" s="13" t="s">
        <v>1821</v>
      </c>
      <c r="P40" s="13" t="s">
        <v>1704</v>
      </c>
      <c r="Q40" s="13" t="s">
        <v>1829</v>
      </c>
      <c r="R40" s="13" t="s">
        <v>1706</v>
      </c>
      <c r="S40" s="13" t="s">
        <v>1831</v>
      </c>
      <c r="T40" s="13" t="s">
        <v>1708</v>
      </c>
      <c r="U40" s="13" t="s">
        <v>1837</v>
      </c>
      <c r="V40" s="13" t="s">
        <v>1709</v>
      </c>
    </row>
    <row r="41" spans="1:22" ht="15">
      <c r="A41" s="84" t="s">
        <v>1779</v>
      </c>
      <c r="B41" s="84">
        <v>55</v>
      </c>
      <c r="C41" s="84" t="s">
        <v>443</v>
      </c>
      <c r="D41" s="84">
        <v>32</v>
      </c>
      <c r="E41" s="84" t="s">
        <v>1787</v>
      </c>
      <c r="F41" s="84">
        <v>12</v>
      </c>
      <c r="G41" s="84" t="s">
        <v>443</v>
      </c>
      <c r="H41" s="84">
        <v>6</v>
      </c>
      <c r="I41" s="84" t="s">
        <v>1801</v>
      </c>
      <c r="J41" s="84">
        <v>7</v>
      </c>
      <c r="K41" s="84" t="s">
        <v>443</v>
      </c>
      <c r="L41" s="84">
        <v>4</v>
      </c>
      <c r="M41" s="84" t="s">
        <v>443</v>
      </c>
      <c r="N41" s="84">
        <v>7</v>
      </c>
      <c r="O41" s="84" t="s">
        <v>1784</v>
      </c>
      <c r="P41" s="84">
        <v>6</v>
      </c>
      <c r="Q41" s="84" t="s">
        <v>1761</v>
      </c>
      <c r="R41" s="84">
        <v>4</v>
      </c>
      <c r="S41" s="84" t="s">
        <v>443</v>
      </c>
      <c r="T41" s="84">
        <v>5</v>
      </c>
      <c r="U41" s="84" t="s">
        <v>1838</v>
      </c>
      <c r="V41" s="84">
        <v>6</v>
      </c>
    </row>
    <row r="42" spans="1:22" ht="15">
      <c r="A42" s="84" t="s">
        <v>1780</v>
      </c>
      <c r="B42" s="84">
        <v>19</v>
      </c>
      <c r="C42" s="84" t="s">
        <v>1726</v>
      </c>
      <c r="D42" s="84">
        <v>13</v>
      </c>
      <c r="E42" s="84" t="s">
        <v>1788</v>
      </c>
      <c r="F42" s="84">
        <v>11</v>
      </c>
      <c r="G42" s="84" t="s">
        <v>300</v>
      </c>
      <c r="H42" s="84">
        <v>6</v>
      </c>
      <c r="I42" s="84" t="s">
        <v>1802</v>
      </c>
      <c r="J42" s="84">
        <v>7</v>
      </c>
      <c r="K42" s="84" t="s">
        <v>247</v>
      </c>
      <c r="L42" s="84">
        <v>3</v>
      </c>
      <c r="M42" s="84" t="s">
        <v>1813</v>
      </c>
      <c r="N42" s="84">
        <v>5</v>
      </c>
      <c r="O42" s="84" t="s">
        <v>1822</v>
      </c>
      <c r="P42" s="84">
        <v>5</v>
      </c>
      <c r="Q42" s="84" t="s">
        <v>1728</v>
      </c>
      <c r="R42" s="84">
        <v>4</v>
      </c>
      <c r="S42" s="84" t="s">
        <v>1832</v>
      </c>
      <c r="T42" s="84">
        <v>4</v>
      </c>
      <c r="U42" s="84" t="s">
        <v>443</v>
      </c>
      <c r="V42" s="84">
        <v>4</v>
      </c>
    </row>
    <row r="43" spans="1:22" ht="15">
      <c r="A43" s="84" t="s">
        <v>1781</v>
      </c>
      <c r="B43" s="84">
        <v>4</v>
      </c>
      <c r="C43" s="84" t="s">
        <v>300</v>
      </c>
      <c r="D43" s="84">
        <v>12</v>
      </c>
      <c r="E43" s="84" t="s">
        <v>1784</v>
      </c>
      <c r="F43" s="84">
        <v>11</v>
      </c>
      <c r="G43" s="84" t="s">
        <v>1793</v>
      </c>
      <c r="H43" s="84">
        <v>2</v>
      </c>
      <c r="I43" s="84" t="s">
        <v>1803</v>
      </c>
      <c r="J43" s="84">
        <v>7</v>
      </c>
      <c r="K43" s="84" t="s">
        <v>310</v>
      </c>
      <c r="L43" s="84">
        <v>3</v>
      </c>
      <c r="M43" s="84" t="s">
        <v>1814</v>
      </c>
      <c r="N43" s="84">
        <v>3</v>
      </c>
      <c r="O43" s="84" t="s">
        <v>1823</v>
      </c>
      <c r="P43" s="84">
        <v>5</v>
      </c>
      <c r="Q43" s="84" t="s">
        <v>1729</v>
      </c>
      <c r="R43" s="84">
        <v>4</v>
      </c>
      <c r="S43" s="84" t="s">
        <v>1833</v>
      </c>
      <c r="T43" s="84">
        <v>3</v>
      </c>
      <c r="U43" s="84" t="s">
        <v>1798</v>
      </c>
      <c r="V43" s="84">
        <v>4</v>
      </c>
    </row>
    <row r="44" spans="1:22" ht="15">
      <c r="A44" s="84" t="s">
        <v>1782</v>
      </c>
      <c r="B44" s="84">
        <v>1776</v>
      </c>
      <c r="C44" s="84" t="s">
        <v>1728</v>
      </c>
      <c r="D44" s="84">
        <v>9</v>
      </c>
      <c r="E44" s="84" t="s">
        <v>1732</v>
      </c>
      <c r="F44" s="84">
        <v>11</v>
      </c>
      <c r="G44" s="84" t="s">
        <v>1794</v>
      </c>
      <c r="H44" s="84">
        <v>2</v>
      </c>
      <c r="I44" s="84" t="s">
        <v>1804</v>
      </c>
      <c r="J44" s="84">
        <v>7</v>
      </c>
      <c r="K44" s="84" t="s">
        <v>309</v>
      </c>
      <c r="L44" s="84">
        <v>3</v>
      </c>
      <c r="M44" s="84" t="s">
        <v>1815</v>
      </c>
      <c r="N44" s="84">
        <v>3</v>
      </c>
      <c r="O44" s="84" t="s">
        <v>1824</v>
      </c>
      <c r="P44" s="84">
        <v>5</v>
      </c>
      <c r="Q44" s="84" t="s">
        <v>1730</v>
      </c>
      <c r="R44" s="84">
        <v>4</v>
      </c>
      <c r="S44" s="84" t="s">
        <v>318</v>
      </c>
      <c r="T44" s="84">
        <v>3</v>
      </c>
      <c r="U44" s="84" t="s">
        <v>1839</v>
      </c>
      <c r="V44" s="84">
        <v>4</v>
      </c>
    </row>
    <row r="45" spans="1:22" ht="15">
      <c r="A45" s="84" t="s">
        <v>1783</v>
      </c>
      <c r="B45" s="84">
        <v>1850</v>
      </c>
      <c r="C45" s="84" t="s">
        <v>1727</v>
      </c>
      <c r="D45" s="84">
        <v>8</v>
      </c>
      <c r="E45" s="84" t="s">
        <v>443</v>
      </c>
      <c r="F45" s="84">
        <v>11</v>
      </c>
      <c r="G45" s="84" t="s">
        <v>1795</v>
      </c>
      <c r="H45" s="84">
        <v>2</v>
      </c>
      <c r="I45" s="84" t="s">
        <v>1732</v>
      </c>
      <c r="J45" s="84">
        <v>7</v>
      </c>
      <c r="K45" s="84" t="s">
        <v>308</v>
      </c>
      <c r="L45" s="84">
        <v>3</v>
      </c>
      <c r="M45" s="84" t="s">
        <v>1816</v>
      </c>
      <c r="N45" s="84">
        <v>3</v>
      </c>
      <c r="O45" s="84" t="s">
        <v>1798</v>
      </c>
      <c r="P45" s="84">
        <v>5</v>
      </c>
      <c r="Q45" s="84" t="s">
        <v>1744</v>
      </c>
      <c r="R45" s="84">
        <v>4</v>
      </c>
      <c r="S45" s="84" t="s">
        <v>288</v>
      </c>
      <c r="T45" s="84">
        <v>2</v>
      </c>
      <c r="U45" s="84" t="s">
        <v>1840</v>
      </c>
      <c r="V45" s="84">
        <v>4</v>
      </c>
    </row>
    <row r="46" spans="1:22" ht="15">
      <c r="A46" s="84" t="s">
        <v>443</v>
      </c>
      <c r="B46" s="84">
        <v>101</v>
      </c>
      <c r="C46" s="84" t="s">
        <v>1733</v>
      </c>
      <c r="D46" s="84">
        <v>8</v>
      </c>
      <c r="E46" s="84" t="s">
        <v>251</v>
      </c>
      <c r="F46" s="84">
        <v>8</v>
      </c>
      <c r="G46" s="84" t="s">
        <v>1796</v>
      </c>
      <c r="H46" s="84">
        <v>2</v>
      </c>
      <c r="I46" s="84" t="s">
        <v>870</v>
      </c>
      <c r="J46" s="84">
        <v>7</v>
      </c>
      <c r="K46" s="84" t="s">
        <v>307</v>
      </c>
      <c r="L46" s="84">
        <v>3</v>
      </c>
      <c r="M46" s="84" t="s">
        <v>1727</v>
      </c>
      <c r="N46" s="84">
        <v>3</v>
      </c>
      <c r="O46" s="84" t="s">
        <v>1825</v>
      </c>
      <c r="P46" s="84">
        <v>5</v>
      </c>
      <c r="Q46" s="84" t="s">
        <v>443</v>
      </c>
      <c r="R46" s="84">
        <v>4</v>
      </c>
      <c r="S46" s="84" t="s">
        <v>1793</v>
      </c>
      <c r="T46" s="84">
        <v>2</v>
      </c>
      <c r="U46" s="84" t="s">
        <v>1841</v>
      </c>
      <c r="V46" s="84">
        <v>4</v>
      </c>
    </row>
    <row r="47" spans="1:22" ht="15">
      <c r="A47" s="84" t="s">
        <v>1784</v>
      </c>
      <c r="B47" s="84">
        <v>35</v>
      </c>
      <c r="C47" s="84" t="s">
        <v>1735</v>
      </c>
      <c r="D47" s="84">
        <v>8</v>
      </c>
      <c r="E47" s="84" t="s">
        <v>1789</v>
      </c>
      <c r="F47" s="84">
        <v>7</v>
      </c>
      <c r="G47" s="84" t="s">
        <v>1797</v>
      </c>
      <c r="H47" s="84">
        <v>2</v>
      </c>
      <c r="I47" s="84" t="s">
        <v>1805</v>
      </c>
      <c r="J47" s="84">
        <v>7</v>
      </c>
      <c r="K47" s="84" t="s">
        <v>248</v>
      </c>
      <c r="L47" s="84">
        <v>3</v>
      </c>
      <c r="M47" s="84" t="s">
        <v>1817</v>
      </c>
      <c r="N47" s="84">
        <v>2</v>
      </c>
      <c r="O47" s="84" t="s">
        <v>1826</v>
      </c>
      <c r="P47" s="84">
        <v>5</v>
      </c>
      <c r="Q47" s="84" t="s">
        <v>1726</v>
      </c>
      <c r="R47" s="84">
        <v>4</v>
      </c>
      <c r="S47" s="84" t="s">
        <v>1794</v>
      </c>
      <c r="T47" s="84">
        <v>2</v>
      </c>
      <c r="U47" s="84" t="s">
        <v>1732</v>
      </c>
      <c r="V47" s="84">
        <v>4</v>
      </c>
    </row>
    <row r="48" spans="1:22" ht="15">
      <c r="A48" s="84" t="s">
        <v>1726</v>
      </c>
      <c r="B48" s="84">
        <v>33</v>
      </c>
      <c r="C48" s="84" t="s">
        <v>1730</v>
      </c>
      <c r="D48" s="84">
        <v>8</v>
      </c>
      <c r="E48" s="84" t="s">
        <v>1790</v>
      </c>
      <c r="F48" s="84">
        <v>7</v>
      </c>
      <c r="G48" s="84" t="s">
        <v>1743</v>
      </c>
      <c r="H48" s="84">
        <v>2</v>
      </c>
      <c r="I48" s="84" t="s">
        <v>1806</v>
      </c>
      <c r="J48" s="84">
        <v>7</v>
      </c>
      <c r="K48" s="84" t="s">
        <v>306</v>
      </c>
      <c r="L48" s="84">
        <v>3</v>
      </c>
      <c r="M48" s="84" t="s">
        <v>1818</v>
      </c>
      <c r="N48" s="84">
        <v>2</v>
      </c>
      <c r="O48" s="84" t="s">
        <v>1827</v>
      </c>
      <c r="P48" s="84">
        <v>5</v>
      </c>
      <c r="Q48" s="84" t="s">
        <v>292</v>
      </c>
      <c r="R48" s="84">
        <v>3</v>
      </c>
      <c r="S48" s="84" t="s">
        <v>1834</v>
      </c>
      <c r="T48" s="84">
        <v>2</v>
      </c>
      <c r="U48" s="84" t="s">
        <v>1767</v>
      </c>
      <c r="V48" s="84">
        <v>3</v>
      </c>
    </row>
    <row r="49" spans="1:22" ht="15">
      <c r="A49" s="84" t="s">
        <v>300</v>
      </c>
      <c r="B49" s="84">
        <v>29</v>
      </c>
      <c r="C49" s="84" t="s">
        <v>1729</v>
      </c>
      <c r="D49" s="84">
        <v>8</v>
      </c>
      <c r="E49" s="84" t="s">
        <v>1791</v>
      </c>
      <c r="F49" s="84">
        <v>7</v>
      </c>
      <c r="G49" s="84" t="s">
        <v>1798</v>
      </c>
      <c r="H49" s="84">
        <v>2</v>
      </c>
      <c r="I49" s="84" t="s">
        <v>1807</v>
      </c>
      <c r="J49" s="84">
        <v>7</v>
      </c>
      <c r="K49" s="84" t="s">
        <v>1810</v>
      </c>
      <c r="L49" s="84">
        <v>3</v>
      </c>
      <c r="M49" s="84" t="s">
        <v>1819</v>
      </c>
      <c r="N49" s="84">
        <v>2</v>
      </c>
      <c r="O49" s="84" t="s">
        <v>1828</v>
      </c>
      <c r="P49" s="84">
        <v>5</v>
      </c>
      <c r="Q49" s="84" t="s">
        <v>1830</v>
      </c>
      <c r="R49" s="84">
        <v>3</v>
      </c>
      <c r="S49" s="84" t="s">
        <v>1835</v>
      </c>
      <c r="T49" s="84">
        <v>2</v>
      </c>
      <c r="U49" s="84" t="s">
        <v>1842</v>
      </c>
      <c r="V49" s="84">
        <v>2</v>
      </c>
    </row>
    <row r="50" spans="1:22" ht="15">
      <c r="A50" s="84" t="s">
        <v>1732</v>
      </c>
      <c r="B50" s="84">
        <v>27</v>
      </c>
      <c r="C50" s="84" t="s">
        <v>1736</v>
      </c>
      <c r="D50" s="84">
        <v>8</v>
      </c>
      <c r="E50" s="84" t="s">
        <v>1727</v>
      </c>
      <c r="F50" s="84">
        <v>7</v>
      </c>
      <c r="G50" s="84" t="s">
        <v>1799</v>
      </c>
      <c r="H50" s="84">
        <v>2</v>
      </c>
      <c r="I50" s="84" t="s">
        <v>1808</v>
      </c>
      <c r="J50" s="84">
        <v>7</v>
      </c>
      <c r="K50" s="84" t="s">
        <v>1811</v>
      </c>
      <c r="L50" s="84">
        <v>3</v>
      </c>
      <c r="M50" s="84" t="s">
        <v>1820</v>
      </c>
      <c r="N50" s="84">
        <v>2</v>
      </c>
      <c r="O50" s="84" t="s">
        <v>1788</v>
      </c>
      <c r="P50" s="84">
        <v>5</v>
      </c>
      <c r="Q50" s="84"/>
      <c r="R50" s="84"/>
      <c r="S50" s="84" t="s">
        <v>1836</v>
      </c>
      <c r="T50" s="84">
        <v>2</v>
      </c>
      <c r="U50" s="84" t="s">
        <v>1843</v>
      </c>
      <c r="V50" s="84">
        <v>2</v>
      </c>
    </row>
    <row r="53" spans="1:22" ht="15" customHeight="1">
      <c r="A53" s="13" t="s">
        <v>1863</v>
      </c>
      <c r="B53" s="13" t="s">
        <v>1689</v>
      </c>
      <c r="C53" s="13" t="s">
        <v>1874</v>
      </c>
      <c r="D53" s="13" t="s">
        <v>1692</v>
      </c>
      <c r="E53" s="13" t="s">
        <v>1879</v>
      </c>
      <c r="F53" s="13" t="s">
        <v>1694</v>
      </c>
      <c r="G53" s="13" t="s">
        <v>1889</v>
      </c>
      <c r="H53" s="13" t="s">
        <v>1696</v>
      </c>
      <c r="I53" s="13" t="s">
        <v>1895</v>
      </c>
      <c r="J53" s="13" t="s">
        <v>1698</v>
      </c>
      <c r="K53" s="13" t="s">
        <v>1906</v>
      </c>
      <c r="L53" s="13" t="s">
        <v>1700</v>
      </c>
      <c r="M53" s="13" t="s">
        <v>1916</v>
      </c>
      <c r="N53" s="13" t="s">
        <v>1702</v>
      </c>
      <c r="O53" s="13" t="s">
        <v>1927</v>
      </c>
      <c r="P53" s="13" t="s">
        <v>1704</v>
      </c>
      <c r="Q53" s="13" t="s">
        <v>1937</v>
      </c>
      <c r="R53" s="13" t="s">
        <v>1706</v>
      </c>
      <c r="S53" s="13" t="s">
        <v>1945</v>
      </c>
      <c r="T53" s="13" t="s">
        <v>1708</v>
      </c>
      <c r="U53" s="13" t="s">
        <v>1955</v>
      </c>
      <c r="V53" s="13" t="s">
        <v>1709</v>
      </c>
    </row>
    <row r="54" spans="1:22" ht="15">
      <c r="A54" s="84" t="s">
        <v>1864</v>
      </c>
      <c r="B54" s="84">
        <v>20</v>
      </c>
      <c r="C54" s="84" t="s">
        <v>1868</v>
      </c>
      <c r="D54" s="84">
        <v>8</v>
      </c>
      <c r="E54" s="84" t="s">
        <v>1864</v>
      </c>
      <c r="F54" s="84">
        <v>11</v>
      </c>
      <c r="G54" s="84" t="s">
        <v>1890</v>
      </c>
      <c r="H54" s="84">
        <v>2</v>
      </c>
      <c r="I54" s="84" t="s">
        <v>1896</v>
      </c>
      <c r="J54" s="84">
        <v>7</v>
      </c>
      <c r="K54" s="84" t="s">
        <v>1907</v>
      </c>
      <c r="L54" s="84">
        <v>3</v>
      </c>
      <c r="M54" s="84" t="s">
        <v>1917</v>
      </c>
      <c r="N54" s="84">
        <v>3</v>
      </c>
      <c r="O54" s="84" t="s">
        <v>1928</v>
      </c>
      <c r="P54" s="84">
        <v>5</v>
      </c>
      <c r="Q54" s="84" t="s">
        <v>1938</v>
      </c>
      <c r="R54" s="84">
        <v>4</v>
      </c>
      <c r="S54" s="84" t="s">
        <v>1946</v>
      </c>
      <c r="T54" s="84">
        <v>3</v>
      </c>
      <c r="U54" s="84" t="s">
        <v>1956</v>
      </c>
      <c r="V54" s="84">
        <v>4</v>
      </c>
    </row>
    <row r="55" spans="1:22" ht="15">
      <c r="A55" s="84" t="s">
        <v>1865</v>
      </c>
      <c r="B55" s="84">
        <v>16</v>
      </c>
      <c r="C55" s="84" t="s">
        <v>1869</v>
      </c>
      <c r="D55" s="84">
        <v>8</v>
      </c>
      <c r="E55" s="84" t="s">
        <v>1880</v>
      </c>
      <c r="F55" s="84">
        <v>7</v>
      </c>
      <c r="G55" s="84" t="s">
        <v>1891</v>
      </c>
      <c r="H55" s="84">
        <v>2</v>
      </c>
      <c r="I55" s="84" t="s">
        <v>1897</v>
      </c>
      <c r="J55" s="84">
        <v>7</v>
      </c>
      <c r="K55" s="84" t="s">
        <v>1908</v>
      </c>
      <c r="L55" s="84">
        <v>3</v>
      </c>
      <c r="M55" s="84" t="s">
        <v>1918</v>
      </c>
      <c r="N55" s="84">
        <v>3</v>
      </c>
      <c r="O55" s="84" t="s">
        <v>1929</v>
      </c>
      <c r="P55" s="84">
        <v>5</v>
      </c>
      <c r="Q55" s="84" t="s">
        <v>1939</v>
      </c>
      <c r="R55" s="84">
        <v>4</v>
      </c>
      <c r="S55" s="84" t="s">
        <v>1947</v>
      </c>
      <c r="T55" s="84">
        <v>3</v>
      </c>
      <c r="U55" s="84" t="s">
        <v>1957</v>
      </c>
      <c r="V55" s="84">
        <v>4</v>
      </c>
    </row>
    <row r="56" spans="1:22" ht="15">
      <c r="A56" s="84" t="s">
        <v>1866</v>
      </c>
      <c r="B56" s="84">
        <v>10</v>
      </c>
      <c r="C56" s="84" t="s">
        <v>1870</v>
      </c>
      <c r="D56" s="84">
        <v>8</v>
      </c>
      <c r="E56" s="84" t="s">
        <v>1881</v>
      </c>
      <c r="F56" s="84">
        <v>6</v>
      </c>
      <c r="G56" s="84" t="s">
        <v>1892</v>
      </c>
      <c r="H56" s="84">
        <v>2</v>
      </c>
      <c r="I56" s="84" t="s">
        <v>1898</v>
      </c>
      <c r="J56" s="84">
        <v>7</v>
      </c>
      <c r="K56" s="84" t="s">
        <v>1909</v>
      </c>
      <c r="L56" s="84">
        <v>3</v>
      </c>
      <c r="M56" s="84" t="s">
        <v>1919</v>
      </c>
      <c r="N56" s="84">
        <v>3</v>
      </c>
      <c r="O56" s="84" t="s">
        <v>1930</v>
      </c>
      <c r="P56" s="84">
        <v>5</v>
      </c>
      <c r="Q56" s="84" t="s">
        <v>1940</v>
      </c>
      <c r="R56" s="84">
        <v>4</v>
      </c>
      <c r="S56" s="84" t="s">
        <v>1948</v>
      </c>
      <c r="T56" s="84">
        <v>2</v>
      </c>
      <c r="U56" s="84" t="s">
        <v>1958</v>
      </c>
      <c r="V56" s="84">
        <v>4</v>
      </c>
    </row>
    <row r="57" spans="1:22" ht="15">
      <c r="A57" s="84" t="s">
        <v>1867</v>
      </c>
      <c r="B57" s="84">
        <v>8</v>
      </c>
      <c r="C57" s="84" t="s">
        <v>1871</v>
      </c>
      <c r="D57" s="84">
        <v>8</v>
      </c>
      <c r="E57" s="84" t="s">
        <v>1882</v>
      </c>
      <c r="F57" s="84">
        <v>6</v>
      </c>
      <c r="G57" s="84" t="s">
        <v>1893</v>
      </c>
      <c r="H57" s="84">
        <v>2</v>
      </c>
      <c r="I57" s="84" t="s">
        <v>1899</v>
      </c>
      <c r="J57" s="84">
        <v>7</v>
      </c>
      <c r="K57" s="84" t="s">
        <v>1910</v>
      </c>
      <c r="L57" s="84">
        <v>3</v>
      </c>
      <c r="M57" s="84" t="s">
        <v>1920</v>
      </c>
      <c r="N57" s="84">
        <v>3</v>
      </c>
      <c r="O57" s="84" t="s">
        <v>1931</v>
      </c>
      <c r="P57" s="84">
        <v>5</v>
      </c>
      <c r="Q57" s="84" t="s">
        <v>1941</v>
      </c>
      <c r="R57" s="84">
        <v>4</v>
      </c>
      <c r="S57" s="84" t="s">
        <v>1890</v>
      </c>
      <c r="T57" s="84">
        <v>2</v>
      </c>
      <c r="U57" s="84" t="s">
        <v>1959</v>
      </c>
      <c r="V57" s="84">
        <v>2</v>
      </c>
    </row>
    <row r="58" spans="1:22" ht="15">
      <c r="A58" s="84" t="s">
        <v>1868</v>
      </c>
      <c r="B58" s="84">
        <v>8</v>
      </c>
      <c r="C58" s="84" t="s">
        <v>1872</v>
      </c>
      <c r="D58" s="84">
        <v>8</v>
      </c>
      <c r="E58" s="84" t="s">
        <v>1883</v>
      </c>
      <c r="F58" s="84">
        <v>6</v>
      </c>
      <c r="G58" s="84" t="s">
        <v>1894</v>
      </c>
      <c r="H58" s="84">
        <v>2</v>
      </c>
      <c r="I58" s="84" t="s">
        <v>1900</v>
      </c>
      <c r="J58" s="84">
        <v>7</v>
      </c>
      <c r="K58" s="84" t="s">
        <v>1911</v>
      </c>
      <c r="L58" s="84">
        <v>3</v>
      </c>
      <c r="M58" s="84" t="s">
        <v>1921</v>
      </c>
      <c r="N58" s="84">
        <v>3</v>
      </c>
      <c r="O58" s="84" t="s">
        <v>1932</v>
      </c>
      <c r="P58" s="84">
        <v>5</v>
      </c>
      <c r="Q58" s="84" t="s">
        <v>1942</v>
      </c>
      <c r="R58" s="84">
        <v>4</v>
      </c>
      <c r="S58" s="84" t="s">
        <v>1949</v>
      </c>
      <c r="T58" s="84">
        <v>2</v>
      </c>
      <c r="U58" s="84" t="s">
        <v>1960</v>
      </c>
      <c r="V58" s="84">
        <v>2</v>
      </c>
    </row>
    <row r="59" spans="1:22" ht="15">
      <c r="A59" s="84" t="s">
        <v>1869</v>
      </c>
      <c r="B59" s="84">
        <v>8</v>
      </c>
      <c r="C59" s="84" t="s">
        <v>1873</v>
      </c>
      <c r="D59" s="84">
        <v>8</v>
      </c>
      <c r="E59" s="84" t="s">
        <v>1884</v>
      </c>
      <c r="F59" s="84">
        <v>6</v>
      </c>
      <c r="G59" s="84"/>
      <c r="H59" s="84"/>
      <c r="I59" s="84" t="s">
        <v>1901</v>
      </c>
      <c r="J59" s="84">
        <v>7</v>
      </c>
      <c r="K59" s="84" t="s">
        <v>1912</v>
      </c>
      <c r="L59" s="84">
        <v>3</v>
      </c>
      <c r="M59" s="84" t="s">
        <v>1922</v>
      </c>
      <c r="N59" s="84">
        <v>2</v>
      </c>
      <c r="O59" s="84" t="s">
        <v>1933</v>
      </c>
      <c r="P59" s="84">
        <v>5</v>
      </c>
      <c r="Q59" s="84" t="s">
        <v>1866</v>
      </c>
      <c r="R59" s="84">
        <v>4</v>
      </c>
      <c r="S59" s="84" t="s">
        <v>1950</v>
      </c>
      <c r="T59" s="84">
        <v>2</v>
      </c>
      <c r="U59" s="84" t="s">
        <v>1961</v>
      </c>
      <c r="V59" s="84">
        <v>2</v>
      </c>
    </row>
    <row r="60" spans="1:22" ht="15">
      <c r="A60" s="84" t="s">
        <v>1870</v>
      </c>
      <c r="B60" s="84">
        <v>8</v>
      </c>
      <c r="C60" s="84" t="s">
        <v>1875</v>
      </c>
      <c r="D60" s="84">
        <v>8</v>
      </c>
      <c r="E60" s="84" t="s">
        <v>1885</v>
      </c>
      <c r="F60" s="84">
        <v>6</v>
      </c>
      <c r="G60" s="84"/>
      <c r="H60" s="84"/>
      <c r="I60" s="84" t="s">
        <v>1902</v>
      </c>
      <c r="J60" s="84">
        <v>7</v>
      </c>
      <c r="K60" s="84" t="s">
        <v>1913</v>
      </c>
      <c r="L60" s="84">
        <v>3</v>
      </c>
      <c r="M60" s="84" t="s">
        <v>1923</v>
      </c>
      <c r="N60" s="84">
        <v>2</v>
      </c>
      <c r="O60" s="84" t="s">
        <v>1934</v>
      </c>
      <c r="P60" s="84">
        <v>5</v>
      </c>
      <c r="Q60" s="84" t="s">
        <v>1943</v>
      </c>
      <c r="R60" s="84">
        <v>3</v>
      </c>
      <c r="S60" s="84" t="s">
        <v>1951</v>
      </c>
      <c r="T60" s="84">
        <v>2</v>
      </c>
      <c r="U60" s="84" t="s">
        <v>1962</v>
      </c>
      <c r="V60" s="84">
        <v>2</v>
      </c>
    </row>
    <row r="61" spans="1:22" ht="15">
      <c r="A61" s="84" t="s">
        <v>1871</v>
      </c>
      <c r="B61" s="84">
        <v>8</v>
      </c>
      <c r="C61" s="84" t="s">
        <v>1876</v>
      </c>
      <c r="D61" s="84">
        <v>8</v>
      </c>
      <c r="E61" s="84" t="s">
        <v>1886</v>
      </c>
      <c r="F61" s="84">
        <v>5</v>
      </c>
      <c r="G61" s="84"/>
      <c r="H61" s="84"/>
      <c r="I61" s="84" t="s">
        <v>1903</v>
      </c>
      <c r="J61" s="84">
        <v>7</v>
      </c>
      <c r="K61" s="84" t="s">
        <v>1914</v>
      </c>
      <c r="L61" s="84">
        <v>3</v>
      </c>
      <c r="M61" s="84" t="s">
        <v>1924</v>
      </c>
      <c r="N61" s="84">
        <v>2</v>
      </c>
      <c r="O61" s="84" t="s">
        <v>1935</v>
      </c>
      <c r="P61" s="84">
        <v>5</v>
      </c>
      <c r="Q61" s="84" t="s">
        <v>1944</v>
      </c>
      <c r="R61" s="84">
        <v>3</v>
      </c>
      <c r="S61" s="84" t="s">
        <v>1952</v>
      </c>
      <c r="T61" s="84">
        <v>2</v>
      </c>
      <c r="U61" s="84" t="s">
        <v>1963</v>
      </c>
      <c r="V61" s="84">
        <v>2</v>
      </c>
    </row>
    <row r="62" spans="1:22" ht="15">
      <c r="A62" s="84" t="s">
        <v>1872</v>
      </c>
      <c r="B62" s="84">
        <v>8</v>
      </c>
      <c r="C62" s="84" t="s">
        <v>1877</v>
      </c>
      <c r="D62" s="84">
        <v>8</v>
      </c>
      <c r="E62" s="84" t="s">
        <v>1887</v>
      </c>
      <c r="F62" s="84">
        <v>5</v>
      </c>
      <c r="G62" s="84"/>
      <c r="H62" s="84"/>
      <c r="I62" s="84" t="s">
        <v>1904</v>
      </c>
      <c r="J62" s="84">
        <v>7</v>
      </c>
      <c r="K62" s="84" t="s">
        <v>1915</v>
      </c>
      <c r="L62" s="84">
        <v>3</v>
      </c>
      <c r="M62" s="84" t="s">
        <v>1925</v>
      </c>
      <c r="N62" s="84">
        <v>2</v>
      </c>
      <c r="O62" s="84" t="s">
        <v>1864</v>
      </c>
      <c r="P62" s="84">
        <v>5</v>
      </c>
      <c r="Q62" s="84"/>
      <c r="R62" s="84"/>
      <c r="S62" s="84" t="s">
        <v>1953</v>
      </c>
      <c r="T62" s="84">
        <v>2</v>
      </c>
      <c r="U62" s="84" t="s">
        <v>1964</v>
      </c>
      <c r="V62" s="84">
        <v>2</v>
      </c>
    </row>
    <row r="63" spans="1:22" ht="15">
      <c r="A63" s="84" t="s">
        <v>1873</v>
      </c>
      <c r="B63" s="84">
        <v>8</v>
      </c>
      <c r="C63" s="84" t="s">
        <v>1878</v>
      </c>
      <c r="D63" s="84">
        <v>7</v>
      </c>
      <c r="E63" s="84" t="s">
        <v>1888</v>
      </c>
      <c r="F63" s="84">
        <v>5</v>
      </c>
      <c r="G63" s="84"/>
      <c r="H63" s="84"/>
      <c r="I63" s="84" t="s">
        <v>1905</v>
      </c>
      <c r="J63" s="84">
        <v>7</v>
      </c>
      <c r="K63" s="84" t="s">
        <v>1867</v>
      </c>
      <c r="L63" s="84">
        <v>3</v>
      </c>
      <c r="M63" s="84" t="s">
        <v>1926</v>
      </c>
      <c r="N63" s="84">
        <v>2</v>
      </c>
      <c r="O63" s="84" t="s">
        <v>1936</v>
      </c>
      <c r="P63" s="84">
        <v>4</v>
      </c>
      <c r="Q63" s="84"/>
      <c r="R63" s="84"/>
      <c r="S63" s="84" t="s">
        <v>1954</v>
      </c>
      <c r="T63" s="84">
        <v>2</v>
      </c>
      <c r="U63" s="84" t="s">
        <v>1965</v>
      </c>
      <c r="V63" s="84">
        <v>2</v>
      </c>
    </row>
    <row r="66" spans="1:22" ht="15" customHeight="1">
      <c r="A66" s="13" t="s">
        <v>1986</v>
      </c>
      <c r="B66" s="13" t="s">
        <v>1689</v>
      </c>
      <c r="C66" s="78" t="s">
        <v>1988</v>
      </c>
      <c r="D66" s="78" t="s">
        <v>1692</v>
      </c>
      <c r="E66" s="78" t="s">
        <v>1989</v>
      </c>
      <c r="F66" s="78" t="s">
        <v>1694</v>
      </c>
      <c r="G66" s="78" t="s">
        <v>1992</v>
      </c>
      <c r="H66" s="78" t="s">
        <v>1696</v>
      </c>
      <c r="I66" s="78" t="s">
        <v>1994</v>
      </c>
      <c r="J66" s="78" t="s">
        <v>1698</v>
      </c>
      <c r="K66" s="13" t="s">
        <v>1996</v>
      </c>
      <c r="L66" s="13" t="s">
        <v>1700</v>
      </c>
      <c r="M66" s="78" t="s">
        <v>1998</v>
      </c>
      <c r="N66" s="78" t="s">
        <v>1702</v>
      </c>
      <c r="O66" s="78" t="s">
        <v>2000</v>
      </c>
      <c r="P66" s="78" t="s">
        <v>1704</v>
      </c>
      <c r="Q66" s="78" t="s">
        <v>2002</v>
      </c>
      <c r="R66" s="78" t="s">
        <v>1706</v>
      </c>
      <c r="S66" s="78" t="s">
        <v>2004</v>
      </c>
      <c r="T66" s="78" t="s">
        <v>1708</v>
      </c>
      <c r="U66" s="78" t="s">
        <v>2006</v>
      </c>
      <c r="V66" s="78" t="s">
        <v>1709</v>
      </c>
    </row>
    <row r="67" spans="1:22" ht="15">
      <c r="A67" s="78" t="s">
        <v>310</v>
      </c>
      <c r="B67" s="78">
        <v>1</v>
      </c>
      <c r="C67" s="78"/>
      <c r="D67" s="78"/>
      <c r="E67" s="78"/>
      <c r="F67" s="78"/>
      <c r="G67" s="78"/>
      <c r="H67" s="78"/>
      <c r="I67" s="78"/>
      <c r="J67" s="78"/>
      <c r="K67" s="78" t="s">
        <v>310</v>
      </c>
      <c r="L67" s="78">
        <v>1</v>
      </c>
      <c r="M67" s="78"/>
      <c r="N67" s="78"/>
      <c r="O67" s="78"/>
      <c r="P67" s="78"/>
      <c r="Q67" s="78"/>
      <c r="R67" s="78"/>
      <c r="S67" s="78"/>
      <c r="T67" s="78"/>
      <c r="U67" s="78"/>
      <c r="V67" s="78"/>
    </row>
    <row r="70" spans="1:22" ht="15" customHeight="1">
      <c r="A70" s="13" t="s">
        <v>1987</v>
      </c>
      <c r="B70" s="13" t="s">
        <v>1689</v>
      </c>
      <c r="C70" s="78" t="s">
        <v>1990</v>
      </c>
      <c r="D70" s="78" t="s">
        <v>1692</v>
      </c>
      <c r="E70" s="13" t="s">
        <v>1991</v>
      </c>
      <c r="F70" s="13" t="s">
        <v>1694</v>
      </c>
      <c r="G70" s="13" t="s">
        <v>1993</v>
      </c>
      <c r="H70" s="13" t="s">
        <v>1696</v>
      </c>
      <c r="I70" s="13" t="s">
        <v>1995</v>
      </c>
      <c r="J70" s="13" t="s">
        <v>1698</v>
      </c>
      <c r="K70" s="13" t="s">
        <v>1997</v>
      </c>
      <c r="L70" s="13" t="s">
        <v>1700</v>
      </c>
      <c r="M70" s="13" t="s">
        <v>1999</v>
      </c>
      <c r="N70" s="13" t="s">
        <v>1702</v>
      </c>
      <c r="O70" s="13" t="s">
        <v>2001</v>
      </c>
      <c r="P70" s="13" t="s">
        <v>1704</v>
      </c>
      <c r="Q70" s="13" t="s">
        <v>2003</v>
      </c>
      <c r="R70" s="13" t="s">
        <v>1706</v>
      </c>
      <c r="S70" s="13" t="s">
        <v>2005</v>
      </c>
      <c r="T70" s="13" t="s">
        <v>1708</v>
      </c>
      <c r="U70" s="13" t="s">
        <v>2007</v>
      </c>
      <c r="V70" s="13" t="s">
        <v>1709</v>
      </c>
    </row>
    <row r="71" spans="1:22" ht="15">
      <c r="A71" s="78" t="s">
        <v>251</v>
      </c>
      <c r="B71" s="78">
        <v>8</v>
      </c>
      <c r="C71" s="78"/>
      <c r="D71" s="78"/>
      <c r="E71" s="78" t="s">
        <v>251</v>
      </c>
      <c r="F71" s="78">
        <v>8</v>
      </c>
      <c r="G71" s="78" t="s">
        <v>300</v>
      </c>
      <c r="H71" s="78">
        <v>4</v>
      </c>
      <c r="I71" s="78" t="s">
        <v>253</v>
      </c>
      <c r="J71" s="78">
        <v>6</v>
      </c>
      <c r="K71" s="78" t="s">
        <v>247</v>
      </c>
      <c r="L71" s="78">
        <v>3</v>
      </c>
      <c r="M71" s="78" t="s">
        <v>277</v>
      </c>
      <c r="N71" s="78">
        <v>2</v>
      </c>
      <c r="O71" s="78" t="s">
        <v>216</v>
      </c>
      <c r="P71" s="78">
        <v>4</v>
      </c>
      <c r="Q71" s="78" t="s">
        <v>292</v>
      </c>
      <c r="R71" s="78">
        <v>3</v>
      </c>
      <c r="S71" s="78" t="s">
        <v>318</v>
      </c>
      <c r="T71" s="78">
        <v>3</v>
      </c>
      <c r="U71" s="78" t="s">
        <v>299</v>
      </c>
      <c r="V71" s="78">
        <v>2</v>
      </c>
    </row>
    <row r="72" spans="1:22" ht="15">
      <c r="A72" s="78" t="s">
        <v>283</v>
      </c>
      <c r="B72" s="78">
        <v>6</v>
      </c>
      <c r="C72" s="78"/>
      <c r="D72" s="78"/>
      <c r="E72" s="78" t="s">
        <v>305</v>
      </c>
      <c r="F72" s="78">
        <v>2</v>
      </c>
      <c r="G72" s="78" t="s">
        <v>242</v>
      </c>
      <c r="H72" s="78">
        <v>1</v>
      </c>
      <c r="I72" s="78"/>
      <c r="J72" s="78"/>
      <c r="K72" s="78" t="s">
        <v>309</v>
      </c>
      <c r="L72" s="78">
        <v>3</v>
      </c>
      <c r="M72" s="78" t="s">
        <v>276</v>
      </c>
      <c r="N72" s="78">
        <v>1</v>
      </c>
      <c r="O72" s="78"/>
      <c r="P72" s="78"/>
      <c r="Q72" s="78"/>
      <c r="R72" s="78"/>
      <c r="S72" s="78" t="s">
        <v>288</v>
      </c>
      <c r="T72" s="78">
        <v>2</v>
      </c>
      <c r="U72" s="78" t="s">
        <v>221</v>
      </c>
      <c r="V72" s="78">
        <v>1</v>
      </c>
    </row>
    <row r="73" spans="1:22" ht="15">
      <c r="A73" s="78" t="s">
        <v>253</v>
      </c>
      <c r="B73" s="78">
        <v>6</v>
      </c>
      <c r="C73" s="78"/>
      <c r="D73" s="78"/>
      <c r="E73" s="78" t="s">
        <v>230</v>
      </c>
      <c r="F73" s="78">
        <v>2</v>
      </c>
      <c r="G73" s="78" t="s">
        <v>304</v>
      </c>
      <c r="H73" s="78">
        <v>1</v>
      </c>
      <c r="I73" s="78"/>
      <c r="J73" s="78"/>
      <c r="K73" s="78" t="s">
        <v>308</v>
      </c>
      <c r="L73" s="78">
        <v>3</v>
      </c>
      <c r="M73" s="78" t="s">
        <v>274</v>
      </c>
      <c r="N73" s="78">
        <v>1</v>
      </c>
      <c r="O73" s="78"/>
      <c r="P73" s="78"/>
      <c r="Q73" s="78"/>
      <c r="R73" s="78"/>
      <c r="S73" s="78" t="s">
        <v>286</v>
      </c>
      <c r="T73" s="78">
        <v>1</v>
      </c>
      <c r="U73" s="78" t="s">
        <v>220</v>
      </c>
      <c r="V73" s="78">
        <v>1</v>
      </c>
    </row>
    <row r="74" spans="1:22" ht="15">
      <c r="A74" s="78" t="s">
        <v>282</v>
      </c>
      <c r="B74" s="78">
        <v>4</v>
      </c>
      <c r="C74" s="78"/>
      <c r="D74" s="78"/>
      <c r="E74" s="78" t="s">
        <v>229</v>
      </c>
      <c r="F74" s="78">
        <v>1</v>
      </c>
      <c r="G74" s="78" t="s">
        <v>303</v>
      </c>
      <c r="H74" s="78">
        <v>1</v>
      </c>
      <c r="I74" s="78"/>
      <c r="J74" s="78"/>
      <c r="K74" s="78" t="s">
        <v>307</v>
      </c>
      <c r="L74" s="78">
        <v>3</v>
      </c>
      <c r="M74" s="78"/>
      <c r="N74" s="78"/>
      <c r="O74" s="78"/>
      <c r="P74" s="78"/>
      <c r="Q74" s="78"/>
      <c r="R74" s="78"/>
      <c r="S74" s="78"/>
      <c r="T74" s="78"/>
      <c r="U74" s="78"/>
      <c r="V74" s="78"/>
    </row>
    <row r="75" spans="1:22" ht="15">
      <c r="A75" s="78" t="s">
        <v>300</v>
      </c>
      <c r="B75" s="78">
        <v>4</v>
      </c>
      <c r="C75" s="78"/>
      <c r="D75" s="78"/>
      <c r="E75" s="78"/>
      <c r="F75" s="78"/>
      <c r="G75" s="78" t="s">
        <v>302</v>
      </c>
      <c r="H75" s="78">
        <v>1</v>
      </c>
      <c r="I75" s="78"/>
      <c r="J75" s="78"/>
      <c r="K75" s="78" t="s">
        <v>248</v>
      </c>
      <c r="L75" s="78">
        <v>3</v>
      </c>
      <c r="M75" s="78"/>
      <c r="N75" s="78"/>
      <c r="O75" s="78"/>
      <c r="P75" s="78"/>
      <c r="Q75" s="78"/>
      <c r="R75" s="78"/>
      <c r="S75" s="78"/>
      <c r="T75" s="78"/>
      <c r="U75" s="78"/>
      <c r="V75" s="78"/>
    </row>
    <row r="76" spans="1:22" ht="15">
      <c r="A76" s="78" t="s">
        <v>216</v>
      </c>
      <c r="B76" s="78">
        <v>4</v>
      </c>
      <c r="C76" s="78"/>
      <c r="D76" s="78"/>
      <c r="E76" s="78"/>
      <c r="F76" s="78"/>
      <c r="G76" s="78" t="s">
        <v>301</v>
      </c>
      <c r="H76" s="78">
        <v>1</v>
      </c>
      <c r="I76" s="78"/>
      <c r="J76" s="78"/>
      <c r="K76" s="78" t="s">
        <v>306</v>
      </c>
      <c r="L76" s="78">
        <v>3</v>
      </c>
      <c r="M76" s="78"/>
      <c r="N76" s="78"/>
      <c r="O76" s="78"/>
      <c r="P76" s="78"/>
      <c r="Q76" s="78"/>
      <c r="R76" s="78"/>
      <c r="S76" s="78"/>
      <c r="T76" s="78"/>
      <c r="U76" s="78"/>
      <c r="V76" s="78"/>
    </row>
    <row r="77" spans="1:22" ht="15">
      <c r="A77" s="78" t="s">
        <v>292</v>
      </c>
      <c r="B77" s="78">
        <v>3</v>
      </c>
      <c r="C77" s="78"/>
      <c r="D77" s="78"/>
      <c r="E77" s="78"/>
      <c r="F77" s="78"/>
      <c r="G77" s="78"/>
      <c r="H77" s="78"/>
      <c r="I77" s="78"/>
      <c r="J77" s="78"/>
      <c r="K77" s="78" t="s">
        <v>310</v>
      </c>
      <c r="L77" s="78">
        <v>2</v>
      </c>
      <c r="M77" s="78"/>
      <c r="N77" s="78"/>
      <c r="O77" s="78"/>
      <c r="P77" s="78"/>
      <c r="Q77" s="78"/>
      <c r="R77" s="78"/>
      <c r="S77" s="78"/>
      <c r="T77" s="78"/>
      <c r="U77" s="78"/>
      <c r="V77" s="78"/>
    </row>
    <row r="78" spans="1:22" ht="15">
      <c r="A78" s="78" t="s">
        <v>318</v>
      </c>
      <c r="B78" s="78">
        <v>3</v>
      </c>
      <c r="C78" s="78"/>
      <c r="D78" s="78"/>
      <c r="E78" s="78"/>
      <c r="F78" s="78"/>
      <c r="G78" s="78"/>
      <c r="H78" s="78"/>
      <c r="I78" s="78"/>
      <c r="J78" s="78"/>
      <c r="K78" s="78"/>
      <c r="L78" s="78"/>
      <c r="M78" s="78"/>
      <c r="N78" s="78"/>
      <c r="O78" s="78"/>
      <c r="P78" s="78"/>
      <c r="Q78" s="78"/>
      <c r="R78" s="78"/>
      <c r="S78" s="78"/>
      <c r="T78" s="78"/>
      <c r="U78" s="78"/>
      <c r="V78" s="78"/>
    </row>
    <row r="79" spans="1:22" ht="15">
      <c r="A79" s="78" t="s">
        <v>247</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309</v>
      </c>
      <c r="B80" s="78">
        <v>3</v>
      </c>
      <c r="C80" s="78"/>
      <c r="D80" s="78"/>
      <c r="E80" s="78"/>
      <c r="F80" s="78"/>
      <c r="G80" s="78"/>
      <c r="H80" s="78"/>
      <c r="I80" s="78"/>
      <c r="J80" s="78"/>
      <c r="K80" s="78"/>
      <c r="L80" s="78"/>
      <c r="M80" s="78"/>
      <c r="N80" s="78"/>
      <c r="O80" s="78"/>
      <c r="P80" s="78"/>
      <c r="Q80" s="78"/>
      <c r="R80" s="78"/>
      <c r="S80" s="78"/>
      <c r="T80" s="78"/>
      <c r="U80" s="78"/>
      <c r="V80" s="78"/>
    </row>
    <row r="83" spans="1:22" ht="15" customHeight="1">
      <c r="A83" s="13" t="s">
        <v>2020</v>
      </c>
      <c r="B83" s="13" t="s">
        <v>1689</v>
      </c>
      <c r="C83" s="13" t="s">
        <v>2021</v>
      </c>
      <c r="D83" s="13" t="s">
        <v>1692</v>
      </c>
      <c r="E83" s="13" t="s">
        <v>2022</v>
      </c>
      <c r="F83" s="13" t="s">
        <v>1694</v>
      </c>
      <c r="G83" s="13" t="s">
        <v>2023</v>
      </c>
      <c r="H83" s="13" t="s">
        <v>1696</v>
      </c>
      <c r="I83" s="13" t="s">
        <v>2024</v>
      </c>
      <c r="J83" s="13" t="s">
        <v>1698</v>
      </c>
      <c r="K83" s="13" t="s">
        <v>2025</v>
      </c>
      <c r="L83" s="13" t="s">
        <v>1700</v>
      </c>
      <c r="M83" s="13" t="s">
        <v>2026</v>
      </c>
      <c r="N83" s="13" t="s">
        <v>1702</v>
      </c>
      <c r="O83" s="13" t="s">
        <v>2027</v>
      </c>
      <c r="P83" s="13" t="s">
        <v>1704</v>
      </c>
      <c r="Q83" s="13" t="s">
        <v>2028</v>
      </c>
      <c r="R83" s="13" t="s">
        <v>1706</v>
      </c>
      <c r="S83" s="13" t="s">
        <v>2029</v>
      </c>
      <c r="T83" s="13" t="s">
        <v>1708</v>
      </c>
      <c r="U83" s="13" t="s">
        <v>2030</v>
      </c>
      <c r="V83" s="13" t="s">
        <v>1709</v>
      </c>
    </row>
    <row r="84" spans="1:22" ht="15">
      <c r="A84" s="115" t="s">
        <v>253</v>
      </c>
      <c r="B84" s="78">
        <v>320085</v>
      </c>
      <c r="C84" s="115" t="s">
        <v>284</v>
      </c>
      <c r="D84" s="78">
        <v>75522</v>
      </c>
      <c r="E84" s="115" t="s">
        <v>233</v>
      </c>
      <c r="F84" s="78">
        <v>79934</v>
      </c>
      <c r="G84" s="115" t="s">
        <v>302</v>
      </c>
      <c r="H84" s="78">
        <v>91335</v>
      </c>
      <c r="I84" s="115" t="s">
        <v>253</v>
      </c>
      <c r="J84" s="78">
        <v>320085</v>
      </c>
      <c r="K84" s="115" t="s">
        <v>309</v>
      </c>
      <c r="L84" s="78">
        <v>133392</v>
      </c>
      <c r="M84" s="115" t="s">
        <v>275</v>
      </c>
      <c r="N84" s="78">
        <v>77799</v>
      </c>
      <c r="O84" s="115" t="s">
        <v>213</v>
      </c>
      <c r="P84" s="78">
        <v>50842</v>
      </c>
      <c r="Q84" s="115" t="s">
        <v>293</v>
      </c>
      <c r="R84" s="78">
        <v>60464</v>
      </c>
      <c r="S84" s="115" t="s">
        <v>286</v>
      </c>
      <c r="T84" s="78">
        <v>27048</v>
      </c>
      <c r="U84" s="115" t="s">
        <v>234</v>
      </c>
      <c r="V84" s="78">
        <v>66615</v>
      </c>
    </row>
    <row r="85" spans="1:22" ht="15">
      <c r="A85" s="115" t="s">
        <v>260</v>
      </c>
      <c r="B85" s="78">
        <v>308858</v>
      </c>
      <c r="C85" s="115" t="s">
        <v>269</v>
      </c>
      <c r="D85" s="78">
        <v>54775</v>
      </c>
      <c r="E85" s="115" t="s">
        <v>251</v>
      </c>
      <c r="F85" s="78">
        <v>48393</v>
      </c>
      <c r="G85" s="115" t="s">
        <v>223</v>
      </c>
      <c r="H85" s="78">
        <v>35072</v>
      </c>
      <c r="I85" s="115" t="s">
        <v>237</v>
      </c>
      <c r="J85" s="78">
        <v>64785</v>
      </c>
      <c r="K85" s="115" t="s">
        <v>247</v>
      </c>
      <c r="L85" s="78">
        <v>71855</v>
      </c>
      <c r="M85" s="115" t="s">
        <v>277</v>
      </c>
      <c r="N85" s="78">
        <v>10671</v>
      </c>
      <c r="O85" s="115" t="s">
        <v>215</v>
      </c>
      <c r="P85" s="78">
        <v>27031</v>
      </c>
      <c r="Q85" s="115" t="s">
        <v>279</v>
      </c>
      <c r="R85" s="78">
        <v>32580</v>
      </c>
      <c r="S85" s="115" t="s">
        <v>288</v>
      </c>
      <c r="T85" s="78">
        <v>5015</v>
      </c>
      <c r="U85" s="115" t="s">
        <v>299</v>
      </c>
      <c r="V85" s="78">
        <v>4452</v>
      </c>
    </row>
    <row r="86" spans="1:22" ht="15">
      <c r="A86" s="115" t="s">
        <v>283</v>
      </c>
      <c r="B86" s="78">
        <v>187970</v>
      </c>
      <c r="C86" s="115" t="s">
        <v>294</v>
      </c>
      <c r="D86" s="78">
        <v>54647</v>
      </c>
      <c r="E86" s="115" t="s">
        <v>227</v>
      </c>
      <c r="F86" s="78">
        <v>21869</v>
      </c>
      <c r="G86" s="115" t="s">
        <v>244</v>
      </c>
      <c r="H86" s="78">
        <v>28322</v>
      </c>
      <c r="I86" s="115" t="s">
        <v>241</v>
      </c>
      <c r="J86" s="78">
        <v>29265</v>
      </c>
      <c r="K86" s="115" t="s">
        <v>310</v>
      </c>
      <c r="L86" s="78">
        <v>53466</v>
      </c>
      <c r="M86" s="115" t="s">
        <v>273</v>
      </c>
      <c r="N86" s="78">
        <v>4082</v>
      </c>
      <c r="O86" s="115" t="s">
        <v>214</v>
      </c>
      <c r="P86" s="78">
        <v>26168</v>
      </c>
      <c r="Q86" s="115" t="s">
        <v>289</v>
      </c>
      <c r="R86" s="78">
        <v>27561</v>
      </c>
      <c r="S86" s="115" t="s">
        <v>318</v>
      </c>
      <c r="T86" s="78">
        <v>4656</v>
      </c>
      <c r="U86" s="115" t="s">
        <v>220</v>
      </c>
      <c r="V86" s="78">
        <v>3069</v>
      </c>
    </row>
    <row r="87" spans="1:22" ht="15">
      <c r="A87" s="115" t="s">
        <v>309</v>
      </c>
      <c r="B87" s="78">
        <v>133392</v>
      </c>
      <c r="C87" s="115" t="s">
        <v>218</v>
      </c>
      <c r="D87" s="78">
        <v>52294</v>
      </c>
      <c r="E87" s="115" t="s">
        <v>229</v>
      </c>
      <c r="F87" s="78">
        <v>13353</v>
      </c>
      <c r="G87" s="115" t="s">
        <v>300</v>
      </c>
      <c r="H87" s="78">
        <v>21513</v>
      </c>
      <c r="I87" s="115" t="s">
        <v>240</v>
      </c>
      <c r="J87" s="78">
        <v>27850</v>
      </c>
      <c r="K87" s="115" t="s">
        <v>306</v>
      </c>
      <c r="L87" s="78">
        <v>40307</v>
      </c>
      <c r="M87" s="115" t="s">
        <v>276</v>
      </c>
      <c r="N87" s="78">
        <v>919</v>
      </c>
      <c r="O87" s="115" t="s">
        <v>216</v>
      </c>
      <c r="P87" s="78">
        <v>18911</v>
      </c>
      <c r="Q87" s="115" t="s">
        <v>292</v>
      </c>
      <c r="R87" s="78">
        <v>2475</v>
      </c>
      <c r="S87" s="115" t="s">
        <v>287</v>
      </c>
      <c r="T87" s="78">
        <v>1536</v>
      </c>
      <c r="U87" s="115" t="s">
        <v>221</v>
      </c>
      <c r="V87" s="78">
        <v>2046</v>
      </c>
    </row>
    <row r="88" spans="1:22" ht="15">
      <c r="A88" s="115" t="s">
        <v>302</v>
      </c>
      <c r="B88" s="78">
        <v>91335</v>
      </c>
      <c r="C88" s="115" t="s">
        <v>259</v>
      </c>
      <c r="D88" s="78">
        <v>27419</v>
      </c>
      <c r="E88" s="115" t="s">
        <v>252</v>
      </c>
      <c r="F88" s="78">
        <v>10845</v>
      </c>
      <c r="G88" s="115" t="s">
        <v>301</v>
      </c>
      <c r="H88" s="78">
        <v>18094</v>
      </c>
      <c r="I88" s="115" t="s">
        <v>243</v>
      </c>
      <c r="J88" s="78">
        <v>26236</v>
      </c>
      <c r="K88" s="115" t="s">
        <v>248</v>
      </c>
      <c r="L88" s="78">
        <v>10144</v>
      </c>
      <c r="M88" s="115" t="s">
        <v>274</v>
      </c>
      <c r="N88" s="78">
        <v>367</v>
      </c>
      <c r="O88" s="115" t="s">
        <v>217</v>
      </c>
      <c r="P88" s="78">
        <v>10268</v>
      </c>
      <c r="Q88" s="115"/>
      <c r="R88" s="78"/>
      <c r="S88" s="115"/>
      <c r="T88" s="78"/>
      <c r="U88" s="115"/>
      <c r="V88" s="78"/>
    </row>
    <row r="89" spans="1:22" ht="15">
      <c r="A89" s="115" t="s">
        <v>233</v>
      </c>
      <c r="B89" s="78">
        <v>79934</v>
      </c>
      <c r="C89" s="115" t="s">
        <v>219</v>
      </c>
      <c r="D89" s="78">
        <v>24692</v>
      </c>
      <c r="E89" s="115" t="s">
        <v>228</v>
      </c>
      <c r="F89" s="78">
        <v>4398</v>
      </c>
      <c r="G89" s="115" t="s">
        <v>222</v>
      </c>
      <c r="H89" s="78">
        <v>8031</v>
      </c>
      <c r="I89" s="115" t="s">
        <v>245</v>
      </c>
      <c r="J89" s="78">
        <v>3751</v>
      </c>
      <c r="K89" s="115" t="s">
        <v>308</v>
      </c>
      <c r="L89" s="78">
        <v>5084</v>
      </c>
      <c r="M89" s="115"/>
      <c r="N89" s="78"/>
      <c r="O89" s="115"/>
      <c r="P89" s="78"/>
      <c r="Q89" s="115"/>
      <c r="R89" s="78"/>
      <c r="S89" s="115"/>
      <c r="T89" s="78"/>
      <c r="U89" s="115"/>
      <c r="V89" s="78"/>
    </row>
    <row r="90" spans="1:22" ht="15">
      <c r="A90" s="115" t="s">
        <v>272</v>
      </c>
      <c r="B90" s="78">
        <v>79362</v>
      </c>
      <c r="C90" s="115" t="s">
        <v>296</v>
      </c>
      <c r="D90" s="78">
        <v>23253</v>
      </c>
      <c r="E90" s="115" t="s">
        <v>250</v>
      </c>
      <c r="F90" s="78">
        <v>3009</v>
      </c>
      <c r="G90" s="115" t="s">
        <v>303</v>
      </c>
      <c r="H90" s="78">
        <v>6566</v>
      </c>
      <c r="I90" s="115" t="s">
        <v>254</v>
      </c>
      <c r="J90" s="78">
        <v>970</v>
      </c>
      <c r="K90" s="115" t="s">
        <v>307</v>
      </c>
      <c r="L90" s="78">
        <v>4874</v>
      </c>
      <c r="M90" s="115"/>
      <c r="N90" s="78"/>
      <c r="O90" s="115"/>
      <c r="P90" s="78"/>
      <c r="Q90" s="115"/>
      <c r="R90" s="78"/>
      <c r="S90" s="115"/>
      <c r="T90" s="78"/>
      <c r="U90" s="115"/>
      <c r="V90" s="78"/>
    </row>
    <row r="91" spans="1:22" ht="15">
      <c r="A91" s="115" t="s">
        <v>275</v>
      </c>
      <c r="B91" s="78">
        <v>77799</v>
      </c>
      <c r="C91" s="115" t="s">
        <v>291</v>
      </c>
      <c r="D91" s="78">
        <v>17705</v>
      </c>
      <c r="E91" s="115" t="s">
        <v>305</v>
      </c>
      <c r="F91" s="78">
        <v>2039</v>
      </c>
      <c r="G91" s="115" t="s">
        <v>242</v>
      </c>
      <c r="H91" s="78">
        <v>5962</v>
      </c>
      <c r="I91" s="115"/>
      <c r="J91" s="78"/>
      <c r="K91" s="115"/>
      <c r="L91" s="78"/>
      <c r="M91" s="115"/>
      <c r="N91" s="78"/>
      <c r="O91" s="115"/>
      <c r="P91" s="78"/>
      <c r="Q91" s="115"/>
      <c r="R91" s="78"/>
      <c r="S91" s="115"/>
      <c r="T91" s="78"/>
      <c r="U91" s="115"/>
      <c r="V91" s="78"/>
    </row>
    <row r="92" spans="1:22" ht="15">
      <c r="A92" s="115" t="s">
        <v>284</v>
      </c>
      <c r="B92" s="78">
        <v>75522</v>
      </c>
      <c r="C92" s="115" t="s">
        <v>212</v>
      </c>
      <c r="D92" s="78">
        <v>16753</v>
      </c>
      <c r="E92" s="115" t="s">
        <v>225</v>
      </c>
      <c r="F92" s="78">
        <v>1199</v>
      </c>
      <c r="G92" s="115" t="s">
        <v>224</v>
      </c>
      <c r="H92" s="78">
        <v>798</v>
      </c>
      <c r="I92" s="115"/>
      <c r="J92" s="78"/>
      <c r="K92" s="115"/>
      <c r="L92" s="78"/>
      <c r="M92" s="115"/>
      <c r="N92" s="78"/>
      <c r="O92" s="115"/>
      <c r="P92" s="78"/>
      <c r="Q92" s="115"/>
      <c r="R92" s="78"/>
      <c r="S92" s="115"/>
      <c r="T92" s="78"/>
      <c r="U92" s="115"/>
      <c r="V92" s="78"/>
    </row>
    <row r="93" spans="1:22" ht="15">
      <c r="A93" s="115" t="s">
        <v>247</v>
      </c>
      <c r="B93" s="78">
        <v>71855</v>
      </c>
      <c r="C93" s="115" t="s">
        <v>278</v>
      </c>
      <c r="D93" s="78">
        <v>14767</v>
      </c>
      <c r="E93" s="115" t="s">
        <v>230</v>
      </c>
      <c r="F93" s="78">
        <v>265</v>
      </c>
      <c r="G93" s="115" t="s">
        <v>304</v>
      </c>
      <c r="H93" s="78">
        <v>0</v>
      </c>
      <c r="I93" s="115"/>
      <c r="J93" s="78"/>
      <c r="K93" s="115"/>
      <c r="L93" s="78"/>
      <c r="M93" s="115"/>
      <c r="N93" s="78"/>
      <c r="O93" s="115"/>
      <c r="P93" s="78"/>
      <c r="Q93" s="115"/>
      <c r="R93" s="78"/>
      <c r="S93" s="115"/>
      <c r="T93" s="78"/>
      <c r="U93" s="115"/>
      <c r="V93" s="78"/>
    </row>
  </sheetData>
  <hyperlinks>
    <hyperlink ref="A2" r:id="rId1" display="https://brokeassstuart.com/2019/01/17/all-the-womens-march-bay-area-info-beyond/"/>
    <hyperlink ref="A3" r:id="rId2" display="http://goldengate.org/"/>
    <hyperlink ref="A4" r:id="rId3" display="https://www.trendsmap.com/local/us/san+francisco?utm_source=twitter&amp;utm_medium=social&amp;utm_campaign=al&amp;utm_term=h##womensmarchsf"/>
    <hyperlink ref="A5" r:id="rId4" display="https://twitter.com/womensmarch/status/1086587654899142657"/>
    <hyperlink ref="A6" r:id="rId5" display="https://untitledartfairs.com/san-francisco/program/event/01-19-2019/michele-pred-body-business"/>
    <hyperlink ref="A7" r:id="rId6" display="https://abc7news.com/society/3rd-annual-womens-march-in-sf-saturday/5096498/?sf206262894=1"/>
    <hyperlink ref="A8" r:id="rId7" display="https://twitter.com/berkeleyantifa/status/1086369147964063744"/>
    <hyperlink ref="A9" r:id="rId8" display="https://womensmarchbayarea.org/"/>
    <hyperlink ref="A10" r:id="rId9" display="https://www.thedailybeast.com/the-democratic-party-drops-its-sponsorship-of-the-womens-march-amid-farrakhan-blow-up"/>
    <hyperlink ref="A11" r:id="rId10" display="https://www.7x7.com/33-free-awesome-womens-march-posters-2625845753.html?utm_campaign=RebelMouse&amp;share_id=4309767&amp;utm_medium=social&amp;utm_source=twitter&amp;utm_content=7x7"/>
    <hyperlink ref="C2" r:id="rId11" display="https://www.eventbrite.com/e/womens-march-san-francisco-2019-tickets-50992981380"/>
    <hyperlink ref="C3" r:id="rId12" display="https://www.7x7.com/33-free-awesome-womens-march-posters-2625845753.html?utm_campaign=RebelMouse&amp;share_id=4309767&amp;utm_medium=social&amp;utm_source=twitter&amp;utm_content=7x7"/>
    <hyperlink ref="C4" r:id="rId13" display="https://www.trendsmap.com/local/us/san+francisco?utm_source=twitter&amp;utm_medium=social&amp;utm_campaign=al&amp;utm_term=h##womensmarchsf"/>
    <hyperlink ref="E2" r:id="rId14" display="https://brokeassstuart.com/2019/01/17/all-the-womens-march-bay-area-info-beyond/"/>
    <hyperlink ref="G2" r:id="rId15" display="https://www.thedailybeast.com/the-democratic-party-drops-its-sponsorship-of-the-womens-march-amid-farrakhan-blow-up"/>
    <hyperlink ref="I2" r:id="rId16" display="https://abc7news.com/society/3rd-annual-womens-march-in-sf-saturday/5096498/?sf206262894=1"/>
    <hyperlink ref="O2" r:id="rId17" display="https://twitter.com/wmarchsf/status/1084700254933401600"/>
    <hyperlink ref="Q2" r:id="rId18" display="https://twitter.com/womensmarch/status/1086587654899142657"/>
    <hyperlink ref="U2" r:id="rId19" display="http://goldengate.org/"/>
  </hyperlinks>
  <printOptions/>
  <pageMargins left="0.7" right="0.7" top="0.75" bottom="0.75" header="0.3" footer="0.3"/>
  <pageSetup orientation="portrait" paperSize="9"/>
  <tableParts>
    <tablePart r:id="rId23"/>
    <tablePart r:id="rId27"/>
    <tablePart r:id="rId20"/>
    <tablePart r:id="rId21"/>
    <tablePart r:id="rId22"/>
    <tablePart r:id="rId24"/>
    <tablePart r:id="rId26"/>
    <tablePart r:id="rId2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2019-01-19T20:32:23Z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