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7.xml" ContentType="application/vnd.openxmlformats-officedocument.spreadsheetml.table+xml"/>
  <Override PartName="/xl/tables/table16.xml" ContentType="application/vnd.openxmlformats-officedocument.spreadsheetml.table+xml"/>
  <Override PartName="/xl/tables/table19.xml" ContentType="application/vnd.openxmlformats-officedocument.spreadsheetml.table+xml"/>
  <Override PartName="/xl/tables/table18.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2.xml" ContentType="application/vnd.openxmlformats-officedocument.spreadsheetml.table+xml"/>
  <Override PartName="/xl/tables/table15.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1126"/>
  <workbookPr codeName="ThisWorkbook" defaultThemeVersion="124226"/>
  <bookViews>
    <workbookView xWindow="0" yWindow="0" windowWidth="11640" windowHeight="7050"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 name="Twitter Search Ntwrk Top Items" sheetId="9" r:id="rId9"/>
    <sheet name="Words" sheetId="10" r:id="rId10"/>
    <sheet name="Word Pairs" sheetId="11" r:id="rId11"/>
    <sheet name="Top Items" sheetId="12" r:id="rId12"/>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81029"/>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<sst xmlns="http://schemas.openxmlformats.org/spreadsheetml/2006/main" count="19816" uniqueCount="3722">
  <si>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</si>
  <si>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</si>
  <si>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</si>
  <si>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</si>
  <si>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</si>
  <si>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</si>
  <si>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</si>
  <si>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</si>
  <si>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</si>
  <si>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</si>
  <si>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</si>
  <si>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</si>
  <si>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</si>
  <si>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</si>
  <si>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</si>
  <si>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</si>
  <si>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</si>
  <si>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</si>
  <si>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</si>
  <si>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</si>
  <si>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</si>
  <si>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</si>
  <si>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</si>
  <si>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</si>
  <si>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</si>
  <si>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</si>
  <si>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</si>
  <si>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</si>
  <si>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</si>
  <si>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</si>
  <si>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</si>
  <si>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</si>
  <si>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</si>
  <si>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</si>
  <si>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</si>
  <si>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</si>
  <si>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</si>
  <si>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</si>
  <si>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</si>
  <si>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</si>
  <si>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</si>
  <si>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</si>
  <si>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</si>
  <si>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</si>
  <si>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</si>
  <si>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</si>
  <si>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</si>
  <si>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</si>
  <si>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</si>
  <si>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</si>
  <si>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</si>
  <si>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</si>
  <si>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</si>
  <si>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</si>
  <si>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</si>
  <si>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</si>
  <si>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</si>
  <si>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</si>
  <si>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</si>
  <si>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</si>
  <si>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</si>
  <si>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</si>
  <si>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</si>
  <si>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</si>
  <si>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</si>
  <si>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</si>
  <si>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</si>
  <si>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</si>
  <si>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</si>
  <si>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</si>
  <si>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</si>
  <si>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</si>
  <si>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</si>
  <si>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</si>
  <si>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</si>
  <si>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</si>
  <si>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</si>
  <si>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</si>
  <si>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</si>
  <si>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</si>
  <si>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</si>
  <si>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</si>
  <si>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</si>
  <si>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</si>
  <si>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</si>
  <si>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</si>
  <si>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</si>
  <si>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</si>
  <si>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</si>
  <si>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</si>
  <si>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</si>
  <si>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</si>
  <si>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</si>
  <si>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</si>
  <si>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</si>
  <si>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</si>
  <si>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</si>
  <si>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</si>
  <si>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</si>
  <si>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</si>
  <si>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</si>
  <si>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</si>
  <si>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</si>
  <si>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</si>
  <si>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</si>
  <si>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</si>
  <si>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</si>
  <si>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</si>
  <si>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</si>
  <si>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</si>
  <si>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</si>
  <si>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</si>
  <si>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</si>
  <si>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</si>
  <si>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</si>
  <si>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</si>
  <si>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</si>
  <si>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</si>
  <si>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</si>
  <si>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</si>
  <si>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</si>
  <si>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</si>
  <si>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</si>
  <si>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</si>
  <si>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</si>
  <si>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</si>
  <si>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</si>
  <si>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</si>
  <si>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</si>
  <si>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</si>
  <si>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</si>
  <si>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</si>
  <si>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</si>
  <si>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</si>
  <si>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</si>
  <si>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</si>
  <si>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</si>
  <si>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</si>
  <si>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</si>
  <si>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</si>
  <si>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</si>
  <si>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</si>
  <si>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</si>
  <si>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</si>
  <si>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</si>
  <si>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</si>
  <si>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</si>
  <si>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</si>
  <si>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</si>
  <si>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</si>
  <si>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</si>
  <si>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</si>
  <si>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</si>
  <si>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</si>
  <si>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</si>
  <si>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</si>
  <si>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</si>
  <si>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</si>
  <si>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</si>
  <si>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</si>
  <si>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</si>
  <si>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</si>
  <si>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</si>
  <si>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</si>
  <si>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</si>
  <si>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</si>
  <si>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</si>
  <si>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</si>
  <si>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</si>
  <si>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</si>
  <si>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</si>
  <si>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</si>
  <si>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</si>
  <si>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</si>
  <si>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</si>
  <si>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</si>
  <si>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</si>
  <si>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</si>
  <si>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</si>
  <si>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</si>
  <si>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</si>
  <si>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</si>
  <si>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</si>
  <si>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</si>
  <si>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</si>
  <si>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</si>
  <si>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</si>
  <si>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</si>
  <si>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</si>
  <si>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</si>
  <si>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</si>
  <si>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Directed</t>
  </si>
  <si>
    <t xml:space="preserve">&lt;?xml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&lt;value&gt;False&lt;/value&gt;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&lt;value&gt;http://www.connectedaction.net/wp-content/uploads/2009/11/2009-Connected-Action-Logo.png&lt;/value&gt;
      &lt;/setting&gt;
    &lt;/ExportDataUserSettings&gt;
    &lt;PlugInUserSettings&gt;
      &lt;setting name="PlugInFolderPath" serializeAs="String"&gt;
      </t>
  </si>
  <si>
    <t xml:space="preserve">  &lt;value&gt;C:\Program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t>
  </si>
  <si>
    <t>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t>
  </si>
  <si>
    <t>="SmtpHost"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Degree, ClusteringCoefficient, BrandesFastCentralities, EigenvectorCentrality, PageRank, OverallMetrics, GroupMetrics, EdgeReciprocation, TopNBy, TwitterSearchNetworkTopItems, Words, ReciprocatedVertexPairRatio&lt;/value&gt;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t>
  </si>
  <si>
    <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t>
  </si>
  <si>
    <t>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t>
  </si>
  <si>
    <t>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t>
  </si>
  <si>
    <t>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t>
  </si>
  <si>
    <t>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t>
  </si>
  <si>
    <t>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t>
  </si>
  <si>
    <t>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t>
  </si>
  <si>
    <t>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t>
  </si>
  <si>
    <t>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t>
  </si>
  <si>
    <t>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t>
  </si>
  <si>
    <t>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t>
  </si>
  <si>
    <t xml:space="preserve">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&lt;value&gt;Followers&lt;/value&gt;
      &lt;/setting&gt;
      &lt;setting name="VertexToolTipSourceColumnName" serializeAs="String"&gt;
        &lt;value /&gt;
      &lt;/setting&gt;
      &lt;setting name="VertexAlphaSourceColumnName" serializeAs="String"&gt;
        &lt;value&gt;Followers&lt;/value&gt;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32 6 False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Green Red False False True&lt;/value&gt;
      &lt;/setting&gt;
      &lt;setting name="VertexLabelFillColorDetails" serializeAs="String"&gt;
        &lt;value&gt;False False 0 10 Red Green False False True&lt;/value&gt;
      &lt;/setting&gt;
      &lt;setting name="EdgeVisibilityDetails" serializeAs="String"&gt;
        &lt;value&gt;GreaterThan 0 Show </t>
  </si>
  <si>
    <t xml:space="preserve">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48pt White BottomCenter 2147483647 2147483647 Black True 360 Black 86 TopLeft&lt;/value&gt;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t>
  </si>
  <si>
    <t>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</si>
  <si>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Autofill Workbook Results</t>
  </si>
  <si>
    <t>Graph History</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</si>
  <si>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</si>
  <si>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</si>
  <si>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</si>
  <si>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</si>
  <si>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</si>
  <si>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</si>
  <si>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</si>
  <si>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</si>
  <si>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</si>
  <si>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</si>
  <si>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</si>
  <si>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</si>
  <si>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</si>
  <si>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</si>
  <si>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</si>
  <si>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</si>
  <si>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</si>
  <si>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</si>
  <si>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</si>
  <si>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</si>
  <si>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</si>
  <si>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</si>
  <si>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</si>
  <si>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</si>
  <si>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</si>
  <si>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</si>
  <si>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</si>
  <si>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</si>
  <si>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</si>
  <si>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</si>
  <si>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</si>
  <si>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</si>
  <si>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</si>
  <si>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</si>
  <si>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</si>
  <si>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</si>
  <si>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</si>
  <si>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</si>
  <si>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huwmcc</t>
  </si>
  <si>
    <t>jillkellyne42</t>
  </si>
  <si>
    <t>berna_camposuci</t>
  </si>
  <si>
    <t>patrickmedicine</t>
  </si>
  <si>
    <t>theslicer</t>
  </si>
  <si>
    <t>jbpara999</t>
  </si>
  <si>
    <t>dylanmackayphd</t>
  </si>
  <si>
    <t>paperworkmonkey</t>
  </si>
  <si>
    <t>sunpi_2017</t>
  </si>
  <si>
    <t>f_g_zampieri</t>
  </si>
  <si>
    <t>gutopell</t>
  </si>
  <si>
    <t>ellen_t16</t>
  </si>
  <si>
    <t>anniebruton</t>
  </si>
  <si>
    <t>zimickmd</t>
  </si>
  <si>
    <t>mitchpage3</t>
  </si>
  <si>
    <t>psychdrd</t>
  </si>
  <si>
    <t>adrianhumphry</t>
  </si>
  <si>
    <t>tomacairns</t>
  </si>
  <si>
    <t>accpnr</t>
  </si>
  <si>
    <t>scimedic</t>
  </si>
  <si>
    <t>lordothebrocean</t>
  </si>
  <si>
    <t>annabatchelor</t>
  </si>
  <si>
    <t>kelly1_catriona</t>
  </si>
  <si>
    <t>tcnguyen1207</t>
  </si>
  <si>
    <t>caz_sampson</t>
  </si>
  <si>
    <t>ccinquisitivist</t>
  </si>
  <si>
    <t>malligai1720</t>
  </si>
  <si>
    <t>dramandeepsingh</t>
  </si>
  <si>
    <t>dramfm</t>
  </si>
  <si>
    <t>foam_bot</t>
  </si>
  <si>
    <t>monikakerck</t>
  </si>
  <si>
    <t>nuttchristopher</t>
  </si>
  <si>
    <t>lennie333</t>
  </si>
  <si>
    <t>caring_mobile</t>
  </si>
  <si>
    <t>rdxwhatelse</t>
  </si>
  <si>
    <t>dme_jun</t>
  </si>
  <si>
    <t>jlitell</t>
  </si>
  <si>
    <t>nw_icm</t>
  </si>
  <si>
    <t>heydrnik</t>
  </si>
  <si>
    <t>darknatter</t>
  </si>
  <si>
    <t>drsgrier</t>
  </si>
  <si>
    <t>mdthemd</t>
  </si>
  <si>
    <t>docatopping</t>
  </si>
  <si>
    <t>stephen_t_webb</t>
  </si>
  <si>
    <t>robyncjohnston</t>
  </si>
  <si>
    <t>exodear</t>
  </si>
  <si>
    <t>leedsicu</t>
  </si>
  <si>
    <t>tinemeyhoff</t>
  </si>
  <si>
    <t>agobk</t>
  </si>
  <si>
    <t>kssemfoam</t>
  </si>
  <si>
    <t>hevinox1</t>
  </si>
  <si>
    <t>mary__mccarthy</t>
  </si>
  <si>
    <t>onelongplait</t>
  </si>
  <si>
    <t>agordonicu</t>
  </si>
  <si>
    <t>papcriticalcare</t>
  </si>
  <si>
    <t>matthewjrowland</t>
  </si>
  <si>
    <t>welshgasdoc</t>
  </si>
  <si>
    <t>craigcmac</t>
  </si>
  <si>
    <t>grahamccracken</t>
  </si>
  <si>
    <t>alangopal</t>
  </si>
  <si>
    <t>dearbhlakelly4</t>
  </si>
  <si>
    <t>rn_hugopf</t>
  </si>
  <si>
    <t>doced</t>
  </si>
  <si>
    <t>neoresearch_net</t>
  </si>
  <si>
    <t>andypattonirl</t>
  </si>
  <si>
    <t>x_81_x</t>
  </si>
  <si>
    <t>goshpictraining</t>
  </si>
  <si>
    <t>ecmolumc</t>
  </si>
  <si>
    <t>allisonkeegan9</t>
  </si>
  <si>
    <t>roxycaine</t>
  </si>
  <si>
    <t>ericdalne</t>
  </si>
  <si>
    <t>rubbadoc</t>
  </si>
  <si>
    <t>timothygirard</t>
  </si>
  <si>
    <t>marionkcampbell</t>
  </si>
  <si>
    <t>janjansenuk</t>
  </si>
  <si>
    <t>guscalderock</t>
  </si>
  <si>
    <t>albrame</t>
  </si>
  <si>
    <t>mjluqueh</t>
  </si>
  <si>
    <t>snabless</t>
  </si>
  <si>
    <t>thelovelymaeve</t>
  </si>
  <si>
    <t>brigidpcollins</t>
  </si>
  <si>
    <t>kiwib</t>
  </si>
  <si>
    <t>lydiamemerson</t>
  </si>
  <si>
    <t>jennifermcgaug2</t>
  </si>
  <si>
    <t>sandydoc79</t>
  </si>
  <si>
    <t>danhind1</t>
  </si>
  <si>
    <t>bmj_latest</t>
  </si>
  <si>
    <t>juliet_hd</t>
  </si>
  <si>
    <t>vapourninja</t>
  </si>
  <si>
    <t>catalinapilco</t>
  </si>
  <si>
    <t>chris_bish_78</t>
  </si>
  <si>
    <t>zowierochin</t>
  </si>
  <si>
    <t>chrisking01</t>
  </si>
  <si>
    <t>billyardtom</t>
  </si>
  <si>
    <t>fwallace1</t>
  </si>
  <si>
    <t>jaynaisbitt</t>
  </si>
  <si>
    <t>emtacommittee</t>
  </si>
  <si>
    <t>david_menzies</t>
  </si>
  <si>
    <t>pstgithaiga</t>
  </si>
  <si>
    <t>khome</t>
  </si>
  <si>
    <t>wilkinsonjonny</t>
  </si>
  <si>
    <t>gkasuki</t>
  </si>
  <si>
    <t>bumblebeenush</t>
  </si>
  <si>
    <t>lawrence_kenna</t>
  </si>
  <si>
    <t>m_c_mentality</t>
  </si>
  <si>
    <t>marcioboniatti</t>
  </si>
  <si>
    <t>trisha_the_doc</t>
  </si>
  <si>
    <t>smythm86</t>
  </si>
  <si>
    <t>loubylou65</t>
  </si>
  <si>
    <t>flaviasepsis</t>
  </si>
  <si>
    <t>grimshawjeremy</t>
  </si>
  <si>
    <t>adelinasozo</t>
  </si>
  <si>
    <t>cardiacaccp</t>
  </si>
  <si>
    <t>drmikeadlam</t>
  </si>
  <si>
    <t>sgdambrauskas</t>
  </si>
  <si>
    <t>kangupy</t>
  </si>
  <si>
    <t>broomedocs</t>
  </si>
  <si>
    <t>jiconnoly</t>
  </si>
  <si>
    <t>wilson83003264</t>
  </si>
  <si>
    <t>msshahrani</t>
  </si>
  <si>
    <t>bryan_reidy</t>
  </si>
  <si>
    <t>drlfarrell</t>
  </si>
  <si>
    <t>annemccabekelly</t>
  </si>
  <si>
    <t>charlesweijer</t>
  </si>
  <si>
    <t>fmusiah</t>
  </si>
  <si>
    <t>paulo7901gmail1</t>
  </si>
  <si>
    <t>eoinkr</t>
  </si>
  <si>
    <t>westcorkrr</t>
  </si>
  <si>
    <t>bronwenconnolly</t>
  </si>
  <si>
    <t>matrix_mania</t>
  </si>
  <si>
    <t>icunutrition</t>
  </si>
  <si>
    <t>ljmottram</t>
  </si>
  <si>
    <t>andyneill</t>
  </si>
  <si>
    <t>olly_moore</t>
  </si>
  <si>
    <t>janedean1975</t>
  </si>
  <si>
    <t>mattluney</t>
  </si>
  <si>
    <t>mortenhylander</t>
  </si>
  <si>
    <t>critcarereviews</t>
  </si>
  <si>
    <t>hsru_aberdeen</t>
  </si>
  <si>
    <t>goodsamapp</t>
  </si>
  <si>
    <t>jasondwalker</t>
  </si>
  <si>
    <t>toddrice_icu</t>
  </si>
  <si>
    <t>titanichotelbel</t>
  </si>
  <si>
    <t>minvws</t>
  </si>
  <si>
    <t>nfergus</t>
  </si>
  <si>
    <t>emeddoc</t>
  </si>
  <si>
    <t>nbt_icu</t>
  </si>
  <si>
    <t>belwaterfront</t>
  </si>
  <si>
    <t>nishfn</t>
  </si>
  <si>
    <t>qubelfast</t>
  </si>
  <si>
    <t>_nimdta</t>
  </si>
  <si>
    <t>aspihuk</t>
  </si>
  <si>
    <t>whistlingdixie4</t>
  </si>
  <si>
    <t>thelancet</t>
  </si>
  <si>
    <t>jama_current</t>
  </si>
  <si>
    <t>docpgb</t>
  </si>
  <si>
    <t>docjohnhinds</t>
  </si>
  <si>
    <t>briancuthberts8</t>
  </si>
  <si>
    <t>clarearco</t>
  </si>
  <si>
    <t>icnarc</t>
  </si>
  <si>
    <t>wokko72</t>
  </si>
  <si>
    <t>jjasonsperrymd</t>
  </si>
  <si>
    <t>pampers</t>
  </si>
  <si>
    <t>pampers_uk</t>
  </si>
  <si>
    <t>gmacscotland</t>
  </si>
  <si>
    <t>Retweet</t>
  </si>
  <si>
    <t>Mentions</t>
  </si>
  <si>
    <t>Replies to</t>
  </si>
  <si>
    <t>Paramedic 2 outcomes #CCR19 https://t.co/y6csXcNfdC</t>
  </si>
  <si>
    <t>Mind blown! What do we use for delirium in ICU? Probably not haloperidol!#MINDUSA #CCR19</t>
  </si>
  <si>
    <t>Conclusions on #PARAMEDIC 2 from Niall Ferguson #FOAMed #FOAMcc #CCR19 https://t.co/y02UFKen2S</t>
  </si>
  <si>
    <t>#polar trial discussion summary below @CritCareReviews #CCR19 https://t.co/ZMtq2StcLO</t>
  </si>
  <si>
    <t>#TARGET #CCR19 is it appropriate to  conclude no benefit from increased caloric density if increased caloric delivery to small bowel was compromised by increased vomiting? Do we not need to C another study or subgp analysis with post-pyloric hi density feeding to answer the Q?</t>
  </si>
  <si>
    <t>#CCR19
#PARAMEDIC2
A truly amazing trial, brave and ambitious, thanks to Gavin Perkin &amp;amp; co 
Adrenaline does work - it certainly restarts the heart 
It does what it says on the tin (apologies to non-Ronseal users) 
( positive result alert _xD83D__xDEA8_) https://t.co/CQnbSTmoEi</t>
  </si>
  <si>
    <t>Per Niall Ferguson, there are only two responses when an RCT is published: “I already knew that” and “I don’t believe it.” #CCR19</t>
  </si>
  <si>
    <t>Do we need dieticians at all on the ICU? Just aim 25kcal/kg.  #CCR19</t>
  </si>
  <si>
    <t>Little thread:
Some slides from the distance about #PHARLAP results in #CCR19
_xD83C__xDDF3__xD83C__xDDFF__xD83C__xDDE6__xD83C__xDDFA__xD83C__xDDF8__xD83C__xDDE6__xD83C__xDDEC__xD83C__xDDE7__xD83C__xDDEE__xD83C__xDDEA_
#PedsICU #ARDS #VILI 
Taken from (see yourselves) at: https://t.co/HHNJ22Vceq
Thanks to @CritCareReviews 
First some background about RM trials... https://t.co/0DPIzyYTkH</t>
  </si>
  <si>
    <t>Recruitment maneuvers: A procedure that repeatedly failed to show benefit but is still reverenced by many.
ECMO: A procedure that have shown to be useful several times but is still despised by some.
Clear double standard here.
#CCR19</t>
  </si>
  <si>
    <t>#CCR19
#PARAMEDIC2 
Relative effectiveness of cardiac arrest interventions: giving adrenaline really isn’t a big deal 
Call 999
Start CPR
Debrillation ASAP
Get the Good SAM app and register local defibrillators @GoodSamApp 
https://t.co/zFPVtMRCMC https://t.co/12eRVPeUS5</t>
  </si>
  <si>
    <t>If you need some assistance writing your reflections on #CCR19 for you appraisals, check out this simple generator based on the work of ⁦@jasondwalker⁩. https://t.co/nPXonH5dc2</t>
  </si>
  <si>
    <t>My rather gory infographic on the upcoming #PAMPER study #FOAMed #FOAMcc #CCR19 https://t.co/suY9sPts0P https://t.co/obHe0CxrPM</t>
  </si>
  <si>
    <t>Common criticism of PARAMEDIC 2 was the low survival but the numbers here are for refractory cardiac arrest only. This is why the numbers look so low and they're quite comparable to other groups. #CCR19</t>
  </si>
  <si>
    <t>The evidence in trauma management in the last decade reinforces the need for pre-hospital medical teams and dedicated major trauma centre. Ireland badly needs both. #CCR19</t>
  </si>
  <si>
    <t>Don't worry about hartmann's worsening the patients lactate. It doesn't #CCR19 @toddrice_ICU</t>
  </si>
  <si>
    <t>Exceedingly short summary of #CCR19
https://t.co/Pj73cddanI
Thanks to all presenters. Massive amount of work.
#PREVENT
#EOLIA
#PHARLAP
#SMART
#PAMPER
#ANDROMEDASHOCK
#PARAMEDIC2
#MINDICU
#POPPI
#POLAR
#APROCCHSS
#SUPICU
#TARGET
Apologies for any errors!</t>
  </si>
  <si>
    <t>How should we feed our high BMI patients? Should we treat them as malnourished? #CCR19</t>
  </si>
  <si>
    <t>Target protein sounds like a great trial #CCR19</t>
  </si>
  <si>
    <t>Normothermia needs to be a targeted state, prevention of pyrexia is paramount. #polar #CCR19</t>
  </si>
  <si>
    <t>Bleeding control kits being placed with AEDs in locations around the US...including in elementary schools! That is a sad state of affairs!
#gunshot #trauma #stopthebleed #ccr19</t>
  </si>
  <si>
    <t>Any country that needs major haemorrhage control packs near schools really, really needs to take a long hard look at its gun laws. #CCR19 https://t.co/djRTeLRiSW</t>
  </si>
  <si>
    <t>#CCR19 party https://t.co/1S12wDjVEd</t>
  </si>
  <si>
    <t>It was epic #myfeethurt #CCR19 @TitanicHotelBel https://t.co/6Jaex0zO1o</t>
  </si>
  <si>
    <t>#CCR19 TARGET- Would argue there is potential harm from higher calories - higher glucose, more insulin and vomiting, lower electrolytes</t>
  </si>
  <si>
    <t>#PARAMEDIC 2 conclusion #FOAMed #FOAMcc #CCR19 https://t.co/PDWrPSGJil</t>
  </si>
  <si>
    <t>John Hinds Memorial Lecture delivered by Maureen McGunn of Shock Trauma #CCR19 https://t.co/Csh4ZaQN1g</t>
  </si>
  <si>
    <t>@nfergus stressed out the relation of ECMO volume per center with outcome. Should we wait for governments or take responsibility ourselves #CCR19 @MinVWS</t>
  </si>
  <si>
    <t>Thank you for attending #CCR19 #soontobeCCR20 @CritCareReviews @nuttchristopher @LJMottram https://t.co/MCjGcxI7Gl</t>
  </si>
  <si>
    <t>Do we need a better understanding of the mechanism and further data regarding dose, timing and patient selection before widespread implementation? #CCR19 https://t.co/czjvi4JrPn</t>
  </si>
  <si>
    <t>#InfectionPrevention
To wash, or not to wash, that is the question.
https://t.co/tuMdSNblVK   
#HandHygiene #startup #AMR #WGS #PrecisionMedicine #eHealth #IoT #AI #Bigdata #Blockchain #Cloud #cancer #sepsis #flu #Healthcare #mhealth #innovation
#EAST2019 #PRiSM2019 #GI19 #CCR19 https://t.co/Qu9HsvQAn6</t>
  </si>
  <si>
    <t>#ccr19 this explains SO much in SO many _xD83D__xDE0A_ https://t.co/4QDkTNUXNj</t>
  </si>
  <si>
    <t>6 and 12 month follow up neurologically will be really valuable for the survivors in #paramedic2 #CCR19 - how much with the disability change and does it change by a greater degree in the placebo arm?</t>
  </si>
  <si>
    <t>@emeddoc - Zaf, look who's in the room talking about your work with REBOA? #CCR19 @CritCareReviews https://t.co/fGOXIdFmL9</t>
  </si>
  <si>
    <t>Listening to the lecture on ECMO and trauma at #CCR19 (or following on here) and fancy a post-CCT or senior clinical fellowship? We have one @NBT_ICU and The Royal Brompton. More info https://t.co/XgTVAIyI6y</t>
  </si>
  <si>
    <t>#CCR19 @CritCareReviews Please consider returning to Belfast for the next brilliant conference @ASPiHUK @_NIMDTA @QUBelfast @nishfn Nov2019 @BelWaterfront https://t.co/ZnSE3rGbHd</t>
  </si>
  <si>
    <t>@kelly1_catriona introduces The John Hinds trauma lecture #CCR19 #Delta7 https://t.co/BCATN0IswI</t>
  </si>
  <si>
    <t>#CCR19
Brilliant meeting 
Thanks @CritCareReviews @LJMottram @kelly1_catriona</t>
  </si>
  <si>
    <t>Anaesthetic requirements during REBOA. Not something I’d ever thought about! Patients require very little inhalational anaesthetic and much less opiate. Maybe not a useful fact for me but really interesting! A bit like when I learned the definition of one unit of heparin!  #CCR19 https://t.co/HDWH1Z9UR9</t>
  </si>
  <si>
    <t>Nice quote to end #CCR19 on! https://t.co/KGrmeAirIn</t>
  </si>
  <si>
    <t>“I love how 4 yrs of work can be summarised in one picture” - Marcus Schultz #PreVENT #ccr19 https://t.co/RXTY1eZ9wQ</t>
  </si>
  <si>
    <t>My good friend @WhistlingDixie4 take on #PReVENT #FOAMed #FOAMcc #CCR19 being talked about here now https://t.co/nQMDHVh1bG</t>
  </si>
  <si>
    <t>@CritCareReviews Thanks for a great meeting. I’m sure the Leeds team will be back. #CCR19</t>
  </si>
  <si>
    <t>#CCR19 #SUPICU
Huge trial - well done to the Danish investigators @MortenHylander and team 
PPIs in ICU:
No difference in mortality, reduce clinically significant GI bleeding, don’t increase pneumonia or C diff infection 
REVISE trial is coming... https://t.co/fdgJPshCse</t>
  </si>
  <si>
    <t>Capillary refil time as a marker of perfusion....free,
 fast and reliable! 
What’s not to love?
#andromedashock #CCR19</t>
  </si>
  <si>
    <t>And #PARAMEDIC-2 courtesy of my friend @WhistlingDixie4 #FOAMed #FOAMcc #CCR19 https://t.co/F1nXHKLiuA</t>
  </si>
  <si>
    <t>Blood products ARE THE WAY TO GO if you are bleeding in the pre-hospital setting. Next best, plasma, but crystalloids don’t really feature... #CCR19 #FOAMed #FOAMcc</t>
  </si>
  <si>
    <t>My first @CritCareReviews will not be my last. Excellent range of topics and speakers. Some very interesting debate and and things to build on in future work #CCR19</t>
  </si>
  <si>
    <t>Same for K+!!! Don't worry about it. #CCR19 https://t.co/XPkhHl6pkx</t>
  </si>
  <si>
    <t>Glad to see Dr Niall Ferguson “randomised himself” to PPI group too _xD83D__xDE09_ #CCR19 https://t.co/45jzSyrghN</t>
  </si>
  <si>
    <t>#CCR19
#PAMPer
Positive result alert 
Plasma works! https://t.co/LrJtyQ87NV</t>
  </si>
  <si>
    <t>Yes. And also, sometimes a p = 0.04 isn’t convincing. Down with value dichotomy! #CCR19 https://t.co/aKQ63iJdA0</t>
  </si>
  <si>
    <t>https://t.co/slxOuI1nDM is an excellent resource for calculating/ checking power:
https://t.co/WD7sDNvg0c
#CCR19 https://t.co/yb408lLK2Z</t>
  </si>
  <si>
    <t>Ventilator free days for ARDS
?GI Bleeding for PPI prophylaxis
Niall Ferguson: "It's quite hard to starve yourself to death"
What's a good surrogate marker for increasing power of study looking at mortality/ functional outcome in feeding?
#TARGET
#CCR19</t>
  </si>
  <si>
    <t>Thanks to @CritCareReviews and all the team for organising an excellent meeting! Fantastic trials presented with very approachable speakers. Generated a lot of fruitful discussion #CCR19</t>
  </si>
  <si>
    <t>Marianne Chapman on how to manage nutrition: continue to feed malnourished patients aggressively, continue to feed early, monitor GRV infrequently and reduce feeding rate rather than stop if necessary. Aim 25kcal/kg/day. No need for early PN is not tolerating EN #CCR19</t>
  </si>
  <si>
    <t>Thanks @CritCareReviews for yet another exciting and thought-provoking meeting! Incredible atmosphere and great catching up with old friends! #CCR19</t>
  </si>
  <si>
    <t>P = 0.06 is significant. Please let’s embrace uncertainty. Dichotomisation of p values at an arbitrary boundary is a misuse of p values. #CCR19</t>
  </si>
  <si>
    <t>In summary, if a patient is bleeding, stop the bleeding and replace what they’re losing with blood &amp;amp; clotting factors. If you can give it pre-hospital, it’s probably better. Don’t give crystalloids. #CCR19</t>
  </si>
  <si>
    <t>Level of disability at hospital discharge #CCR19 #PARAMEDIC2 https://t.co/Sl9cuLQwJn</t>
  </si>
  <si>
    <t>#PReVENT RCT - low (4-6ml/kg) vs intermediate (8-10) tidal vol for adults without ARDS - n= 961 - higher RR needed in low VT group - no diff in primary outcome vent free days at d28 #CCR19</t>
  </si>
  <si>
    <t>Dr Annane's THMs on "How I manage septic shock" (1/2):
⌚ = critical!
_xD83D__xDC1B_Know your microbial ecology
_xD83D__xDC89_ Abx - d/w Micro/ID + EARLY
⛔ PCT plasma levels &amp;gt;too late, but poss useful for Abx de-esc
☑️ Protocol resus CONCEPT
_xD83D__xDD1A_De-esc fluids
⚠️Norepi = 1st choice vaso
#CCR19
#ACCPCPD</t>
  </si>
  <si>
    <t>This #FOAMed #FOAMcc #CCR19 https://t.co/FJwDO6lKQn</t>
  </si>
  <si>
    <t>Perkins also involved in the just published cochrane review on adrenaline (along with the late Ian Jacobs of the australian adrenaline trial - apparently review this began &amp;gt;20 years ago!!) https://t.co/PTCBFxt2FQ #CCR19</t>
  </si>
  <si>
    <t>Muscle mass regaining after critical illness - not only protein intake plays a role. #CCR19 #TARGET #nutrition https://t.co/B9lhqN8A7l</t>
  </si>
  <si>
    <t>Who's coming for the rooftop party? #CCR19</t>
  </si>
  <si>
    <t>Great discussion of the role and practice of data monitoring committees (DMCs) at #CCR19. The link to the @TheLancet DAMOCLES paper summarising the evidence-based guidance we developed is:  https://t.co/vR2Fi1TLB4 https://t.co/EXIzx5yQnd</t>
  </si>
  <si>
    <t>Can't express enough gratitude to #CCR19 organising committee. Superb conference. Outstanding organisation. Great atmosphere. One of the kind social events. Thank you guys! See you next year</t>
  </si>
  <si>
    <t>When discussing #PAMPer, Maureen McCunn said that 3- or 6-hr mortality would have been more clinically meaningful outcome than 30-day mortality. Which is more meaningful to you? #CCR19</t>
  </si>
  <si>
    <t>I found Goligher’s @JAMA_current paper presenting the results of a Bayesian analysis of EOLIA to be just as helpful as the original NEJM article. #CCR19 https://t.co/7UKPJAsWkf</t>
  </si>
  <si>
    <t>In an attempt to top his previous quote, Niall Ferguson just shared the aphorism “There are no atheists in foxholes.” #CCR19</t>
  </si>
  <si>
    <t>#ccr19 @CritCareReviews Brilliant meeting- thoroughly enjoyed!! Fantastic speakers and exceptionally well organised- just how conferences should be......pushing the frontiers- thanks and see you next year!!!</t>
  </si>
  <si>
    <t>Wow!!! Verticalization therapy!!  #CCR19 #FOAMed #FOAMcc https://t.co/edFv2lbz3E</t>
  </si>
  <si>
    <t>Worry about balanced fluids and Potassium?!! It’s a drop in the bucket compared to what you have in the body!  #FOAMed #FOAMcc #CCR19 @toddrice_ICU</t>
  </si>
  <si>
    <t>Management of sepsis - are the Sepsis Six still relevant? #CCR19 https://t.co/VpsEVgGjiD</t>
  </si>
  <si>
    <t>@bronwenconnolly presents the #POPPI editorial at #CCR19 https://t.co/gtktdWFksy</t>
  </si>
  <si>
    <t>Kathy Rowan highlights the importance of heterogeneous digital maturity and poor veracity in “Bad Data” for critical care - #openEHR could be the answer to this..... #CCR19</t>
  </si>
  <si>
    <t>#MINDUSA trial conclusions. 
No evidence to support anti-psychotic usage.
#CCR19 #ACCPCPD https://t.co/yNUcBwARG2</t>
  </si>
  <si>
    <t>The terminology of "sample size samba" I discussed at #CCR19 - the description of the awkward dance between the effect size you want to detect and the sample size that is feasible to achieve - comes from Schulz &amp;amp; Grimes paper in @TheLancet : https://t.co/URx4SN6ZQB https://t.co/mmPg7sLE7x</t>
  </si>
  <si>
    <t>Sample size Samba - great slide from ⁦@MarionKCampbell⁩ 
#CCR19 https://t.co/uxPvAcGycm</t>
  </si>
  <si>
    <t>"The value of a medical conferences will always be unscripted conversations &amp;amp; the discussion afterwards. It’s that lightbulb moment when we realize we need international coordination &amp;amp; collaborative research" @Matrix_Mania  @docpgb https://t.co/I9CPkE7cOm @CritCareReviews #ccr19 https://t.co/X6F5ZCrGmP</t>
  </si>
  <si>
    <t>EOLIA #CCR19 if your lungs are not totally knackered already ECMO might save your life!</t>
  </si>
  <si>
    <t>Looks like ECMO may finally have frequentist p-value significance for improved outcomes. SR combining EOLIA and CESAR 
https://t.co/ktyr0kl1ol
#CCR19</t>
  </si>
  <si>
    <t>Another terrific meeting thanks to @CritCareReviews and team. Many thanks for all the hard work, I am going away with lots to think about #CCR19</t>
  </si>
  <si>
    <t>Thanks for a fantastic meeting @CritCareReviews - looking forward to 2020 already! #CCR19</t>
  </si>
  <si>
    <t>Put dye in the Cold saline #CCR19</t>
  </si>
  <si>
    <t>Thanks to everyone at @CritCareReviews for the twitter feed #CCR19 - sorry to have missed this year’s one, looks like the best yet! 
Really great to see @DocJohnHinds still remembered. Will be there next year for sure!</t>
  </si>
  <si>
    <t>This is the hour of Righteousness! Let's uphold Righteousness. 
#FridayMotivation 
#CCR19 https://t.co/9dvjZlwlh1</t>
  </si>
  <si>
    <t>Got to credit @BrianCuthberts8 for this fab slide on the "sample size samba" - the so-called awkward dance between clinician and statistician to balance the effect size you wish to detect and the sample size that is achievable!  So true!  #CCR19 https://t.co/3iTmLYK0ui</t>
  </si>
  <si>
    <t>.@ClareArco .@CritCareReviews 
Best conference entertainment I’ve experienced so far _xD83D__xDE0D_
#CCR19 #criticalcare #music #stringquartet #belfastvibes https://t.co/uMIp8sHu1K</t>
  </si>
  <si>
    <t>Interesting data emerging from the PAMPer analysis. I think we’re a long way off having blood products in prehospital care in Ireland! 
#CCR19 #trauma #PAMPer</t>
  </si>
  <si>
    <t>Is EOLIA the most positive ‘negative’ trial ever published? 
Bayesian analysis fascinating. #CCR19 @CritCareReviews</t>
  </si>
  <si>
    <t>Heading home after a fantastic two days at @CritCareReviews 
Hopefully this will be the first of many trips to it. Well done to all the organising committee for a well planned event. And to the CIs for presenting some great studies #CCR19 https://t.co/QvXIK9PNpf</t>
  </si>
  <si>
    <t>#CCR19 https://t.co/HH1LJzTHMa</t>
  </si>
  <si>
    <t>Really good few days at the #CCR19 Conference. Thanks to @CritCareReviews, @LJMottram and team for organising. Will definitely be back next year _xD83D__xDC4D__xD83C__xDFFB__xD83D__xDC4D__xD83C__xDFFB_</t>
  </si>
  <si>
    <t>PARAMEDIC2 thread #CCR19 https://t.co/08JZHSAjLq</t>
  </si>
  <si>
    <t>And the woman of the match. Dr. Maureen McCunn. Excellent public speaker - great sense of humour (Irish accent spray _xD83D__xDE02_) #CCR19</t>
  </si>
  <si>
    <t>Thanks to @CritCareReviews and the organising team for another fantastic conference! Educational and thought-provoking as always! Looking forward to next year already! #CCR19</t>
  </si>
  <si>
    <t>Definitely best slides of #CCR19 @Lennie333 #SMACC material https://t.co/lVLfK99t8U</t>
  </si>
  <si>
    <t>Even more concise: trials are hard work, differences we are looking for small and people working in this field dedicated, good fun and realistic #CCR19 #thankyou PI’s https://t.co/QiPrhPlswY</t>
  </si>
  <si>
    <t>My favorite #FOAMed resource from now on #CCR19 https://t.co/ZAltm05lqz</t>
  </si>
  <si>
    <t>#POPPI trial summary delivered by Dr. Rowan.
A huge congratulations to the trial team and the delivery sites for their sustained efforts in answering such an important research question for our #criticalcare population!
#PTSD #CCR19 #ACCPCPD @ICNARC https://t.co/XFzMPj7EaP</t>
  </si>
  <si>
    <t>It's like critical care bingo. mark your card when you hear glycocalyx... #CCR19 https://t.co/8m3r0kjI5Z</t>
  </si>
  <si>
    <t>The @CritCareReviews #CCR19 meeting is important not only for “results” but to promote research the best quality improvement intervention we have. Patients in trials do better, units that do research do better, health systems that do research do better. https://t.co/aK7iiPLL4Z https://t.co/pid5ZNR7Jf</t>
  </si>
  <si>
    <t>@DocJohnHinds Trauma Lecture.
Delivered by Prof Maureen McCunn #CCR19 
Normal standards did not apply to John Hinds
He was an innovator.
The R Adams Cowley Shock Trauma Centre mirrors that ethos. https://t.co/IN7SDQnzpL</t>
  </si>
  <si>
    <t>@Wokko72 @CritCareReviews Our absolute pleasure 
Thank you for coming every year! 
#CCR19</t>
  </si>
  <si>
    <t>Clarified in the panel. There was no pre hospital coagulation testing #CCR19 https://t.co/x9YYN6MvXR</t>
  </si>
  <si>
    <t>The modified Rankin scale is refreshing! As I have said before, there’s an obsession, understandably, with mortality. But functional status and disability is so important!  #FOAMed #FOAMcc #CCR19</t>
  </si>
  <si>
    <t>#CCR19
Maureen McCunn strikes again with her props on stage: 
Demonstrating mechanism of action of plasma on vascular endothelium in the #PAMPer trial using a nappy
Fantastic 
@Pampers_UK @Pampers 
@CritCareReviews 
@Jjasonsperrymd https://t.co/t9EbIcQxoB</t>
  </si>
  <si>
    <t>#CCR19 #EOLIA
Superb editorial comments from @MarionKCampbell https://t.co/zJoVai0L7i</t>
  </si>
  <si>
    <t>All I can say to @CritCareReviews @LJMottram and the team!! Amazing stuff, amazing speakers, amazing networking and thoroughly enjoyable socials with one to come!! WELL DONE!!!!! _xD83D__xDC4D__xD83C__xDF7A__xD83C__xDF7A__xD83D__xDC4F__xD83D__xDE4F_ #FOAMed #FOAMcc #CCR19 Bring in #CCR20!! https://t.co/mHApv2sWyn</t>
  </si>
  <si>
    <t>A brilliant and busy meeting on the SoMe front!! #FOAMed #FOAMcc #CCR19 https://t.co/E3lg5G4tbG</t>
  </si>
  <si>
    <t>Pictorial representation of the activity on the Twittersphere before @gmacscotland does his magic on the figures #FOAMed #FOAMcc #CCR19 Safe trip home to you all_xD83D__xDC4F__xD83D__xDE4F_ https://t.co/zRnhUYJKC4</t>
  </si>
  <si>
    <t>@Wilkinsonjonny @CritCareReviews Thank you ! #CCR19</t>
  </si>
  <si>
    <t>Not necessarily more clinically meaningful at 3 hrs but much more specific to the intervention in question. 
#PAMPER #CCR19 https://t.co/Nh6iuUjIDf</t>
  </si>
  <si>
    <t>Our absolute pleasure.
So glad you enjoyed it! 
 #CCR19 https://t.co/TlsNx58xap</t>
  </si>
  <si>
    <t>Does the organising comittee of #CCR19 have enough energy for the rooftop party?
_xD83C__xDFB6_ _xD83E__xDD1E__xD83E__xDD37_‍♀️_xD83D__xDD7A_
I think so... 
#all4cylinders https://t.co/IseFe2WOT7</t>
  </si>
  <si>
    <t>@LJMottram Missing a spare wheel?
#CCR19</t>
  </si>
  <si>
    <t>Fantastic editorial and insight about DMCs from @MarionKCampbell on #EOLIA
So important to get the views of a methodologist / statistician on a topic like this
 #CCR19</t>
  </si>
  <si>
    <t>https://www.google.co.uk/imgres?imgurl=https://healthmanagement.org/uploads/P2infographic.jpg&amp;imgrefurl=https://healthmanagement.org/s/paramedic2-is-epinephrine-a-safe-and-effective-treatment-for-cardiac-arrest&amp;tbnid=hhBiXF8IUA_qSM&amp;vet=1&amp;docid=OomwsYG4uJ2yHM&amp;w=1265&amp;h=949&amp;hl=en-gb</t>
  </si>
  <si>
    <t>https://criticalcarenorthampton.com/critical-care-trials/</t>
  </si>
  <si>
    <t>https://www.dropbox.com/s/m1qgz6tcm2hnkqr/summary%20of%20CCR2019.pdf?dl=0</t>
  </si>
  <si>
    <t>https://twitter.com/toddrice_icu/status/1086289717019230208</t>
  </si>
  <si>
    <t>https://twitter.com/stephen_t_webb/status/1086300731613892608</t>
  </si>
  <si>
    <t>https://twitter.com/DearbhlaKelly4/status/1086273268405784576</t>
  </si>
  <si>
    <t>https://www.youtube.com/watch?v=y1NV9ueDGpk&amp;feature=youtu.be</t>
  </si>
  <si>
    <t>https://www.jobs.nhs.uk/xi/vacancy/?vac_ref=915384137</t>
  </si>
  <si>
    <t>https://twitter.com/mdthemd/status/1086219856108797952</t>
  </si>
  <si>
    <t>https://twitter.com/AndyNeill/status/1086237496382554112</t>
  </si>
  <si>
    <t>https://twitter.com/mdthemd/status/1086195977474752512</t>
  </si>
  <si>
    <t>http://www.reflectionmadesimple.net/</t>
  </si>
  <si>
    <t>https://twitter.com/doced/status/1085883361447444480</t>
  </si>
  <si>
    <t>https://www.sealedenvelope.com/ https://www.sealedenvelope.com/power/binary-superiority/</t>
  </si>
  <si>
    <t>https://www.goodsamapp.org</t>
  </si>
  <si>
    <t>https://twitter.com/meaklima/status/1086290144901107712</t>
  </si>
  <si>
    <t>https://jamanetwork.com/abusenotice</t>
  </si>
  <si>
    <t>https://blogs.bmj.com/bmj/2019/01/16/is-ted-dead-a-return-to-good-old-fashioned-conversation/</t>
  </si>
  <si>
    <t>https://twitter.com/drsgrier/status/1086307260610068480</t>
  </si>
  <si>
    <t>https://twitter.com/bryan_reidy/status/1086229031719186432</t>
  </si>
  <si>
    <t>https://twitter.com/ljmottram/status/1086281656682627072</t>
  </si>
  <si>
    <t>https://vimeo.com/311843222</t>
  </si>
  <si>
    <t>https://secure.jbs.elsevierhealth.com/action/getSharedSiteSession?redirect=https%3A%2F%2Fwww.thelancet.com%2Fjournals%2Flanres%2Farticle%2FPIIS2213-2600%2818%2930452-1%2Ffulltext&amp;rc=0</t>
  </si>
  <si>
    <t>https://twitter.com/wilkinsonjonny/status/1086203448289316864</t>
  </si>
  <si>
    <t>https://twitter.com/mattluney/status/1086286922178269184</t>
  </si>
  <si>
    <t>https://twitter.com/WelshGasDoc/status/1086298396183404544</t>
  </si>
  <si>
    <t>https://twitter.com/Wilkinsonjonny/status/1086274857908658176</t>
  </si>
  <si>
    <t>https://blogs.bmj.com/bmj/2018/03/27/matt-morgan-and-jade-cole-research-matters/</t>
  </si>
  <si>
    <t>https://www.cochranelibrary.com/cdsr/doi/10.1002/14651858.CD003179.pub2/abstract</t>
  </si>
  <si>
    <t>https://twitter.com/AndyNeill/status/1086272543231684608</t>
  </si>
  <si>
    <t>https://twitter.com/timothygirard/status/1086275439667044357</t>
  </si>
  <si>
    <t>https://twitter.com/welshgasdoc/status/1086319969682505728</t>
  </si>
  <si>
    <t>https://twitter.com/matthewjrowland/status/1086218438593388544</t>
  </si>
  <si>
    <t>https://www.sciencedirect.com/science/article/pii/S0140673605610343?via%3Dihub https://twitter.com/toddrice_ICU/status/1086263632424517633</t>
  </si>
  <si>
    <t>https://secure.jbs.elsevierhealth.com/action/getSharedSiteSession?redirect=https%3A%2F%2Fwww.thelancet.com%2Faction%2FshowPdf%3Fpii%3DS0140-6736%252805%252917965-3&amp;rc=0</t>
  </si>
  <si>
    <t>co.uk</t>
  </si>
  <si>
    <t>criticalcarenorthampton.com</t>
  </si>
  <si>
    <t>dropbox.com</t>
  </si>
  <si>
    <t>twitter.com</t>
  </si>
  <si>
    <t>youtube.com</t>
  </si>
  <si>
    <t>nhs.uk</t>
  </si>
  <si>
    <t>reflectionmadesimple.net</t>
  </si>
  <si>
    <t>sealedenvelope.com sealedenvelope.com</t>
  </si>
  <si>
    <t>goodsamapp.org</t>
  </si>
  <si>
    <t>jamanetwork.com</t>
  </si>
  <si>
    <t>bmj.com</t>
  </si>
  <si>
    <t>vimeo.com</t>
  </si>
  <si>
    <t>elsevierhealth.com</t>
  </si>
  <si>
    <t>cochranelibrary.com</t>
  </si>
  <si>
    <t>sciencedirect.com twitter.com</t>
  </si>
  <si>
    <t>ccr19</t>
  </si>
  <si>
    <t>mindusa ccr19</t>
  </si>
  <si>
    <t>paramedic foamed foamcc ccr19</t>
  </si>
  <si>
    <t>polar ccr19</t>
  </si>
  <si>
    <t>target ccr19</t>
  </si>
  <si>
    <t>ccr19 paramedic2</t>
  </si>
  <si>
    <t>pharlap ccr19 pedsicu ards vili</t>
  </si>
  <si>
    <t>pamper foamed foamcc ccr19</t>
  </si>
  <si>
    <t>ccr19 prevent</t>
  </si>
  <si>
    <t>myfeethurt ccr19</t>
  </si>
  <si>
    <t>ccr19 soontobeccr20</t>
  </si>
  <si>
    <t>infectionprevention handhygiene startup amr</t>
  </si>
  <si>
    <t>infectionprevention handhygiene startup amr wgs precisionmedicine ehealth iot ai bigdata blockchain cloud cancer sepsis flu healthcare mhealth innovation east2019 prism2019 gi19 ccr19</t>
  </si>
  <si>
    <t>paramedic2 ccr19</t>
  </si>
  <si>
    <t>ccr19 delta7</t>
  </si>
  <si>
    <t>prevent ccr19</t>
  </si>
  <si>
    <t>prevent foamed foamcc ccr19</t>
  </si>
  <si>
    <t>ccr19 supicu</t>
  </si>
  <si>
    <t>andromedashock ccr19</t>
  </si>
  <si>
    <t>ccr19 pamper</t>
  </si>
  <si>
    <t>prevent</t>
  </si>
  <si>
    <t>foamed foamcc ccr19</t>
  </si>
  <si>
    <t>ccr19 target nutrition</t>
  </si>
  <si>
    <t>pamper</t>
  </si>
  <si>
    <t>pamper ccr19</t>
  </si>
  <si>
    <t>ccr19 foamed foamcc</t>
  </si>
  <si>
    <t>foamed</t>
  </si>
  <si>
    <t>poppi ccr19</t>
  </si>
  <si>
    <t>openehr ccr19</t>
  </si>
  <si>
    <t>mindusa ccr19 accpcpd</t>
  </si>
  <si>
    <t>fridaymotivation ccr19</t>
  </si>
  <si>
    <t>ccr19 criticalcare music stringquartet belfastvibes</t>
  </si>
  <si>
    <t>ccr19 trauma pamper</t>
  </si>
  <si>
    <t>gunshot trauma stopthebleed ccr19</t>
  </si>
  <si>
    <t>ccr19 smacc</t>
  </si>
  <si>
    <t>ccr19 thankyou</t>
  </si>
  <si>
    <t>foamed ccr19</t>
  </si>
  <si>
    <t>ccr19 accpcpd</t>
  </si>
  <si>
    <t>poppi criticalcare ptsd ccr19 accpcpd</t>
  </si>
  <si>
    <t>poppi</t>
  </si>
  <si>
    <t>ccr19 prevent eolia pharlap smart pamper andromedashock paramedic2 mindicu poppi polar aprocchss supicu target</t>
  </si>
  <si>
    <t>ccr19 eolia</t>
  </si>
  <si>
    <t>foamed foamcc ccr19 ccr20</t>
  </si>
  <si>
    <t>ccr19 all4cylinders</t>
  </si>
  <si>
    <t>eolia</t>
  </si>
  <si>
    <t>eolia ccr19</t>
  </si>
  <si>
    <t>https://pbs.twimg.com/media/DxNBcT0UcAE8zWn.jpg</t>
  </si>
  <si>
    <t>https://pbs.twimg.com/media/DxMwsBTWkAE31ld.jpg</t>
  </si>
  <si>
    <t>https://pbs.twimg.com/media/DxJUe1MWwAAV1Vp.jpg</t>
  </si>
  <si>
    <t>https://pbs.twimg.com/media/DxM_GOWXcAECekX.jpg</t>
  </si>
  <si>
    <t>https://pbs.twimg.com/media/DxNTC1mWwAIqfEv.jpg</t>
  </si>
  <si>
    <t>https://pbs.twimg.com/media/DxNUVxiWkAE110T.jpg</t>
  </si>
  <si>
    <t>https://pbs.twimg.com/media/DxMF5EbXcAEhYX6.jpg</t>
  </si>
  <si>
    <t>https://pbs.twimg.com/media/DxNYOgmWsAE1K4l.jpg</t>
  </si>
  <si>
    <t>https://pbs.twimg.com/media/DxNTWvlWsAEzEkM.jpg</t>
  </si>
  <si>
    <t>https://pbs.twimg.com/media/DxNZB1-WwAALWCQ.jpg</t>
  </si>
  <si>
    <t>https://pbs.twimg.com/media/DxNZMBiWkAEMaXp.jpg</t>
  </si>
  <si>
    <t>https://pbs.twimg.com/media/DxLzZQzWkAE3QjG.jpg</t>
  </si>
  <si>
    <t>https://pbs.twimg.com/media/DxMZweQX4AAzCLa.jpg</t>
  </si>
  <si>
    <t>https://pbs.twimg.com/tweet_video_thumb/DxM39y6W0AATqcb.jpg</t>
  </si>
  <si>
    <t>https://pbs.twimg.com/media/DxMF5JFXcAAOCz7.jpg</t>
  </si>
  <si>
    <t>https://pbs.twimg.com/media/DxM_XUtV4AMhnvY.jpg</t>
  </si>
  <si>
    <t>https://pbs.twimg.com/media/DxNPeazXQAAXXho.jpg</t>
  </si>
  <si>
    <t>https://pbs.twimg.com/media/DxNPGLlW0AA7YaB.jpg</t>
  </si>
  <si>
    <t>https://pbs.twimg.com/media/DxMfV34XcAA8o_i.jpg</t>
  </si>
  <si>
    <t>https://pbs.twimg.com/media/DxMZvrsUUAEhoGR.jpg</t>
  </si>
  <si>
    <t>https://pbs.twimg.com/media/DxHpZOOV4AEqUjl.jpg</t>
  </si>
  <si>
    <t>https://pbs.twimg.com/media/DxHxtaBWsAA1uC6.jpg</t>
  </si>
  <si>
    <t>https://pbs.twimg.com/media/DxMF6GGXQAAIwkO.jpg</t>
  </si>
  <si>
    <t>https://pbs.twimg.com/media/DxHSuk1W0AAe1xW.jpg</t>
  </si>
  <si>
    <t>https://pbs.twimg.com/ext_tw_video_thumb/1086340105223241728/pu/img/nrOO0qjQdG8P75a6.jpg</t>
  </si>
  <si>
    <t>https://pbs.twimg.com/media/DxLyWetXgAAEVrG.jpg</t>
  </si>
  <si>
    <t>https://pbs.twimg.com/ext_tw_video_thumb/1086341722962051072/pu/img/AFXAsKOaZKYr1mGo.jpg</t>
  </si>
  <si>
    <t>https://pbs.twimg.com/media/DxNqoaVX0AAWHuv.jpg</t>
  </si>
  <si>
    <t>https://pbs.twimg.com/media/DxHlHqGX4AUttXY.jpg</t>
  </si>
  <si>
    <t>https://pbs.twimg.com/media/DxHqUqgUYAAEFxA.jpg</t>
  </si>
  <si>
    <t>https://pbs.twimg.com/media/DxHEhloX4AAaElJ.jpg</t>
  </si>
  <si>
    <t>https://pbs.twimg.com/media/DxNTlCSXgAAasza.jpg</t>
  </si>
  <si>
    <t>https://pbs.twimg.com/media/DxLxrCFW0AAgZPu.jpg</t>
  </si>
  <si>
    <t>https://pbs.twimg.com/media/DxM5pDxVsAMgqLg.jpg</t>
  </si>
  <si>
    <t>https://pbs.twimg.com/media/DxNBLTIWsAAM30p.jpg</t>
  </si>
  <si>
    <t>https://pbs.twimg.com/media/DxMItPgWsAAZ7ts.jpg</t>
  </si>
  <si>
    <t>https://pbs.twimg.com/media/DxMQ8w9X0AAR9BJ.jpg</t>
  </si>
  <si>
    <t>https://pbs.twimg.com/tweet_video_thumb/DxNhcaeW0AAnzUO.jpg</t>
  </si>
  <si>
    <t>https://pbs.twimg.com/media/DxN0LuLXcAcG93L.jpg</t>
  </si>
  <si>
    <t>https://pbs.twimg.com/media/DxN1gtdWkAAhbQ_.jpg</t>
  </si>
  <si>
    <t>https://pbs.twimg.com/media/DxN-BV3WsAM_9Go.jpg</t>
  </si>
  <si>
    <t>https://pbs.twimg.com/media/DxNgxkLX0AAm8CS.jpg</t>
  </si>
  <si>
    <t>http://pbs.twimg.com/profile_images/546936026988806144/KQEhQ6De_normal.jpeg</t>
  </si>
  <si>
    <t>http://pbs.twimg.com/profile_images/1016458635323506689/qo-gpei__normal.jpg</t>
  </si>
  <si>
    <t>http://abs.twimg.com/sticky/default_profile_images/default_profile_normal.png</t>
  </si>
  <si>
    <t>http://pbs.twimg.com/profile_images/2144938269/Slicer_normal.jpg</t>
  </si>
  <si>
    <t>http://pbs.twimg.com/profile_images/1082698420660461568/u3rCM2-0_normal.jpg</t>
  </si>
  <si>
    <t>http://pbs.twimg.com/profile_images/997875100832731136/m4DFLWas_normal.jpg</t>
  </si>
  <si>
    <t>http://pbs.twimg.com/profile_images/883312995325140993/VJEjzmov_normal.jpg</t>
  </si>
  <si>
    <t>http://pbs.twimg.com/profile_images/969031472991604736/OUs22g4Z_normal.jpg</t>
  </si>
  <si>
    <t>http://pbs.twimg.com/profile_images/1766896172/image_normal.jpg</t>
  </si>
  <si>
    <t>http://pbs.twimg.com/profile_images/576623519473262592/qJq6dEXE_normal.jpeg</t>
  </si>
  <si>
    <t>http://pbs.twimg.com/profile_images/1003751765215514624/Lp1sLS2m_normal.jpg</t>
  </si>
  <si>
    <t>http://pbs.twimg.com/profile_images/750452160287023104/mLWPIg5u_normal.jpg</t>
  </si>
  <si>
    <t>http://pbs.twimg.com/profile_images/964242765231116288/za11CWCF_normal.jpg</t>
  </si>
  <si>
    <t>http://pbs.twimg.com/profile_images/477549557887152128/g9oNzt7X_normal.jpeg</t>
  </si>
  <si>
    <t>http://pbs.twimg.com/profile_images/1044612830949978113/-c2MY80d_normal.jpg</t>
  </si>
  <si>
    <t>http://pbs.twimg.com/profile_images/830928729471856641/d-_afPO1_normal.jpg</t>
  </si>
  <si>
    <t>http://pbs.twimg.com/profile_images/479520702114971648/DvKyWHmy_normal.jpeg</t>
  </si>
  <si>
    <t>http://pbs.twimg.com/profile_images/972935338510479365/5irg5Sb0_normal.jpg</t>
  </si>
  <si>
    <t>http://pbs.twimg.com/profile_images/1074667557037268992/pgXFAhMM_normal.jpg</t>
  </si>
  <si>
    <t>http://pbs.twimg.com/profile_images/1062566822300524545/qYVKwOub_normal.jpg</t>
  </si>
  <si>
    <t>http://pbs.twimg.com/profile_images/1028052987317559296/m6orhR77_normal.jpg</t>
  </si>
  <si>
    <t>http://pbs.twimg.com/profile_images/795332377975386112/NgoU0LFW_normal.jpg</t>
  </si>
  <si>
    <t>http://pbs.twimg.com/profile_images/622858360518537221/M11aOJ3b_normal.jpg</t>
  </si>
  <si>
    <t>http://pbs.twimg.com/profile_images/918302114019004417/3QDjSCjg_normal.jpg</t>
  </si>
  <si>
    <t>http://pbs.twimg.com/profile_images/1043089554734043136/4BZVaHrA_normal.jpg</t>
  </si>
  <si>
    <t>http://pbs.twimg.com/profile_images/674253367045177345/rbc5Q0F5_normal.jpg</t>
  </si>
  <si>
    <t>http://pbs.twimg.com/profile_images/936631614045675520/r1OhT6v-_normal.jpg</t>
  </si>
  <si>
    <t>http://pbs.twimg.com/profile_images/727239253529350144/Syga1r2Z_normal.jpg</t>
  </si>
  <si>
    <t>http://pbs.twimg.com/profile_images/991485592478220289/KAAvwnAA_normal.jpg</t>
  </si>
  <si>
    <t>http://pbs.twimg.com/profile_images/862266032509132801/rXXSp4eP_normal.jpg</t>
  </si>
  <si>
    <t>http://pbs.twimg.com/profile_images/937441879288877058/TOYVYqPI_normal.jpg</t>
  </si>
  <si>
    <t>http://pbs.twimg.com/profile_images/673798829632811008/7KaJRWdp_normal.jpg</t>
  </si>
  <si>
    <t>http://pbs.twimg.com/profile_images/923927677337300993/RW-b6t6q_normal.jpg</t>
  </si>
  <si>
    <t>http://pbs.twimg.com/profile_images/406108660/DSC00135_normal.jpg</t>
  </si>
  <si>
    <t>http://pbs.twimg.com/profile_images/866946060308107264/69vLGdKb_normal.jpg</t>
  </si>
  <si>
    <t>http://pbs.twimg.com/profile_images/783986614674530304/egSkFeK7_normal.jpg</t>
  </si>
  <si>
    <t>http://pbs.twimg.com/profile_images/1017511806728892416/H-YZsxVd_normal.jpg</t>
  </si>
  <si>
    <t>http://pbs.twimg.com/profile_images/1017014054685159424/ChvlTCG2_normal.jpg</t>
  </si>
  <si>
    <t>http://pbs.twimg.com/profile_images/1023235084927807488/FVXfGjUv_normal.jpg</t>
  </si>
  <si>
    <t>http://pbs.twimg.com/profile_images/800079742120685568/gtjE2dtS_normal.jpg</t>
  </si>
  <si>
    <t>http://pbs.twimg.com/profile_images/799920897889075200/T0LPj-rB_normal.jpg</t>
  </si>
  <si>
    <t>http://pbs.twimg.com/profile_images/862039501572456448/Q1kcZPbg_normal.jpg</t>
  </si>
  <si>
    <t>http://pbs.twimg.com/profile_images/1036302831144321024/td3FJjQ4_normal.jpg</t>
  </si>
  <si>
    <t>http://pbs.twimg.com/profile_images/910575272289820672/eKVIxCq5_normal.jpg</t>
  </si>
  <si>
    <t>http://pbs.twimg.com/profile_images/1033707401856397312/qsB4_LPz_normal.jpg</t>
  </si>
  <si>
    <t>http://pbs.twimg.com/profile_images/3395580597/ce0c65a3660220e7b17ee2a963e3f90e_normal.jpeg</t>
  </si>
  <si>
    <t>http://pbs.twimg.com/profile_images/1050351135373086720/zfB_OX9N_normal.jpg</t>
  </si>
  <si>
    <t>http://pbs.twimg.com/profile_images/494896731490770944/Qtp0ZImA_normal.jpeg</t>
  </si>
  <si>
    <t>http://pbs.twimg.com/profile_images/596759113356419072/yyy0yR8s_normal.jpg</t>
  </si>
  <si>
    <t>http://pbs.twimg.com/profile_images/1084764040704995328/Y2ksmk7O_normal.jpg</t>
  </si>
  <si>
    <t>http://pbs.twimg.com/profile_images/667807492869660672/iUyna6Ev_normal.jpg</t>
  </si>
  <si>
    <t>http://pbs.twimg.com/profile_images/749266957007020033/8iKOTe9E_normal.jpg</t>
  </si>
  <si>
    <t>http://pbs.twimg.com/profile_images/519217526434037760/5ulU5v_H_normal.jpeg</t>
  </si>
  <si>
    <t>http://pbs.twimg.com/profile_images/1006025629731471361/Nxke3LN5_normal.jpg</t>
  </si>
  <si>
    <t>http://pbs.twimg.com/profile_images/828012195724324864/G_V65G5I_normal.jpg</t>
  </si>
  <si>
    <t>http://pbs.twimg.com/profile_images/873928608636694528/HZQCJY6G_normal.jpg</t>
  </si>
  <si>
    <t>http://pbs.twimg.com/profile_images/378800000296164270/c8ba5b1c6f4b98714124a972ecaed582_normal.jpeg</t>
  </si>
  <si>
    <t>http://pbs.twimg.com/profile_images/1060330524462460928/2wwAJNOl_normal.jpg</t>
  </si>
  <si>
    <t>http://pbs.twimg.com/profile_images/970042224850464768/Ha8F4NQO_normal.jpg</t>
  </si>
  <si>
    <t>http://pbs.twimg.com/profile_images/842690251369910272/Ktaly4xa_normal.jpg</t>
  </si>
  <si>
    <t>http://pbs.twimg.com/profile_images/1072276222795767808/XAGFPpQr_normal.jpg</t>
  </si>
  <si>
    <t>http://pbs.twimg.com/profile_images/1070415999747452928/oUemhr7F_normal.jpg</t>
  </si>
  <si>
    <t>http://pbs.twimg.com/profile_images/858032422209933314/KzLg_zqi_normal.jpg</t>
  </si>
  <si>
    <t>http://pbs.twimg.com/profile_images/824314387477524484/ER3GB9aF_normal.jpg</t>
  </si>
  <si>
    <t>http://pbs.twimg.com/profile_images/544456943642103808/Aos9Xz5m_normal.jpeg</t>
  </si>
  <si>
    <t>http://pbs.twimg.com/profile_images/835478223081390084/sWmzZTJo_normal.jpg</t>
  </si>
  <si>
    <t>http://pbs.twimg.com/profile_images/660501929890566145/y6ylhPVh_normal.jpg</t>
  </si>
  <si>
    <t>http://pbs.twimg.com/profile_images/740852577244483585/2hys5KRz_normal.jpg</t>
  </si>
  <si>
    <t>http://pbs.twimg.com/profile_images/1022758668213936128/dSqRmriy_normal.jpg</t>
  </si>
  <si>
    <t>http://pbs.twimg.com/profile_images/1001236273145802752/cQ90lQC1_normal.jpg</t>
  </si>
  <si>
    <t>http://pbs.twimg.com/profile_images/685162345027493888/5rcAJwb0_normal.jpg</t>
  </si>
  <si>
    <t>http://pbs.twimg.com/profile_images/1039210055017656326/_UGL40rm_normal.jpg</t>
  </si>
  <si>
    <t>http://pbs.twimg.com/profile_images/378800000125057205/2f194327236f4a8744e8d9752e06f478_normal.jpeg</t>
  </si>
  <si>
    <t>http://pbs.twimg.com/profile_images/1015034507949412352/I_Co9fYO_normal.jpg</t>
  </si>
  <si>
    <t>http://pbs.twimg.com/profile_images/1064081329942392833/XiTiMxna_normal.jpg</t>
  </si>
  <si>
    <t>http://pbs.twimg.com/profile_images/378800000744134752/802a11ecd5341bd768d59fe874354eba_normal.jpeg</t>
  </si>
  <si>
    <t>http://pbs.twimg.com/profile_images/742433430953185285/iLg_titt_normal.jpg</t>
  </si>
  <si>
    <t>http://pbs.twimg.com/profile_images/1025310047818133505/3mC1SYFQ_normal.jpg</t>
  </si>
  <si>
    <t>http://pbs.twimg.com/profile_images/1850950477/IMG_0027_normal.jpg</t>
  </si>
  <si>
    <t>http://pbs.twimg.com/profile_images/794458812480679936/HVL5npbv_normal.jpg</t>
  </si>
  <si>
    <t>http://pbs.twimg.com/profile_images/936219523954376704/zfn4HsMF_normal.jpg</t>
  </si>
  <si>
    <t>http://pbs.twimg.com/profile_images/614443150753538048/hYFBkqtO_normal.jpg</t>
  </si>
  <si>
    <t>http://pbs.twimg.com/profile_images/744254222837907456/wZ29N5Jt_normal.jpg</t>
  </si>
  <si>
    <t>http://pbs.twimg.com/profile_images/1006496018203111425/Mq0xYLI-_normal.jpg</t>
  </si>
  <si>
    <t>http://pbs.twimg.com/profile_images/979929738641920000/vR05XoE3_normal.jpg</t>
  </si>
  <si>
    <t>http://pbs.twimg.com/profile_images/736548681378201604/Eare8Mpd_normal.jpg</t>
  </si>
  <si>
    <t>http://pbs.twimg.com/profile_images/429643644321034240/UtWz5V6F_normal.jpeg</t>
  </si>
  <si>
    <t>http://pbs.twimg.com/profile_images/1078571461609172992/U-07ZgqU_normal.jpg</t>
  </si>
  <si>
    <t>http://pbs.twimg.com/profile_images/688843035413737478/w9HVMkOj_normal.jpg</t>
  </si>
  <si>
    <t>http://pbs.twimg.com/profile_images/634005986492084225/_erpgdzV_normal.png</t>
  </si>
  <si>
    <t>http://pbs.twimg.com/profile_images/1062462363281117184/v0wLG8Fa_normal.jpg</t>
  </si>
  <si>
    <t>http://pbs.twimg.com/profile_images/716339377694240768/ClnlMINk_normal.jpg</t>
  </si>
  <si>
    <t>http://pbs.twimg.com/profile_images/1035556836756283392/I9K-TB5e_normal.jpg</t>
  </si>
  <si>
    <t>http://pbs.twimg.com/profile_images/2109900213/wcrr-logo_normal.jpg</t>
  </si>
  <si>
    <t>http://pbs.twimg.com/profile_images/621345475053113344/BFhOGdEB_normal.jpg</t>
  </si>
  <si>
    <t>http://pbs.twimg.com/profile_images/1055196750150074368/Nk0t7Ukn_normal.jpg</t>
  </si>
  <si>
    <t>http://pbs.twimg.com/profile_images/991548335382147072/qP_O9MY__normal.jpg</t>
  </si>
  <si>
    <t>http://pbs.twimg.com/profile_images/884378642696081409/7x-K4cOG_normal.jpg</t>
  </si>
  <si>
    <t>http://pbs.twimg.com/profile_images/1459916859/Screen_shot_2011-07-25_at_14.07.46_normal.JPG</t>
  </si>
  <si>
    <t>http://pbs.twimg.com/profile_images/950905694882066432/EriQ4brO_normal.jpg</t>
  </si>
  <si>
    <t>http://pbs.twimg.com/profile_images/896825052699795457/wHm0nA-A_normal.jpg</t>
  </si>
  <si>
    <t>http://pbs.twimg.com/profile_images/1000334346375528448/1t9rl4gq_normal.jpg</t>
  </si>
  <si>
    <t>http://pbs.twimg.com/profile_images/924288154965889024/A_xnjolt_normal.jpg</t>
  </si>
  <si>
    <t>http://pbs.twimg.com/profile_images/378800000356963215/7b87d5c360583e770c087682f0a6e13e_normal.png</t>
  </si>
  <si>
    <t>http://pbs.twimg.com/profile_images/3497596029/4e250e3419787bbde1d91f95559ade48_normal.jpeg</t>
  </si>
  <si>
    <t>https://twitter.com/huwmcc/status/1086290956469571584</t>
  </si>
  <si>
    <t>https://twitter.com/jillkellyne42/status/1086293230122123264</t>
  </si>
  <si>
    <t>https://twitter.com/berna_camposuci/status/1086293470661226496</t>
  </si>
  <si>
    <t>https://twitter.com/berna_camposuci/status/1086293549153505280</t>
  </si>
  <si>
    <t>https://twitter.com/patrickmedicine/status/1086293628144795649</t>
  </si>
  <si>
    <t>https://twitter.com/theslicer/status/1086294521179193350</t>
  </si>
  <si>
    <t>https://twitter.com/jbpara999/status/1086294811806785536</t>
  </si>
  <si>
    <t>https://twitter.com/dylanmackayphd/status/1086295717549916160</t>
  </si>
  <si>
    <t>https://twitter.com/paperworkmonkey/status/1086296958174748672</t>
  </si>
  <si>
    <t>https://twitter.com/sunpi_2017/status/1086297317156814848</t>
  </si>
  <si>
    <t>https://twitter.com/f_g_zampieri/status/1086219695722844160</t>
  </si>
  <si>
    <t>https://twitter.com/gutopell/status/1086297880250462211</t>
  </si>
  <si>
    <t>https://twitter.com/ellen_t16/status/1086299457648578561</t>
  </si>
  <si>
    <t>https://twitter.com/anniebruton/status/1086299468817936391</t>
  </si>
  <si>
    <t>https://twitter.com/zimickmd/status/1086299606596702209</t>
  </si>
  <si>
    <t>https://twitter.com/mitchpage3/status/1086295047291584512</t>
  </si>
  <si>
    <t>https://twitter.com/mitchpage3/status/1086295721668530177</t>
  </si>
  <si>
    <t>https://twitter.com/mitchpage3/status/1086299659042119681</t>
  </si>
  <si>
    <t>https://twitter.com/psychdrd/status/1086299928144629761</t>
  </si>
  <si>
    <t>https://twitter.com/adrianhumphry/status/1086300324653137921</t>
  </si>
  <si>
    <t>https://twitter.com/tomacairns/status/1086296965439197185</t>
  </si>
  <si>
    <t>https://twitter.com/tomacairns/status/1086297232029175810</t>
  </si>
  <si>
    <t>https://twitter.com/accpnr/status/1086298809334927360</t>
  </si>
  <si>
    <t>https://twitter.com/scimedic/status/1086300749376770048</t>
  </si>
  <si>
    <t>https://twitter.com/lordothebrocean/status/1086300829760606208</t>
  </si>
  <si>
    <t>https://twitter.com/annabatchelor/status/1086301205100294144</t>
  </si>
  <si>
    <t>https://twitter.com/annabatchelor/status/1086301260599353344</t>
  </si>
  <si>
    <t>https://twitter.com/kelly1_catriona/status/1086294521464410114</t>
  </si>
  <si>
    <t>https://twitter.com/tcnguyen1207/status/1086301836078956544</t>
  </si>
  <si>
    <t>https://twitter.com/caz_sampson/status/1086234152754663425</t>
  </si>
  <si>
    <t>https://twitter.com/ccinquisitivist/status/1086301866143543296</t>
  </si>
  <si>
    <t>https://twitter.com/malligai1720/status/1086302499311628288</t>
  </si>
  <si>
    <t>https://twitter.com/dramandeepsingh/status/1086301965758406656</t>
  </si>
  <si>
    <t>https://twitter.com/dramandeepsingh/status/1086302814173839361</t>
  </si>
  <si>
    <t>https://twitter.com/dramfm/status/1086303253808246784</t>
  </si>
  <si>
    <t>https://twitter.com/foam_bot/status/1086303536156209153</t>
  </si>
  <si>
    <t>https://twitter.com/monikakerck/status/1086301973635350528</t>
  </si>
  <si>
    <t>https://twitter.com/kelly1_catriona/status/1086301270602903552</t>
  </si>
  <si>
    <t>https://twitter.com/nuttchristopher/status/1085915092967927809</t>
  </si>
  <si>
    <t>https://twitter.com/nuttchristopher/status/1086297717628944384</t>
  </si>
  <si>
    <t>https://twitter.com/nuttchristopher/status/1086304685215178753</t>
  </si>
  <si>
    <t>https://twitter.com/lennie333/status/1086304663035699201</t>
  </si>
  <si>
    <t>https://twitter.com/caring_mobile/status/1086305355817250821</t>
  </si>
  <si>
    <t>https://twitter.com/rdxwhatelse/status/1086305119455637504</t>
  </si>
  <si>
    <t>https://twitter.com/dme_jun/status/1086306063689965575</t>
  </si>
  <si>
    <t>https://twitter.com/jlitell/status/1086307395163250689</t>
  </si>
  <si>
    <t>https://twitter.com/nw_icm/status/1086280272969109504</t>
  </si>
  <si>
    <t>https://twitter.com/nw_icm/status/1086218429466660869</t>
  </si>
  <si>
    <t>https://twitter.com/monikakerck/status/1086304182657789953</t>
  </si>
  <si>
    <t>https://twitter.com/heydrnik/status/1086308005921153026</t>
  </si>
  <si>
    <t>https://twitter.com/darknatter/status/1086308977028329472</t>
  </si>
  <si>
    <t>https://twitter.com/drsgrier/status/1086309027880017922</t>
  </si>
  <si>
    <t>https://twitter.com/mdthemd/status/1086301455517126657</t>
  </si>
  <si>
    <t>https://twitter.com/docatopping/status/1086303592607305735</t>
  </si>
  <si>
    <t>https://twitter.com/mdthemd/status/1086309088969936898</t>
  </si>
  <si>
    <t>https://twitter.com/robyncjohnston/status/1086265472453169152</t>
  </si>
  <si>
    <t>https://twitter.com/robyncjohnston/status/1086309829461843968</t>
  </si>
  <si>
    <t>https://twitter.com/robyncjohnston/status/1086310240189120512</t>
  </si>
  <si>
    <t>https://twitter.com/exodear/status/1086311680525590528</t>
  </si>
  <si>
    <t>https://twitter.com/exodear/status/1086312112572362752</t>
  </si>
  <si>
    <t>https://twitter.com/leedsicu/status/1086312277551267841</t>
  </si>
  <si>
    <t>https://twitter.com/tinemeyhoff/status/1086313686850039808</t>
  </si>
  <si>
    <t>https://twitter.com/agobk/status/1086314421268500480</t>
  </si>
  <si>
    <t>https://twitter.com/kssemfoam/status/1086315192806457345</t>
  </si>
  <si>
    <t>https://twitter.com/kssemfoam/status/1086315218223927296</t>
  </si>
  <si>
    <t>https://twitter.com/hevinox1/status/1086316703842217990</t>
  </si>
  <si>
    <t>https://twitter.com/mary__mccarthy/status/1086317842843217920</t>
  </si>
  <si>
    <t>https://twitter.com/onelongplait/status/1086318053913174018</t>
  </si>
  <si>
    <t>https://twitter.com/agordonicu/status/1086318714897747971</t>
  </si>
  <si>
    <t>https://twitter.com/papcriticalcare/status/1086318504238821382</t>
  </si>
  <si>
    <t>https://twitter.com/papcriticalcare/status/1086319506543267840</t>
  </si>
  <si>
    <t>https://twitter.com/papcriticalcare/status/1086319709790834689</t>
  </si>
  <si>
    <t>https://twitter.com/matthewjrowland/status/1086303006830804993</t>
  </si>
  <si>
    <t>https://twitter.com/welshgasdoc/status/1086298396183404544</t>
  </si>
  <si>
    <t>https://twitter.com/craigcmac/status/1086320586597511171</t>
  </si>
  <si>
    <t>https://twitter.com/grahamccracken/status/1086218457169965061</t>
  </si>
  <si>
    <t>https://twitter.com/grahamccracken/status/1086298176070602752</t>
  </si>
  <si>
    <t>https://twitter.com/grahamccracken/status/1086310600450457600</t>
  </si>
  <si>
    <t>https://twitter.com/alangopal/status/1086320929582530560</t>
  </si>
  <si>
    <t>https://twitter.com/dearbhlakelly4/status/1086235909048152064</t>
  </si>
  <si>
    <t>https://twitter.com/dearbhlakelly4/status/1086308289405685762</t>
  </si>
  <si>
    <t>https://twitter.com/rn_hugopf/status/1086320172527435776</t>
  </si>
  <si>
    <t>https://twitter.com/rn_hugopf/status/1086321519230402562</t>
  </si>
  <si>
    <t>https://twitter.com/neoresearch_net/status/1086323056455401472</t>
  </si>
  <si>
    <t>https://twitter.com/andypattonirl/status/1086323985074266114</t>
  </si>
  <si>
    <t>https://twitter.com/x_81_x/status/1086324141110841344</t>
  </si>
  <si>
    <t>https://twitter.com/goshpictraining/status/1086201152507662338</t>
  </si>
  <si>
    <t>https://twitter.com/ecmolumc/status/1086326260664545282</t>
  </si>
  <si>
    <t>https://twitter.com/allisonkeegan9/status/1086325256258764800</t>
  </si>
  <si>
    <t>https://twitter.com/allisonkeegan9/status/1086326457448742912</t>
  </si>
  <si>
    <t>https://twitter.com/roxycaine/status/1086326831609860096</t>
  </si>
  <si>
    <t>https://twitter.com/ericdalne/status/1086327593857560576</t>
  </si>
  <si>
    <t>https://twitter.com/stephen_t_webb/status/1086299327650320384</t>
  </si>
  <si>
    <t>https://twitter.com/rubbadoc/status/1086300284329095169</t>
  </si>
  <si>
    <t>https://twitter.com/rubbadoc/status/1086295737909080064</t>
  </si>
  <si>
    <t>https://twitter.com/rubbadoc/status/1086296231121510402</t>
  </si>
  <si>
    <t>https://twitter.com/rubbadoc/status/1086298905065803776</t>
  </si>
  <si>
    <t>https://twitter.com/rubbadoc/status/1086315631715250176</t>
  </si>
  <si>
    <t>https://twitter.com/rubbadoc/status/1086325335979900929</t>
  </si>
  <si>
    <t>https://twitter.com/rubbadoc/status/1086327629706219520</t>
  </si>
  <si>
    <t>https://twitter.com/rubbadoc/status/1086328028009877505</t>
  </si>
  <si>
    <t>https://twitter.com/accpnr/status/1086296465075589122</t>
  </si>
  <si>
    <t>https://twitter.com/timothygirard/status/1085837388205748224</t>
  </si>
  <si>
    <t>https://twitter.com/timothygirard/status/1086216440745734144</t>
  </si>
  <si>
    <t>https://twitter.com/timothygirard/status/1086301285056434177</t>
  </si>
  <si>
    <t>https://twitter.com/marionkcampbell/status/1086319098462654464</t>
  </si>
  <si>
    <t>https://twitter.com/janjansenuk/status/1086328392088088576</t>
  </si>
  <si>
    <t>https://twitter.com/guscalderock/status/1086329050824507392</t>
  </si>
  <si>
    <t>https://twitter.com/albrame/status/1086329126355521536</t>
  </si>
  <si>
    <t>https://twitter.com/mjluqueh/status/1086329236003016710</t>
  </si>
  <si>
    <t>https://twitter.com/mjluqueh/status/1086329345923178496</t>
  </si>
  <si>
    <t>https://twitter.com/mjluqueh/status/1086329616560574464</t>
  </si>
  <si>
    <t>https://twitter.com/snabless/status/1086329627432280067</t>
  </si>
  <si>
    <t>https://twitter.com/thelovelymaeve/status/1086329794990465024</t>
  </si>
  <si>
    <t>https://twitter.com/brigidpcollins/status/1086281613942685697</t>
  </si>
  <si>
    <t>https://twitter.com/accpnr/status/1086296594457214976</t>
  </si>
  <si>
    <t>https://twitter.com/kiwib/status/1086330320813678598</t>
  </si>
  <si>
    <t>https://twitter.com/lydiamemerson/status/1085905614797197315</t>
  </si>
  <si>
    <t>https://twitter.com/jennifermcgaug2/status/1086323434479599616</t>
  </si>
  <si>
    <t>https://twitter.com/sandydoc79/status/1085873249194528768</t>
  </si>
  <si>
    <t>https://twitter.com/jennifermcgaug2/status/1086331185117069313</t>
  </si>
  <si>
    <t>https://twitter.com/jennifermcgaug2/status/1086329626639691776</t>
  </si>
  <si>
    <t>https://twitter.com/danhind1/status/1086314457578516482</t>
  </si>
  <si>
    <t>https://twitter.com/danhind1/status/1086332111835910145</t>
  </si>
  <si>
    <t>https://twitter.com/bmj_latest/status/1085880684340748288</t>
  </si>
  <si>
    <t>https://twitter.com/juliet_hd/status/1086332455873904641</t>
  </si>
  <si>
    <t>https://twitter.com/vapourninja/status/1086198080712646656</t>
  </si>
  <si>
    <t>https://twitter.com/catalinapilco/status/1086332939183349761</t>
  </si>
  <si>
    <t>https://twitter.com/chris_bish_78/status/1086306381379047425</t>
  </si>
  <si>
    <t>https://twitter.com/chris_bish_78/status/1086328236848513024</t>
  </si>
  <si>
    <t>https://twitter.com/chris_bish_78/status/1086333321573875713</t>
  </si>
  <si>
    <t>https://twitter.com/zowierochin/status/1086334035964641280</t>
  </si>
  <si>
    <t>https://twitter.com/chrisking01/status/1086334269591617538</t>
  </si>
  <si>
    <t>https://twitter.com/billyardtom/status/1086337253679480832</t>
  </si>
  <si>
    <t>https://twitter.com/fwallace1/status/1086322210162266112</t>
  </si>
  <si>
    <t>https://twitter.com/jaynaisbitt/status/1086338715037913092</t>
  </si>
  <si>
    <t>https://twitter.com/jaynaisbitt/status/1086215104989986816</t>
  </si>
  <si>
    <t>https://twitter.com/jaynaisbitt/status/1086310115031044097</t>
  </si>
  <si>
    <t>https://twitter.com/emtacommittee/status/1086339645884039169</t>
  </si>
  <si>
    <t>https://twitter.com/david_menzies/status/1086339899282857985</t>
  </si>
  <si>
    <t>https://twitter.com/pstgithaiga/status/1086340669365473280</t>
  </si>
  <si>
    <t>https://twitter.com/khome/status/1086340942972350464</t>
  </si>
  <si>
    <t>https://twitter.com/wilkinsonjonny/status/1086240274194534407</t>
  </si>
  <si>
    <t>https://twitter.com/wilkinsonjonny/status/1086196945587236864</t>
  </si>
  <si>
    <t>https://twitter.com/gkasuki/status/1086341774489067521</t>
  </si>
  <si>
    <t>https://twitter.com/bumblebeenush/status/1086341831544184832</t>
  </si>
  <si>
    <t>https://twitter.com/lawrence_kenna/status/1086342156254629889</t>
  </si>
  <si>
    <t>https://twitter.com/m_c_mentality/status/1086343096772816896</t>
  </si>
  <si>
    <t>https://twitter.com/marcioboniatti/status/1086343408229089280</t>
  </si>
  <si>
    <t>https://twitter.com/trisha_the_doc/status/1086343520296812544</t>
  </si>
  <si>
    <t>https://twitter.com/smythm86/status/1086344132438753280</t>
  </si>
  <si>
    <t>https://twitter.com/matthewjrowland/status/1086307480823566338</t>
  </si>
  <si>
    <t>https://twitter.com/welshgasdoc/status/1086230707872124928</t>
  </si>
  <si>
    <t>https://twitter.com/welshgasdoc/status/1086307428365418496</t>
  </si>
  <si>
    <t>https://twitter.com/loubylou65/status/1086345390432108545</t>
  </si>
  <si>
    <t>https://twitter.com/flaviasepsis/status/1086345815508086784</t>
  </si>
  <si>
    <t>https://twitter.com/grimshawjeremy/status/1086346163672903681</t>
  </si>
  <si>
    <t>https://twitter.com/adelinasozo/status/1086346269688320000</t>
  </si>
  <si>
    <t>https://twitter.com/cardiacaccp/status/1086278507712327685</t>
  </si>
  <si>
    <t>https://twitter.com/cardiacaccp/status/1086301529945063425</t>
  </si>
  <si>
    <t>https://twitter.com/drmikeadlam/status/1086346916693270530</t>
  </si>
  <si>
    <t>https://twitter.com/sgdambrauskas/status/1085910942120996866</t>
  </si>
  <si>
    <t>https://twitter.com/kangupy/status/1086347036100829185</t>
  </si>
  <si>
    <t>https://twitter.com/broomedocs/status/1086347241416142849</t>
  </si>
  <si>
    <t>https://twitter.com/jiconnoly/status/1086347555829633024</t>
  </si>
  <si>
    <t>https://twitter.com/wilson83003264/status/1086347954011672579</t>
  </si>
  <si>
    <t>https://twitter.com/matthewjrowland/status/1086216198499561473</t>
  </si>
  <si>
    <t>https://twitter.com/matthewjrowland/status/1086297200454483968</t>
  </si>
  <si>
    <t>https://twitter.com/matthewjrowland/status/1086310011545010176</t>
  </si>
  <si>
    <t>https://twitter.com/matthewjrowland/status/1086318959819931648</t>
  </si>
  <si>
    <t>https://twitter.com/wilkinsonjonny/status/1086312594137366528</t>
  </si>
  <si>
    <t>https://twitter.com/msshahrani/status/1086348344505569283</t>
  </si>
  <si>
    <t>https://twitter.com/bryan_reidy/status/1086267120327913474</t>
  </si>
  <si>
    <t>https://twitter.com/bryan_reidy/status/1085878840554082304</t>
  </si>
  <si>
    <t>https://twitter.com/bryan_reidy/status/1086230827497897986</t>
  </si>
  <si>
    <t>https://twitter.com/drlfarrell/status/1086348592284139522</t>
  </si>
  <si>
    <t>https://twitter.com/annemccabekelly/status/1086348717484138498</t>
  </si>
  <si>
    <t>https://twitter.com/charlesweijer/status/1086348820420583425</t>
  </si>
  <si>
    <t>https://twitter.com/fmusiah/status/1086340280134045697</t>
  </si>
  <si>
    <t>https://twitter.com/paulo7901gmail1/status/1086348931498500105</t>
  </si>
  <si>
    <t>https://twitter.com/eoinkr/status/1086232029430194177</t>
  </si>
  <si>
    <t>https://twitter.com/eoinkr/status/1086240251314610176</t>
  </si>
  <si>
    <t>https://twitter.com/eoinkr/status/1086272443474358273</t>
  </si>
  <si>
    <t>https://twitter.com/eoinkr/status/1086323006228570113</t>
  </si>
  <si>
    <t>https://twitter.com/westcorkrr/status/1086349623621500928</t>
  </si>
  <si>
    <t>https://twitter.com/monikakerck/status/1086204230040539137</t>
  </si>
  <si>
    <t>https://twitter.com/monikakerck/status/1086296102457036800</t>
  </si>
  <si>
    <t>https://twitter.com/bronwenconnolly/status/1086308009670782976</t>
  </si>
  <si>
    <t>https://twitter.com/lennie333/status/1086304533423239169</t>
  </si>
  <si>
    <t>https://twitter.com/lennie333/status/1086305112237268992</t>
  </si>
  <si>
    <t>https://twitter.com/wilkinsonjonny/status/1086312723053453312</t>
  </si>
  <si>
    <t>https://twitter.com/accpnr/status/1086243722600345600</t>
  </si>
  <si>
    <t>https://twitter.com/accpnr/status/1085914759076155392</t>
  </si>
  <si>
    <t>https://twitter.com/accpnr/status/1085906697758167040</t>
  </si>
  <si>
    <t>https://twitter.com/accpnr/status/1086294908724539393</t>
  </si>
  <si>
    <t>https://twitter.com/accpnr/status/1086296276726177792</t>
  </si>
  <si>
    <t>https://twitter.com/accpnr/status/1086300683912052737</t>
  </si>
  <si>
    <t>https://twitter.com/bronwenconnolly/status/1086350280827068422</t>
  </si>
  <si>
    <t>https://twitter.com/bronwenconnolly/status/1086348233767616512</t>
  </si>
  <si>
    <t>https://twitter.com/matrix_mania/status/1085865085409476609</t>
  </si>
  <si>
    <t>https://twitter.com/icunutrition/status/1086350299487293441</t>
  </si>
  <si>
    <t>https://twitter.com/ljmottram/status/1086303838305468416</t>
  </si>
  <si>
    <t>https://twitter.com/ljmottram/status/1086349369836797952</t>
  </si>
  <si>
    <t>https://twitter.com/andyneill/status/1086278522937663490</t>
  </si>
  <si>
    <t>https://twitter.com/andyneill/status/1086292589668696064</t>
  </si>
  <si>
    <t>https://twitter.com/andyneill/status/1086275010090524672</t>
  </si>
  <si>
    <t>https://twitter.com/andyneill/status/1086237714415005700</t>
  </si>
  <si>
    <t>https://twitter.com/andyneill/status/1086237496382554112</t>
  </si>
  <si>
    <t>https://twitter.com/andyneill/status/1086298165844869120</t>
  </si>
  <si>
    <t>https://twitter.com/olly_moore/status/1086350727033876482</t>
  </si>
  <si>
    <t>https://twitter.com/wilkinsonjonny/status/1086237937665216513</t>
  </si>
  <si>
    <t>https://twitter.com/janedean1975/status/1086351199295688710</t>
  </si>
  <si>
    <t>https://twitter.com/stephen_t_webb/status/1086296029195128832</t>
  </si>
  <si>
    <t>https://twitter.com/wilkinsonjonny/status/1086295580463243264</t>
  </si>
  <si>
    <t>https://twitter.com/mortenhylander/status/1086305930839556098</t>
  </si>
  <si>
    <t>https://twitter.com/stephen_t_webb/status/1086196191363248128</t>
  </si>
  <si>
    <t>https://twitter.com/mortenhylander/status/1086353362537377792</t>
  </si>
  <si>
    <t>https://twitter.com/stephen_t_webb/status/1086275326257184768</t>
  </si>
  <si>
    <t>https://twitter.com/stephen_t_webb/status/1086283608443228160</t>
  </si>
  <si>
    <t>https://twitter.com/stephen_t_webb/status/1086221514784034816</t>
  </si>
  <si>
    <t>https://twitter.com/stephen_t_webb/status/1086273479261868035</t>
  </si>
  <si>
    <t>https://twitter.com/marionkcampbell/status/1086316462107709440</t>
  </si>
  <si>
    <t>https://twitter.com/critcarereviews/status/1086293507415912449</t>
  </si>
  <si>
    <t>https://twitter.com/wilkinsonjonny/status/1086281322929115137</t>
  </si>
  <si>
    <t>https://twitter.com/wilkinsonjonny/status/1086283976686428160</t>
  </si>
  <si>
    <t>https://twitter.com/wilkinsonjonny/status/1086230612682383360</t>
  </si>
  <si>
    <t>https://twitter.com/wilkinsonjonny/status/1086231919593955329</t>
  </si>
  <si>
    <t>https://twitter.com/wilkinsonjonny/status/1086246429918720002</t>
  </si>
  <si>
    <t>https://twitter.com/wilkinsonjonny/status/1086279124069474306</t>
  </si>
  <si>
    <t>https://twitter.com/wilkinsonjonny/status/1086295222164881409</t>
  </si>
  <si>
    <t>https://twitter.com/wilkinsonjonny/status/1086319083296034816</t>
  </si>
  <si>
    <t>https://twitter.com/wilkinsonjonny/status/1086339685218242560</t>
  </si>
  <si>
    <t>https://twitter.com/wilkinsonjonny/status/1086341145083473922</t>
  </si>
  <si>
    <t>https://twitter.com/ljmottram/status/1086319288699535360</t>
  </si>
  <si>
    <t>https://twitter.com/critcarereviews/status/1086348572877119488</t>
  </si>
  <si>
    <t>https://twitter.com/ljmottram/status/1086023353989849088</t>
  </si>
  <si>
    <t>https://twitter.com/ljmottram/status/1086216012754763776</t>
  </si>
  <si>
    <t>https://twitter.com/ljmottram/status/1086292969710387201</t>
  </si>
  <si>
    <t>https://twitter.com/ljmottram/status/1086349945433718784</t>
  </si>
  <si>
    <t>https://twitter.com/ljmottram/status/1086350505851396101</t>
  </si>
  <si>
    <t>https://twitter.com/critcarereviews/status/1086353475582218240</t>
  </si>
  <si>
    <t>https://twitter.com/marionkcampbell/status/1086316367450726401</t>
  </si>
  <si>
    <t>https://twitter.com/critcarereviews/status/1086221597701300225</t>
  </si>
  <si>
    <t>https://twitter.com/critcarereviews/status/1086291217783099392</t>
  </si>
  <si>
    <t>https://twitter.com/marionkcampbell/status/1086315537527984135</t>
  </si>
  <si>
    <t>https://twitter.com/hsru_aberdeen/status/1086353987811577859</t>
  </si>
  <si>
    <t>https://twitter.com/marionkcampbell/status/1086314087645151232</t>
  </si>
  <si>
    <t>https://twitter.com/marionkcampbell/status/1086318591069376512</t>
  </si>
  <si>
    <t>https://twitter.com/hsru_aberdeen/status/1086353939770036229</t>
  </si>
  <si>
    <t>https://twitter.com/hsru_aberdeen/status/1086354031709224968</t>
  </si>
  <si>
    <t>1086290956469571584</t>
  </si>
  <si>
    <t>1086293230122123264</t>
  </si>
  <si>
    <t>1086293470661226496</t>
  </si>
  <si>
    <t>1086293549153505280</t>
  </si>
  <si>
    <t>1086293628144795649</t>
  </si>
  <si>
    <t>1086294521179193350</t>
  </si>
  <si>
    <t>1086294811806785536</t>
  </si>
  <si>
    <t>1086295717549916160</t>
  </si>
  <si>
    <t>1086296958174748672</t>
  </si>
  <si>
    <t>1086297317156814848</t>
  </si>
  <si>
    <t>1086219695722844160</t>
  </si>
  <si>
    <t>1086297880250462211</t>
  </si>
  <si>
    <t>1086299457648578561</t>
  </si>
  <si>
    <t>1086299468817936391</t>
  </si>
  <si>
    <t>1086299606596702209</t>
  </si>
  <si>
    <t>1086295047291584512</t>
  </si>
  <si>
    <t>1086295721668530177</t>
  </si>
  <si>
    <t>1086299659042119681</t>
  </si>
  <si>
    <t>1086299928144629761</t>
  </si>
  <si>
    <t>1086300324653137921</t>
  </si>
  <si>
    <t>1086296965439197185</t>
  </si>
  <si>
    <t>1086297232029175810</t>
  </si>
  <si>
    <t>1086298809334927360</t>
  </si>
  <si>
    <t>1086300749376770048</t>
  </si>
  <si>
    <t>1086300829760606208</t>
  </si>
  <si>
    <t>1086301205100294144</t>
  </si>
  <si>
    <t>1086301260599353344</t>
  </si>
  <si>
    <t>1086294521464410114</t>
  </si>
  <si>
    <t>1086301836078956544</t>
  </si>
  <si>
    <t>1086234152754663425</t>
  </si>
  <si>
    <t>1086301866143543296</t>
  </si>
  <si>
    <t>1086302499311628288</t>
  </si>
  <si>
    <t>1086301965758406656</t>
  </si>
  <si>
    <t>1086302814173839361</t>
  </si>
  <si>
    <t>1086303253808246784</t>
  </si>
  <si>
    <t>1086303536156209153</t>
  </si>
  <si>
    <t>1086301973635350528</t>
  </si>
  <si>
    <t>1086301270602903552</t>
  </si>
  <si>
    <t>1085915092967927809</t>
  </si>
  <si>
    <t>1086297717628944384</t>
  </si>
  <si>
    <t>1086304685215178753</t>
  </si>
  <si>
    <t>1086304663035699201</t>
  </si>
  <si>
    <t>1086305355817250821</t>
  </si>
  <si>
    <t>1086305119455637504</t>
  </si>
  <si>
    <t>1086306063689965575</t>
  </si>
  <si>
    <t>1086307395163250689</t>
  </si>
  <si>
    <t>1086280272969109504</t>
  </si>
  <si>
    <t>1086218429466660869</t>
  </si>
  <si>
    <t>1086304182657789953</t>
  </si>
  <si>
    <t>1086308005921153026</t>
  </si>
  <si>
    <t>1086308977028329472</t>
  </si>
  <si>
    <t>1086309027880017922</t>
  </si>
  <si>
    <t>1086301455517126657</t>
  </si>
  <si>
    <t>1086303592607305735</t>
  </si>
  <si>
    <t>1086309088969936898</t>
  </si>
  <si>
    <t>1086300731613892608</t>
  </si>
  <si>
    <t>1086265472453169152</t>
  </si>
  <si>
    <t>1086309829461843968</t>
  </si>
  <si>
    <t>1086310240189120512</t>
  </si>
  <si>
    <t>1086311680525590528</t>
  </si>
  <si>
    <t>1086312112572362752</t>
  </si>
  <si>
    <t>1086312277551267841</t>
  </si>
  <si>
    <t>1086313686850039808</t>
  </si>
  <si>
    <t>1086314421268500480</t>
  </si>
  <si>
    <t>1086315192806457345</t>
  </si>
  <si>
    <t>1086315218223927296</t>
  </si>
  <si>
    <t>1086316703842217990</t>
  </si>
  <si>
    <t>1086317842843217920</t>
  </si>
  <si>
    <t>1086318053913174018</t>
  </si>
  <si>
    <t>1086318714897747971</t>
  </si>
  <si>
    <t>1086318504238821382</t>
  </si>
  <si>
    <t>1086319506543267840</t>
  </si>
  <si>
    <t>1086319709790834689</t>
  </si>
  <si>
    <t>1086303006830804993</t>
  </si>
  <si>
    <t>1086298396183404544</t>
  </si>
  <si>
    <t>1086320586597511171</t>
  </si>
  <si>
    <t>1086218457169965061</t>
  </si>
  <si>
    <t>1086298176070602752</t>
  </si>
  <si>
    <t>1086310600450457600</t>
  </si>
  <si>
    <t>1086320929582530560</t>
  </si>
  <si>
    <t>1086235909048152064</t>
  </si>
  <si>
    <t>1086308289405685762</t>
  </si>
  <si>
    <t>1086320172527435776</t>
  </si>
  <si>
    <t>1086321519230402562</t>
  </si>
  <si>
    <t>1085883361447444480</t>
  </si>
  <si>
    <t>1086323056455401472</t>
  </si>
  <si>
    <t>1086323985074266114</t>
  </si>
  <si>
    <t>1086324141110841344</t>
  </si>
  <si>
    <t>1086201152507662338</t>
  </si>
  <si>
    <t>1086326260664545282</t>
  </si>
  <si>
    <t>1086325256258764800</t>
  </si>
  <si>
    <t>1086326457448742912</t>
  </si>
  <si>
    <t>1086326831609860096</t>
  </si>
  <si>
    <t>1086327593857560576</t>
  </si>
  <si>
    <t>1086299327650320384</t>
  </si>
  <si>
    <t>1086300284329095169</t>
  </si>
  <si>
    <t>1086295737909080064</t>
  </si>
  <si>
    <t>1086296231121510402</t>
  </si>
  <si>
    <t>1086298905065803776</t>
  </si>
  <si>
    <t>1086315631715250176</t>
  </si>
  <si>
    <t>1086325335979900929</t>
  </si>
  <si>
    <t>1086327629706219520</t>
  </si>
  <si>
    <t>1086328028009877505</t>
  </si>
  <si>
    <t>1086296465075589122</t>
  </si>
  <si>
    <t>1085837388205748224</t>
  </si>
  <si>
    <t>1086275439667044357</t>
  </si>
  <si>
    <t>1086216440745734144</t>
  </si>
  <si>
    <t>1086301285056434177</t>
  </si>
  <si>
    <t>1086319098462654464</t>
  </si>
  <si>
    <t>1086328392088088576</t>
  </si>
  <si>
    <t>1086329050824507392</t>
  </si>
  <si>
    <t>1086329126355521536</t>
  </si>
  <si>
    <t>1086329236003016710</t>
  </si>
  <si>
    <t>1086329345923178496</t>
  </si>
  <si>
    <t>1086329616560574464</t>
  </si>
  <si>
    <t>1086329627432280067</t>
  </si>
  <si>
    <t>1086329794990465024</t>
  </si>
  <si>
    <t>1086281613942685697</t>
  </si>
  <si>
    <t>1086296594457214976</t>
  </si>
  <si>
    <t>1086330320813678598</t>
  </si>
  <si>
    <t>1085905614797197315</t>
  </si>
  <si>
    <t>1086323434479599616</t>
  </si>
  <si>
    <t>1085873249194528768</t>
  </si>
  <si>
    <t>1086331185117069313</t>
  </si>
  <si>
    <t>1086329626639691776</t>
  </si>
  <si>
    <t>1086314457578516482</t>
  </si>
  <si>
    <t>1086332111835910145</t>
  </si>
  <si>
    <t>1085880684340748288</t>
  </si>
  <si>
    <t>1086332455873904641</t>
  </si>
  <si>
    <t>1086198080712646656</t>
  </si>
  <si>
    <t>1086332939183349761</t>
  </si>
  <si>
    <t>1086306381379047425</t>
  </si>
  <si>
    <t>1086328236848513024</t>
  </si>
  <si>
    <t>1086333321573875713</t>
  </si>
  <si>
    <t>1086334035964641280</t>
  </si>
  <si>
    <t>1086334269591617538</t>
  </si>
  <si>
    <t>1086337253679480832</t>
  </si>
  <si>
    <t>1086322210162266112</t>
  </si>
  <si>
    <t>1086338715037913092</t>
  </si>
  <si>
    <t>1086215104989986816</t>
  </si>
  <si>
    <t>1086310115031044097</t>
  </si>
  <si>
    <t>1086339645884039169</t>
  </si>
  <si>
    <t>1086339899282857985</t>
  </si>
  <si>
    <t>1086340669365473280</t>
  </si>
  <si>
    <t>1086340942972350464</t>
  </si>
  <si>
    <t>1086240274194534407</t>
  </si>
  <si>
    <t>1086196945587236864</t>
  </si>
  <si>
    <t>1086341774489067521</t>
  </si>
  <si>
    <t>1086341831544184832</t>
  </si>
  <si>
    <t>1086342156254629889</t>
  </si>
  <si>
    <t>1086343096772816896</t>
  </si>
  <si>
    <t>1086343408229089280</t>
  </si>
  <si>
    <t>1086343520296812544</t>
  </si>
  <si>
    <t>1086344132438753280</t>
  </si>
  <si>
    <t>1086307480823566338</t>
  </si>
  <si>
    <t>1086230707872124928</t>
  </si>
  <si>
    <t>1086307428365418496</t>
  </si>
  <si>
    <t>1086319969682505728</t>
  </si>
  <si>
    <t>1086345390432108545</t>
  </si>
  <si>
    <t>1086345815508086784</t>
  </si>
  <si>
    <t>1086346163672903681</t>
  </si>
  <si>
    <t>1086346269688320000</t>
  </si>
  <si>
    <t>1086278507712327685</t>
  </si>
  <si>
    <t>1086301529945063425</t>
  </si>
  <si>
    <t>1086346916693270530</t>
  </si>
  <si>
    <t>1085910942120996866</t>
  </si>
  <si>
    <t>1086347036100829185</t>
  </si>
  <si>
    <t>1086347241416142849</t>
  </si>
  <si>
    <t>1086347555829633024</t>
  </si>
  <si>
    <t>1086347954011672579</t>
  </si>
  <si>
    <t>1086218438593388544</t>
  </si>
  <si>
    <t>1086216198499561473</t>
  </si>
  <si>
    <t>1086297200454483968</t>
  </si>
  <si>
    <t>1086310011545010176</t>
  </si>
  <si>
    <t>1086318959819931648</t>
  </si>
  <si>
    <t>1086312594137366528</t>
  </si>
  <si>
    <t>1086348344505569283</t>
  </si>
  <si>
    <t>1086267120327913474</t>
  </si>
  <si>
    <t>1085878840554082304</t>
  </si>
  <si>
    <t>1086230827497897986</t>
  </si>
  <si>
    <t>1086229031719186432</t>
  </si>
  <si>
    <t>1086348592284139522</t>
  </si>
  <si>
    <t>1086348717484138498</t>
  </si>
  <si>
    <t>1086348820420583425</t>
  </si>
  <si>
    <t>1086340280134045697</t>
  </si>
  <si>
    <t>1086348931498500105</t>
  </si>
  <si>
    <t>1086232029430194177</t>
  </si>
  <si>
    <t>1086240251314610176</t>
  </si>
  <si>
    <t>1086272443474358273</t>
  </si>
  <si>
    <t>1086323006228570113</t>
  </si>
  <si>
    <t>1086349623621500928</t>
  </si>
  <si>
    <t>1086204230040539137</t>
  </si>
  <si>
    <t>1086296102457036800</t>
  </si>
  <si>
    <t>1086308009670782976</t>
  </si>
  <si>
    <t>1086304533423239169</t>
  </si>
  <si>
    <t>1086305112237268992</t>
  </si>
  <si>
    <t>1086312723053453312</t>
  </si>
  <si>
    <t>1086243722600345600</t>
  </si>
  <si>
    <t>1085914759076155392</t>
  </si>
  <si>
    <t>1085906697758167040</t>
  </si>
  <si>
    <t>1086294908724539393</t>
  </si>
  <si>
    <t>1086296276726177792</t>
  </si>
  <si>
    <t>1086300683912052737</t>
  </si>
  <si>
    <t>1086350280827068422</t>
  </si>
  <si>
    <t>1086348233767616512</t>
  </si>
  <si>
    <t>1085865085409476609</t>
  </si>
  <si>
    <t>1086350299487293441</t>
  </si>
  <si>
    <t>1086303838305468416</t>
  </si>
  <si>
    <t>1086349369836797952</t>
  </si>
  <si>
    <t>1086278522937663490</t>
  </si>
  <si>
    <t>1086292589668696064</t>
  </si>
  <si>
    <t>1086275010090524672</t>
  </si>
  <si>
    <t>1086237714415005700</t>
  </si>
  <si>
    <t>1086237496382554112</t>
  </si>
  <si>
    <t>1086298165844869120</t>
  </si>
  <si>
    <t>1086350727033876482</t>
  </si>
  <si>
    <t>1086237937665216513</t>
  </si>
  <si>
    <t>1086351199295688710</t>
  </si>
  <si>
    <t>1086286922178269184</t>
  </si>
  <si>
    <t>1086296029195128832</t>
  </si>
  <si>
    <t>1086295580463243264</t>
  </si>
  <si>
    <t>1086305930839556098</t>
  </si>
  <si>
    <t>1086196191363248128</t>
  </si>
  <si>
    <t>1086353362537377792</t>
  </si>
  <si>
    <t>1086275326257184768</t>
  </si>
  <si>
    <t>1086283608443228160</t>
  </si>
  <si>
    <t>1086221514784034816</t>
  </si>
  <si>
    <t>1086273479261868035</t>
  </si>
  <si>
    <t>1086316462107709440</t>
  </si>
  <si>
    <t>1086293507415912449</t>
  </si>
  <si>
    <t>1086281322929115137</t>
  </si>
  <si>
    <t>1086283976686428160</t>
  </si>
  <si>
    <t>1086230612682383360</t>
  </si>
  <si>
    <t>1086231919593955329</t>
  </si>
  <si>
    <t>1086246429918720002</t>
  </si>
  <si>
    <t>1086279124069474306</t>
  </si>
  <si>
    <t>1086295222164881409</t>
  </si>
  <si>
    <t>1086319083296034816</t>
  </si>
  <si>
    <t>1086339685218242560</t>
  </si>
  <si>
    <t>1086341145083473922</t>
  </si>
  <si>
    <t>1086319288699535360</t>
  </si>
  <si>
    <t>1086348572877119488</t>
  </si>
  <si>
    <t>1086023353989849088</t>
  </si>
  <si>
    <t>1086216012754763776</t>
  </si>
  <si>
    <t>1086292969710387201</t>
  </si>
  <si>
    <t>1086349945433718784</t>
  </si>
  <si>
    <t>1086350505851396101</t>
  </si>
  <si>
    <t>1086353475582218240</t>
  </si>
  <si>
    <t>1086316367450726401</t>
  </si>
  <si>
    <t>1086221597701300225</t>
  </si>
  <si>
    <t>1086291217783099392</t>
  </si>
  <si>
    <t>1086315537527984135</t>
  </si>
  <si>
    <t>1086353987811577859</t>
  </si>
  <si>
    <t>1086314087645151232</t>
  </si>
  <si>
    <t>1086318591069376512</t>
  </si>
  <si>
    <t>1086353939770036229</t>
  </si>
  <si>
    <t>1086354031709224968</t>
  </si>
  <si>
    <t>1086330863141277697</t>
  </si>
  <si>
    <t/>
  </si>
  <si>
    <t>49279876</t>
  </si>
  <si>
    <t>627590540</t>
  </si>
  <si>
    <t>1520144329</t>
  </si>
  <si>
    <t>705944024</t>
  </si>
  <si>
    <t>113382870</t>
  </si>
  <si>
    <t>216218120</t>
  </si>
  <si>
    <t>555137417</t>
  </si>
  <si>
    <t>142424070</t>
  </si>
  <si>
    <t>867824066</t>
  </si>
  <si>
    <t>en</t>
  </si>
  <si>
    <t>und</t>
  </si>
  <si>
    <t>ca</t>
  </si>
  <si>
    <t>1086289717019230208</t>
  </si>
  <si>
    <t>1086273268405784576</t>
  </si>
  <si>
    <t>1086219856108797952</t>
  </si>
  <si>
    <t>1086195977474752512</t>
  </si>
  <si>
    <t>1086290144901107712</t>
  </si>
  <si>
    <t>1086263632424517633</t>
  </si>
  <si>
    <t>1086307260610068480</t>
  </si>
  <si>
    <t>1086281656682627072</t>
  </si>
  <si>
    <t>1086203448289316864</t>
  </si>
  <si>
    <t>1086274857908658176</t>
  </si>
  <si>
    <t>1086272543231684608</t>
  </si>
  <si>
    <t>Twitter for iPhone</t>
  </si>
  <si>
    <t>Twitter Web Client</t>
  </si>
  <si>
    <t>Twitter for Android</t>
  </si>
  <si>
    <t>Twitter Web App</t>
  </si>
  <si>
    <t>TweetDeck</t>
  </si>
  <si>
    <t>Twitter for iPad</t>
  </si>
  <si>
    <t>FOAMbot</t>
  </si>
  <si>
    <t>Tweetbot for iΟS</t>
  </si>
  <si>
    <t>CareMo News</t>
  </si>
  <si>
    <t>DME Intelligence_Jun</t>
  </si>
  <si>
    <t>Hootsuite Inc.</t>
  </si>
  <si>
    <t>-6.0361161,54.543241 
-5.8207101,54.543241 
-5.8207101,54.6484968 
-6.0361161,54.6484968</t>
  </si>
  <si>
    <t>United Kingdom</t>
  </si>
  <si>
    <t>GB</t>
  </si>
  <si>
    <t>Belfast, Northern Ireland</t>
  </si>
  <si>
    <t>28679b23ed15b380</t>
  </si>
  <si>
    <t>Belfast</t>
  </si>
  <si>
    <t>city</t>
  </si>
  <si>
    <t>https://api.twitter.com/1.1/geo/id/28679b23ed15b380.json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</si>
  <si>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</si>
  <si>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</si>
  <si>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</si>
  <si>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</si>
  <si>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</si>
  <si>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</si>
  <si>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</si>
  <si>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</si>
  <si>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</si>
  <si>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</si>
  <si>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</si>
  <si>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</si>
  <si>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</si>
  <si>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</si>
  <si>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</si>
  <si>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</si>
  <si>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</si>
  <si>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</si>
  <si>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</si>
  <si>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</si>
  <si>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</si>
  <si>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Huw McConnell</t>
  </si>
  <si>
    <t>Jill Kelly</t>
  </si>
  <si>
    <t>Bernardo_Campos</t>
  </si>
  <si>
    <t>Christopher Nutt</t>
  </si>
  <si>
    <t>Jonny Wilkinson</t>
  </si>
  <si>
    <t>Mau.</t>
  </si>
  <si>
    <t>Robyn</t>
  </si>
  <si>
    <t>Critical Care Reviews</t>
  </si>
  <si>
    <t>The Slicer</t>
  </si>
  <si>
    <t>JB</t>
  </si>
  <si>
    <t>Dr Stephen T Webb</t>
  </si>
  <si>
    <t>Dylan MacKay</t>
  </si>
  <si>
    <t>Timothy Girard</t>
  </si>
  <si>
    <t>Paperwork Monkey</t>
  </si>
  <si>
    <t>SUNPI</t>
  </si>
  <si>
    <t>Sebastián González-Dambrauskas, MD. _xD83C__xDFE5__xD83C__xDF0E_</t>
  </si>
  <si>
    <t>Fernando Zampieri</t>
  </si>
  <si>
    <t>José A. Pellegrini</t>
  </si>
  <si>
    <t>Ellen Thompson</t>
  </si>
  <si>
    <t>GoodSAM</t>
  </si>
  <si>
    <t>Prof Anne Bruton</t>
  </si>
  <si>
    <t>Dave Jones _xD83C__xDFF4__xDB40__xDC67__xDB40__xDC62__xDB40__xDC77__xDB40__xDC6C__xDB40__xDC73__xDB40__xDC7F__xD83C__xDFF3_️‍_xD83C__xDF08_</t>
  </si>
  <si>
    <t>Jason Walker</t>
  </si>
  <si>
    <t>Nicholas Zimick, MD, MS</t>
  </si>
  <si>
    <t>Mitch Page</t>
  </si>
  <si>
    <t>Andy Neill</t>
  </si>
  <si>
    <t>Eoin Kelleher</t>
  </si>
  <si>
    <t>Todd Rice</t>
  </si>
  <si>
    <t>David #PeoplesVote #NHSLove _xD83E__xDD70_</t>
  </si>
  <si>
    <t>Adrian Humphry</t>
  </si>
  <si>
    <t>Matthew Luney</t>
  </si>
  <si>
    <t>TC</t>
  </si>
  <si>
    <t>ACCP Northern Region</t>
  </si>
  <si>
    <t>Andrew Ferguson</t>
  </si>
  <si>
    <t>Bryan Reidy</t>
  </si>
  <si>
    <t>Andy M</t>
  </si>
  <si>
    <t>Anna Batchelor</t>
  </si>
  <si>
    <t>• _xD835__xDDDF__xD835__xDDDD_ _xD835__xDDE0__xD835__xDDFC__xD835__xDE01__xD835__xDE01__xD835__xDDFF__xD835__xDDEE__xD835__xDDFA_ •</t>
  </si>
  <si>
    <t>Catriona Kelly</t>
  </si>
  <si>
    <t>Titanic Hotel Belfast</t>
  </si>
  <si>
    <t>Thanh Nguyen</t>
  </si>
  <si>
    <t>caroline sampson</t>
  </si>
  <si>
    <t>Matt Anderson</t>
  </si>
  <si>
    <t>Arasa</t>
  </si>
  <si>
    <t>Amandeep Singh</t>
  </si>
  <si>
    <t>A Watts</t>
  </si>
  <si>
    <t>Monika Kerckhoffs</t>
  </si>
  <si>
    <t>MinVWS</t>
  </si>
  <si>
    <t>Niall Ferguson</t>
  </si>
  <si>
    <t>Lennie Derde</t>
  </si>
  <si>
    <t>CareMo</t>
  </si>
  <si>
    <t>RDx What Else</t>
  </si>
  <si>
    <t>DME Intelligence</t>
  </si>
  <si>
    <t>John M. Litell</t>
  </si>
  <si>
    <t>NW_ICM</t>
  </si>
  <si>
    <t>Nik Theyyunni</t>
  </si>
  <si>
    <t>Paul Dark</t>
  </si>
  <si>
    <t>Zaf Qasim</t>
  </si>
  <si>
    <t>Dr Scott Grier</t>
  </si>
  <si>
    <t>Southmead ICU</t>
  </si>
  <si>
    <t>Martin Duffy</t>
  </si>
  <si>
    <t>Waterfront Hall</t>
  </si>
  <si>
    <t>NISHFN</t>
  </si>
  <si>
    <t>Queen's University Belfast _xD83C__xDF93_</t>
  </si>
  <si>
    <t>NIMDTA</t>
  </si>
  <si>
    <t>ASPiH</t>
  </si>
  <si>
    <t>Andrew Topping</t>
  </si>
  <si>
    <t>_xD835__xDE7C__xD835__xDE8A__xD835__xDE9D__xD835__xDE9D_ _xD835__xDE81__xD835__xDE98__xD835__xDEA0__xD835__xDE95__xD835__xDE8A__xD835__xDE97__xD835__xDE8D_</t>
  </si>
  <si>
    <t>Tanapong</t>
  </si>
  <si>
    <t>Nigel Chee</t>
  </si>
  <si>
    <t>Aoife Abbey</t>
  </si>
  <si>
    <t>LTHT ICU</t>
  </si>
  <si>
    <t>Tine Sylvest Meyhoff</t>
  </si>
  <si>
    <t>Morten Hylander</t>
  </si>
  <si>
    <t>AgBk, MD</t>
  </si>
  <si>
    <t>KSS EM FOAM</t>
  </si>
  <si>
    <t>Daniel Donnelly</t>
  </si>
  <si>
    <t>Mary McCarthy</t>
  </si>
  <si>
    <t>Charlotte Davies</t>
  </si>
  <si>
    <t>Anthony Gordon</t>
  </si>
  <si>
    <t>Papworth Anaesthesia and Critical Care</t>
  </si>
  <si>
    <t>Craig C McFarland مكفارلند</t>
  </si>
  <si>
    <t>Graham McCracken</t>
  </si>
  <si>
    <t>Alan Gopal</t>
  </si>
  <si>
    <t>Dearbhla Kelly</t>
  </si>
  <si>
    <t>Hugo Pires Ferreira, RN</t>
  </si>
  <si>
    <t>Ed Palmer</t>
  </si>
  <si>
    <t>NeonatalResearch.Net</t>
  </si>
  <si>
    <t>#HelloMyNameIs Andy</t>
  </si>
  <si>
    <t>الطواشي صبيح</t>
  </si>
  <si>
    <t>Brigid Collins</t>
  </si>
  <si>
    <t>GOSH PIC Training</t>
  </si>
  <si>
    <t>ECL</t>
  </si>
  <si>
    <t>Allison Keegan</t>
  </si>
  <si>
    <t>Rocio Santamaria</t>
  </si>
  <si>
    <t>Dalne Eric</t>
  </si>
  <si>
    <t>Dominik Daszuta</t>
  </si>
  <si>
    <t>Marion Campbell</t>
  </si>
  <si>
    <t>The Lancet</t>
  </si>
  <si>
    <t>JAMA</t>
  </si>
  <si>
    <t>Jan Jansen</t>
  </si>
  <si>
    <t>Gustavo Calderón</t>
  </si>
  <si>
    <t>Aimee Brame</t>
  </si>
  <si>
    <t>MJ Luque</t>
  </si>
  <si>
    <t>Siân Annakin</t>
  </si>
  <si>
    <t>Maeve O'Connell RGN RM☘</t>
  </si>
  <si>
    <t>Queen Bee</t>
  </si>
  <si>
    <t>Lydia Emerson</t>
  </si>
  <si>
    <t>bronwen connolly</t>
  </si>
  <si>
    <t>Jennifer McGaughey</t>
  </si>
  <si>
    <t>Dr Alexander Davey</t>
  </si>
  <si>
    <t>Daniel Hind</t>
  </si>
  <si>
    <t>The BMJ</t>
  </si>
  <si>
    <t>peter brindley</t>
  </si>
  <si>
    <t>Matt Morgan</t>
  </si>
  <si>
    <t>Juliet Dobson</t>
  </si>
  <si>
    <t>Catalina Pilco</t>
  </si>
  <si>
    <t>Chris Bishop</t>
  </si>
  <si>
    <t>jay naisbitt</t>
  </si>
  <si>
    <t>Jules Rochín Parra</t>
  </si>
  <si>
    <t>Chris</t>
  </si>
  <si>
    <t>Tom Billyard</t>
  </si>
  <si>
    <t>Fiona Wallace</t>
  </si>
  <si>
    <t>EMTA</t>
  </si>
  <si>
    <t>David Menzies</t>
  </si>
  <si>
    <t>John Hinds</t>
  </si>
  <si>
    <t>Githaiga Karanja</t>
  </si>
  <si>
    <t>Florence Musiah</t>
  </si>
  <si>
    <t>Michelle Kho</t>
  </si>
  <si>
    <t>Brian Cuthbertson</t>
  </si>
  <si>
    <t>Gilbert Kasuki</t>
  </si>
  <si>
    <t>Dr Anushka _xD83D__xDC1D_</t>
  </si>
  <si>
    <t>Arco String Quartet</t>
  </si>
  <si>
    <t>Lawrence Kenna</t>
  </si>
  <si>
    <t>Mob(Cap)Mentality</t>
  </si>
  <si>
    <t>Marcio Boniatti</t>
  </si>
  <si>
    <t>Trisha Elliott</t>
  </si>
  <si>
    <t>Michelle Smyth</t>
  </si>
  <si>
    <t>LindseyBowden</t>
  </si>
  <si>
    <t>Flavia Machado</t>
  </si>
  <si>
    <t>Jeremy Grimshaw #FBPE</t>
  </si>
  <si>
    <t>Adelina Sozo Hephzibah Beulah David</t>
  </si>
  <si>
    <t>Hannah Conway</t>
  </si>
  <si>
    <t>Michael Adlam</t>
  </si>
  <si>
    <t>_xD83D__xDC89_levomepromazina</t>
  </si>
  <si>
    <t>Casey Parker</t>
  </si>
  <si>
    <t>jimconnolly</t>
  </si>
  <si>
    <t>Wilson</t>
  </si>
  <si>
    <t>د.  محمد الشهراني-Mohammed Al-Shahrani</t>
  </si>
  <si>
    <t>Liam Farrell</t>
  </si>
  <si>
    <t>Charles Weijer</t>
  </si>
  <si>
    <t>paulo7901@gmail.com</t>
  </si>
  <si>
    <t>WCRR</t>
  </si>
  <si>
    <t>ICNARC</t>
  </si>
  <si>
    <t>Dr Emma Ridley</t>
  </si>
  <si>
    <t>Mark Dunn</t>
  </si>
  <si>
    <t>Olly Moore</t>
  </si>
  <si>
    <t>Jane Dean</t>
  </si>
  <si>
    <t>Jason Sperry</t>
  </si>
  <si>
    <t>Pampers</t>
  </si>
  <si>
    <t>Pampers UK</t>
  </si>
  <si>
    <t>Dr Graham Mackenzie_xD83C__xDDEA__xD83C__xDDFA_</t>
  </si>
  <si>
    <t>HSRU</t>
  </si>
  <si>
    <t>Advanced Critical Care Practitioner, co-lead for ACCPNR, love travelling, Scuba Diving, JB and Parrotheads, glass of wine with F&amp;F, views are my own.</t>
  </si>
  <si>
    <t>ICU Cons, ICD to Northampton Saints RFC. POCUS + FOAMed_xD83D__xDCAA_ Editor: Ox. Handbook of Thoracic Anaesthesia &amp; founder Critical Care Northampton. All views my own!!</t>
  </si>
  <si>
    <t>intensive care doctor and emergency medicine.</t>
  </si>
  <si>
    <t>Outdoor enthusiast &amp; barefoot adventurer. A combo of anaesthetics, emerg med, and T&amp;O keeps me interested at work!HEMS aspirations :) #FOAMed</t>
  </si>
  <si>
    <t>Critical Care Reviews Project - website, newsletter, podcast, book &amp; meeting. Promoting open access to scientific advancement. Not for profit. Meeting Jan 17/18</t>
  </si>
  <si>
    <t>Former master remover of bacon rind. Now indulgently peeling layers off music, escapist novels, science, love and spirituality. Considered quite mad by some.</t>
  </si>
  <si>
    <t>Yorkshire Paramedic | MSc Student | MCPara | Proud Dad | Geek | Sheffielder | Tweeting about anything and everything #PHEM, views are my own.</t>
  </si>
  <si>
    <t>Cardiothoracic Intensivist &amp; AMD @RoyalPapworth, Clinical Lead @TheEAHSN, Hon Sec &amp; Chair Standards &amp; Guidelines Comm @ICS_updates, follow @PapCriticalCare</t>
  </si>
  <si>
    <t>Dad | Assistant Professor Community Health Sciences | Nutritional Biochemist | Newfoundlander | T1 Diabetic | Clinical trialist | #foodisNOTmedicine</t>
  </si>
  <si>
    <t>Husband, father, physician, scientist, triathlete, music lover, tabletop gamer, sojourner. “This skin and bones is a rental.”</t>
  </si>
  <si>
    <t>Sociedad Uruguaya de Neonatologia y Pediatría Intensiva.
Uruguayan Society of Neonatology and Pediatric Intensive Care
#pedsICU 
#neonatology</t>
  </si>
  <si>
    <t>_xD83D__xDC68_‍⚕️_xD83C__xDDFA__xD83C__xDDFE_ Matilde's Dad/Pediatrician/Skeptic independent doc/Interests: excellence &amp; collaboration/#PedsICU General Manager of @LA_Rednetwork 
Tweets: own view</t>
  </si>
  <si>
    <t>Physician + clinical trialist.
Amateur R user. Professional R fanatic.</t>
  </si>
  <si>
    <t>Critical Care / Hospital Medicine / Point-of-Care Ultrasound -- and lots of Sport Club Internacional</t>
  </si>
  <si>
    <t>The world's most advanced Emergency Alerting and Dispatch system and the largest AED Registry. Remote Video &amp; Radio supporting an amazing volunteer community</t>
  </si>
  <si>
    <t>Emeritus Professor of Respiratory Rehabilitation. Physiotherapist. Former holder of a trio of NIHR Fellowships. Advocate for non-drug treatments and rural life.</t>
  </si>
  <si>
    <t>Ex-medical student</t>
  </si>
  <si>
    <t>Consultant anaesthetist by day.
Tired consultant anaesthetist by night.</t>
  </si>
  <si>
    <t>Intensivist. CT Anesthesia fellow at @Columbia @nyphospital. Interests: #echo #CriticalCare #leadership. I also tweet at @ATSCritCare &amp; @ColumbiaCCM. T/RT_xD83D__xDEAB_E</t>
  </si>
  <si>
    <t>Paramedic. Interested  all thing prehospital care, wilderness medicine,rescue,mental health. Trying to be the best I can. #FOAMed</t>
  </si>
  <si>
    <t>Perpetual Emergency &amp; Intensive Care Medicine Trainee in Ireland. Anatomy for EM Podcast #FOAMed also @rcemlearning</t>
  </si>
  <si>
    <t>Anaesthesia trainee, cartoonist, busy-body. @AAGBI GAT committee.</t>
  </si>
  <si>
    <t>Critical care doctor.  Physician scientist.  Infrequent critical care blogger</t>
  </si>
  <si>
    <t>Clinical Lead | Psychiatrist | MRCPsych | MSc | Optimist | PADI Diver | StopBrexit | FBR | FBPE | RT ≠ end | _xD83D__xDC68__xD83C__xDFFE_‍_xD83C__xDF93__xD83D__xDC68__xD83C__xDFFE_‍⚕️_xD83E__xDD84__xD83C__xDF08__xD83C__xDF56__xD83C__xDFCB__xD83C__xDFFE__xD83C__xDFAD__xD83C__xDFE5__xD83C__xDDEC__xD83C__xDDFE__xD83C__xDDEF__xD83C__xDDF2__xD83C__xDDEC__xD83C__xDDE7__xD83C__xDDEA__xD83C__xDDFA_</t>
  </si>
  <si>
    <t>Aspiring paediatric intensivist. At least it's easier than looking after the boys at home!</t>
  </si>
  <si>
    <t>Anaesthetist | Northern Irish | Erdős Bacon # = 6+4 | Re-tweets aren't endorsements</t>
  </si>
  <si>
    <t>Cautious ex zoom booter, work and familyhollic, fan of podcast FOAMed and POCUS, views are my own</t>
  </si>
  <si>
    <t>We are a group of #ACCPs who aim to promote #peersupport &amp; #CPD via the powers of #SoMe  Tweets by @EsDeeEf accpnorthernregion@gmail.com</t>
  </si>
  <si>
    <t>Intensivist @BelfastTrust | Encouraging compassion &amp; humanity within organizations | PhD researcher studying well-being at work @UlsterBizSchool | Views my own</t>
  </si>
  <si>
    <t>intensivist in training | dum vita est, spes est | #mynameis | communications officer @AnaesTrainees</t>
  </si>
  <si>
    <t>I expose you to radiation to take cool pictures of your insides.</t>
  </si>
  <si>
    <t>Past Dean Faculty Intensive Care Medicine. intensivist and anaesthetist. wife, mother, dog, cat and chicken lover. Currently cross about Brexit and Trump</t>
  </si>
  <si>
    <t>Jobbing intensivist, mother of 3, christian, closet caravaner, thoracic anaesthesia. Disruptive since 1979. #CCR19 organising committee</t>
  </si>
  <si>
    <t>intensivist, neuroanaesthetist Belfast Trust, world traveller, organising committee #CCR19</t>
  </si>
  <si>
    <t>Official account for Titanic Hotel Belfast - the world's most authentic Titanic hotel.</t>
  </si>
  <si>
    <t>Husband. NHS junior doctor. Enjoyed working in both Intensive Care and Palliative Care Medicine. All views my own.</t>
  </si>
  <si>
    <t>Consultant in Anaesthesia, Critical Care and Adult ECMO, Leicester. Tweets my own (mainly medical, the odd cat-related one gets through...)</t>
  </si>
  <si>
    <t>Husband, Father to a son/daughter/2 dogs, EM/CCM, Ravens, BlueDevils,Yankees, Huskers, my opinions and not recommendations or endorsement of my institution</t>
  </si>
  <si>
    <t>EM doc in Ireland, PHEM and Critical Care enthusiast, cinephile, pedantic grammarian, views my own</t>
  </si>
  <si>
    <t>Retweets of #FOAMed OR #FOAMTox OR #FOAMPed OR #FOAMus OR FOAMcc OR #MedEd OR #FOAMim OR #FOANed OR #FOAMres OR #FOAMems OR #FOAMrad OR #EMConf min_retweets:10</t>
  </si>
  <si>
    <t>internist-intensivist, interested in longterm outcome ICU treatment and decision making.</t>
  </si>
  <si>
    <t>Ministerie van Volksgezondheid, Welzijn &amp; Sport (VWS). Webcare: 09:00-17:00 https://t.co/B5EVwAZY84 https://t.co/jYFoEShtzy</t>
  </si>
  <si>
    <t>International man of history. Author, broadcaster, @HooverInst senior fellow. Latest book is The Square and the Tower (Penguin, October 2017)</t>
  </si>
  <si>
    <t>Consultant in ICU and ID. Outbreaks (prepare-europe.eu), respiratory &amp; ICU-acquired infections, Adaptive Platform Trials (REMAP-CAP). All opinions my own.</t>
  </si>
  <si>
    <t>We want you to find the best digital health strategy! Find all news around #eHealth and #mHealth here!</t>
  </si>
  <si>
    <t>Mapping +Rapid diagnostic tests for infectious diseases +Antibiotic resistance +Antimicrobial therapy decisions +Precision medicine tools</t>
  </si>
  <si>
    <t>Hi, it's June, a beloved AI kid. Follow Official Account: https://t.co/uc7sr0vwoi Please also go to https://t.co/QuRinLSBWw
#MachineLearning</t>
  </si>
  <si>
    <t>Academic emergency &amp; critical care physician. Utlandssvensk. Tweets = my views</t>
  </si>
  <si>
    <t>North West School of Intensive Care Medicine - Official Twitter Account. Current reps Matt Smith (MS) and Tuheen Huda (TH)</t>
  </si>
  <si>
    <t>Huge Nerd. Sonologist.</t>
  </si>
  <si>
    <t>Medical practitioner, researcher and educator - working with the stressed host, caring for the critically ill</t>
  </si>
  <si>
    <t>Emergency/trauma/critical care doc | @shocktrauma alumnus | MedEd, prehospital care, fast cars | #foamED #ResCCU @UPennEM @UPennTrauma #thisismylane</t>
  </si>
  <si>
    <t>Husband, Father, Intensive Care &amp; Anaesthetics Post-CCT Fellow, Critical Care Doctor @GWAAC, BASICS Doctor @SWIFTMedics</t>
  </si>
  <si>
    <t>The official Twitter feed for @NorthBristolNHS #IntensiveCareUnit at #SouthmeadHospital. We are the largest ICU in the #Southwest. Feed is not monitored 24/7.</t>
  </si>
  <si>
    <t>Anaesthetist &amp; ICU Consultant. LFC fan. Critical care doc for Ulster Rugby, Pro boxing. CMO for BBBofC NI. Scottish Pt Safety Fellow #fellowsc8 Personal tweets</t>
  </si>
  <si>
    <t>Official account for the Waterfront Hall, one of Belfast's leading entertainment venues. Sister venue @UlsterHall. Box Office 028 9033 4455. #IWasThereWhen</t>
  </si>
  <si>
    <t>The Northern Ireland Simulation and Human Factors Network links together those interested in Simulation and Human Factors based training throughout NI.</t>
  </si>
  <si>
    <t>One of the @RussellGroup’s leading research-intensive universities, we provide world-class education &amp; research. RT≠Endorsement https://t.co/bRP5xyTS4z</t>
  </si>
  <si>
    <t>Northern Ireland Medical &amp; Dental Training Agency enhancing patient care through training #NIMDTA #VALUED #ValuedTrainees #MedicalEducation</t>
  </si>
  <si>
    <t>Sharing the knowledge, expertise &amp; innovation of simulation-based education in healthcare https://t.co/GifL8OgZQO the official journal of ASPiH</t>
  </si>
  <si>
    <t>Clinical Lecturer/Consultant in Intensive Care at the University of Oxford/OUH. Interests: ICU brain injury post-SAH/Trauma/Cardiac arrest. All my own views</t>
  </si>
  <si>
    <t>Slightly facetious critical care &amp; anaesthesia. Enthusiastic about all. Master of my own domain. I like sushi.</t>
  </si>
  <si>
    <t>Dr Intensive Care_xD83D__xDC69__xD83C__xDFFB_‍⚕️ |Author @vintagebooks _xD83D__xDCDA_| Council member @ICSupdates |Scribbles✏️ https://t.co/fiQUViaCBv |Runs #ICMJC |Former @theBMA Secret Dr</t>
  </si>
  <si>
    <t>Twitter account for https://t.co/szze1FchCr</t>
  </si>
  <si>
    <t>MD, Dept. of Intensive Care, Rigshospitalet| Critical care and clinical research | https://t.co/FRjiRFCQi5 | Views my own</t>
  </si>
  <si>
    <t>Intensivist | Clinical researcher | Trialist | Dept. of Intensive Care | Rigshospitalet | Copenhagen | Denmark</t>
  </si>
  <si>
    <t>peds emergency medicine, public health, opinions my own, RTs not equal to support</t>
  </si>
  <si>
    <t>Official FOAMed account for KSS. Part of the RCEM FOAMed network. Emergency Medicine #foamed and Critical Care #foamcc. Run by @sbattrawden</t>
  </si>
  <si>
    <t>ICM/Anaesthetics Doc. Massive Geek. Pokemon Go Novice. Secret Targaryen.</t>
  </si>
  <si>
    <t>Enthusiastic GP, involved with large family, Europe and politics</t>
  </si>
  <si>
    <t>EM New Consultant migrated back to Kent from Yorkshire. Interested in everything - wellness, medical education, #FOAMEd, #FOAMPed, PHEM and hypnosis.</t>
  </si>
  <si>
    <t>Intensive Care Doctor (Clinician &amp; Researcher)</t>
  </si>
  <si>
    <t>Promoting education, research, innovation &amp; improvement in Cardiothoracic Anaesthesia and Intensive Care from @RoyalPapworth, tweeting #CamCritCareConf #ECMO</t>
  </si>
  <si>
    <t>Husband, father of 2 girls, anesthesiologist..</t>
  </si>
  <si>
    <t>Registrar in Intensive Care Medicine and Anaesthesia</t>
  </si>
  <si>
    <t>Trainee Anaesthetist (Yorkshire), @hullsimulation Lead SimFellow, @ASPiHUK exec member for SIGs, @aomeecg Chair. Own views, retweet≠endorsement.</t>
  </si>
  <si>
    <t>Irish Renal SpR. Clinical Neuroscience DPhil student in Oxford researching stroke and kidney disease with OXVASC. Interested in all things nephron and neuron.</t>
  </si>
  <si>
    <t>Registered Nurse | Critical Care | Currently: Practice Development Nurse in ICU @CUH | My opinions only.</t>
  </si>
  <si>
    <t>Anaesthetist, Data Scientist, Nerd Positive</t>
  </si>
  <si>
    <t>neonatal clinician/researcher: parents, breastfeeding, reproductive loss, nutrition, NEC, omics; all views mine. #ButterflyProject</t>
  </si>
  <si>
    <t>EM Trainee Doc. Loving #FOAMed. Bitta Gaeilge agam freisin! :)</t>
  </si>
  <si>
    <t>طبيب شافعى المذهب سني العقيدة لا اخرج على الحكام-رافض للاخر- معاد للسامية -أحب زوجتى- مش شيخ-و لسانى طويل -مهتم بتاريخ #الحروب_الصليبية و #الحرب_العالمية_الاولى</t>
  </si>
  <si>
    <t>Corkonian living in Belfast, EM doctor, sports fanatic-rugby/GAA/football/NFL/whatever is on, mother of one and wife of one.</t>
  </si>
  <si>
    <t>Fellowships in paediatric intensive care at Great Ormond Street Hospital. @ for details on how to apply.</t>
  </si>
  <si>
    <t>ECMO Center Leiden: adults and children. #ELSO Center of Excellence GOLD level.</t>
  </si>
  <si>
    <t>EM consultant, Colombian diaspora. Hopeful.</t>
  </si>
  <si>
    <t>Nihon Kohden Corporation - Japan - Corporate Strategy Department - Strategic Marketing Manager</t>
  </si>
  <si>
    <t>Gasman, intensivist, resuscitationists, retired golfer, helping critically ill. Passionate about medicine. Slightly less serious than the rest :-) DESA #FOAM</t>
  </si>
  <si>
    <t>Trialist; Statistician; Professor of Health Services Research; Vice Principal (Research), University of Aberdeen. Views my own.</t>
  </si>
  <si>
    <t>Welcome to The Lancet on Twitter. Keep in touch with The Lancet, one of the world's leading general medical journals, published weekly since 1823.</t>
  </si>
  <si>
    <t>JAMA, published continuously since 1883, is an international peer-reviewed general #medical journal and a member of the JAMA Network family of journals.</t>
  </si>
  <si>
    <t>Trauma surgeon at University of Alabama at Birmingham (UAB)</t>
  </si>
  <si>
    <t>#UdeC #ChileEM #POCUS #FOAMed Becado Medicina de Urgencia/Emergency Medicine Resident @UChileEM. Familia, novia y vía aérea_xD83D__xDC97_/Family, gf &amp; airway management_xD83D__xDC97_</t>
  </si>
  <si>
    <t>Consultant in Critical Care Medicine, London. Interest: Pulmonary Hypertension and RV failure- views entirely my own!!! #womenicm #icmjc</t>
  </si>
  <si>
    <t>DPh. Urgencióloga. Málaga. #POCUS y #FOAMED fan. #especialidadMUE</t>
  </si>
  <si>
    <t>Resus officer &amp; Trust Sepsis Nurse Practitioner (trainee ACP), UKSPF Communication officer, UKST Clinical Educator, West Mercia Scouts. My views are my own.</t>
  </si>
  <si>
    <t>Nurse| Midwife| PhD candidate| Lecturer @RCSI_Bahrain. Alumnus @infantcentre. Passionate about Midwifery &amp; Cork.          My own views from the heart.</t>
  </si>
  <si>
    <t>Paramedic/Lecturer, Masters student, cat wrangler, poetry, travel, photography, exercise and feminists, she/her/cis/queer _xD83C__xDFF3_️‍_xD83C__xDF08_ _xD83D__xDE91_ _xD83D__xDCF7_ _xD83D__xDC31__xD83C__xDFCA_‍♀️_xD83D__xDEB2__xD83D__xDCDA__xD83C__xDF84__xD83C__xDF78__xD83D__xDC94_ ✈️</t>
  </si>
  <si>
    <t>Research Fellow @CityUniHealth / clinical trials methodology / critical care / All views my own</t>
  </si>
  <si>
    <t>Clinical Academic Critical Care Physiotherapist I NIHR Clinical Trials Fellow I Views my own</t>
  </si>
  <si>
    <t>Senior Lecturer I @QueensUBelfast I All views my own</t>
  </si>
  <si>
    <t>Consultant Anaesthetist &amp; Director of @AcutePics clinical analytics. Interested in using digital health technology to improve Perioperative &amp; acute care.</t>
  </si>
  <si>
    <t>Trialist, qualitative researcher &amp; systematic reviewer. Orthopaedic surgery/neuropathic pain patient. Views own; RTs not endorsements. https://t.co/FhKktq0lEx</t>
  </si>
  <si>
    <t>The BMJ aims to lead the debate on health, and to engage doctors, researchers and health professionals to improve outcomes for patients</t>
  </si>
  <si>
    <t>ICU doc: passionate about human factors, resuscitation &amp; resilience. Father of feral beasts; flawed human; lucky chap. Opinions my own; often silly</t>
  </si>
  <si>
    <t>Intensive care doctor, researcher, author &amp; geek. My book Critical due May 2019. Loves questions, prefers answers. Rep @ce_seymour. Pub @simonschusterUK</t>
  </si>
  <si>
    <t>BMJ Digital content editor, 
BMJ Opinion and personal views,
JDobson@bmj.com,
Tweets all my own.</t>
  </si>
  <si>
    <t>Lead Clinical Perfusionist @RBandH. ALS instructor. Passion for critical care, ECLS, resuscitation and education, gin, food and wine. #FOAMed. #FOAMcc.</t>
  </si>
  <si>
    <t>Father, husband, intensivist, cancer survivor, peaceful ultra running warrior but deeply lazy at heart.</t>
  </si>
  <si>
    <t>Anesthesiologist and intensivist</t>
  </si>
  <si>
    <t>Anaesthetic trainee. Ex Pharmacist. Loves Photography, F1, Triathlons, Guitar, #FOAMEd. Tweets in a personal capacity. passion for Anaesthetics &amp; ICM</t>
  </si>
  <si>
    <t>Intensivist, enthusiastic (if untalented) dinghy sailor, husband, father. Not necessarily in that order.</t>
  </si>
  <si>
    <t>NHS consultant - intensive care medicine and anaesthesia. All views my own, retweets not endorsement, etc</t>
  </si>
  <si>
    <t>The official Emergency Medicine Trainees' Association UK account.
RT does not equal endorsement.</t>
  </si>
  <si>
    <t>1 wife, 3 girls. EM, PHEM and Retrieval Dr. Also CFR. My views only here. #HelloMyNameIs #Delta7 #together4yes</t>
  </si>
  <si>
    <t>Irish Road Racing Doctor.
Anaesthetist, Intensivist, Prehospitalist, Resuscitationist.</t>
  </si>
  <si>
    <t>ELECTRICIAN/WORSHIP PASTOR IN THE MINISTRY OF REPENTANCE AND HOLINESS
https://t.co/IghvCdDYDa</t>
  </si>
  <si>
    <t>BORN AGAIN. I LOVE JESUS AS MY PERSONAL SAVIOUR.</t>
  </si>
  <si>
    <t>McMaster University / St. Joseph's Healthcare</t>
  </si>
  <si>
    <t>Senior Pastor, 
REPENTANCE &amp; HOLINESS MINISTRY, Mwangulu, Kwale County, Kenya.</t>
  </si>
  <si>
    <t>Aspiring foodie and runner. #JuniorDoctor. Procrastinator extraordinaire. Queen of all wild things. Short and sweet...mostly...</t>
  </si>
  <si>
    <t>Arco String Quartet Belfast</t>
  </si>
  <si>
    <t>Loves: Carol, family, Aston Villa, my work.</t>
  </si>
  <si>
    <t>Somewhere between the stricken and the strained. Aspiring OMF Surgeon. LUFC fan.</t>
  </si>
  <si>
    <t>Interested in life in general and people in particular...</t>
  </si>
  <si>
    <t>Research Co-ordinator.
Critical care nurse.
All remarks my own</t>
  </si>
  <si>
    <t>We should all be a bit kinder to each other. Kindness doesn't mean weakness.                                                       Lindsey5377</t>
  </si>
  <si>
    <t>intensivist at  Latin America Sepsis Institute a non-profit organization willing to improve Sepsis care in Brazil LA and LMICs Defending diversity in all fields</t>
  </si>
  <si>
    <t>Implementation scientist. Campbell Collaboration.</t>
  </si>
  <si>
    <t>#LifeOfSozo A #Redemption &amp; #SalvationStory of Adelina by #ChristJesus to #FullyPartake of #EternalGlory Not a life of a Spectator Fence or Sideline #CallMeSozo</t>
  </si>
  <si>
    <t>Advanced Critical Care Practitioner MSc | FICE-CUSIC supervisor | FICE committee member | g&amp;h CritCareEcho Company Director | BSE | CALS &amp; CUSIC course director</t>
  </si>
  <si>
    <t>Médico internista e intensivista.
Las cosas irán mejor cuando todos empecemos a pensar. 
Amo a mi país _xD83C__xDDF5__xD83C__xDDFE_.</t>
  </si>
  <si>
    <t>Rural doc, author of the Broome Docs blog. Generalist, #FOAMed supporter and contributor. US Leadership professor / #SMACC guy / EM:RAPs Right on Prime podcast</t>
  </si>
  <si>
    <t>ED Doc -ultrasound fanatic</t>
  </si>
  <si>
    <t>استشاري طواريء وعنايه حرجه( ER/ICU/Resus. ) MSc Med edu. ,Associate professor. ICU director-Vice Dean-KSA. . - حساب شخصي .طبي.اجتماعي.رياضي instig. mshahrani</t>
  </si>
  <si>
    <t>Ex-family doc, columnist BMJ + GP. Writer/broadcaster, my book 'Are you the f**king doctor?' out now #GAA  #HIT100 #Resist</t>
  </si>
  <si>
    <t>Programme Manager, NAS-Critical Care Retrieval Services, passionate about nursing and the importance of integrated care, team work (all opinions my own)</t>
  </si>
  <si>
    <t>Professor in the Rotman Institute of Philosophy at Western University. Research ethics nerd.</t>
  </si>
  <si>
    <t>West Cork Rapid Response is a voluntary group of Doctors and Advanced Paramedics providing Critical Care support to the Emergency Services</t>
  </si>
  <si>
    <t>ICNARC designs and conducts high quality audit and research to improve care and outcomes of critically ill patients. RT &amp; likes are not necessarily endorsement</t>
  </si>
  <si>
    <t>Critical care dietitian, Senior Research Fellow, Lead of Nutrition Program at the ANZIC-RC. A food and wine enthusiast :) views my own. #ICUnutrition #FOAMed</t>
  </si>
  <si>
    <t>Homo sapien, husband, father, sceptic, intensivist, retrievalist, believer in the human race and self confessed gadget boy</t>
  </si>
  <si>
    <t>One of those crazy people that loves Emergency Medicine (and ruggers)...</t>
  </si>
  <si>
    <t>ACP lead in Acute/critical care @careELHT. Love helping shape clinical progress, also love wine, family, exercise and food. Different day, different order.</t>
  </si>
  <si>
    <t>Father, Trauma Surgeon, Emergency General Surgeon, Trauma Clinical Trialist and Outcomes Researcher</t>
  </si>
  <si>
    <t>We’re bringing news and exclusive deals to you and your little one! Follow us for the inside scoop on Pampers.</t>
  </si>
  <si>
    <t>Hi I'm Jane, mum of 2, from Pampers UK/Ireland - Here to talk all things baby &amp; share the latest in news, tips and exclusive deals for you and your little one.</t>
  </si>
  <si>
    <t>#NHS Consultant in Public Health | GP trainee Feb '19 | Member of @theQCommunity | #QualityImprovement |_xD83D__xDD0E_health topics on Twitter | Musician | Husband | Dad x3</t>
  </si>
  <si>
    <t>Follow us for information on research, publications and job opportunities @ the Health Services Research Unit, University of Aberdeen.</t>
  </si>
  <si>
    <t>Newcastle Upon Tyne, England</t>
  </si>
  <si>
    <t>England, United Kingdom</t>
  </si>
  <si>
    <t>Colima, México</t>
  </si>
  <si>
    <t>Northampton, England</t>
  </si>
  <si>
    <t>CDMX</t>
  </si>
  <si>
    <t>Cape Town,Edinburgh,NZ,Canada</t>
  </si>
  <si>
    <t>Northern Ireland</t>
  </si>
  <si>
    <t>UK</t>
  </si>
  <si>
    <t>Cambridge UK</t>
  </si>
  <si>
    <t>Treaty One, Manitoba</t>
  </si>
  <si>
    <t>Pittsburgh, PA</t>
  </si>
  <si>
    <t>Montevideo, Uruguay</t>
  </si>
  <si>
    <t>São Paulo, Brasil</t>
  </si>
  <si>
    <t>WORLDWIDE</t>
  </si>
  <si>
    <t>Southampton. UK</t>
  </si>
  <si>
    <t>Coming to a theatre near you</t>
  </si>
  <si>
    <t xml:space="preserve">Next to the thiopentone. </t>
  </si>
  <si>
    <t>New York, NY</t>
  </si>
  <si>
    <t>Ireland</t>
  </si>
  <si>
    <t>Dublin City, Ireland</t>
  </si>
  <si>
    <t>Bristol</t>
  </si>
  <si>
    <t>Oxford, UK</t>
  </si>
  <si>
    <t>North of england by the sea</t>
  </si>
  <si>
    <t>North East, England</t>
  </si>
  <si>
    <t>Northern ireland</t>
  </si>
  <si>
    <t>emerald isle</t>
  </si>
  <si>
    <t>Milton Keynes</t>
  </si>
  <si>
    <t>Newcastle UK</t>
  </si>
  <si>
    <t>Nottingham, England</t>
  </si>
  <si>
    <t>Rapid City, SD</t>
  </si>
  <si>
    <t>delhi</t>
  </si>
  <si>
    <t>Philadelphia, PA</t>
  </si>
  <si>
    <t>Utrecht, Nederland</t>
  </si>
  <si>
    <t>Den Haag</t>
  </si>
  <si>
    <t>Stanford, CA</t>
  </si>
  <si>
    <t>Global</t>
  </si>
  <si>
    <t>Italia</t>
  </si>
  <si>
    <t>Boston, MA</t>
  </si>
  <si>
    <t>Minneapolis, MN</t>
  </si>
  <si>
    <t>North West, England</t>
  </si>
  <si>
    <t>Ann Arbor, MI</t>
  </si>
  <si>
    <t>Beautiful, Dirty Old Town</t>
  </si>
  <si>
    <t>Pennsylvania, USA</t>
  </si>
  <si>
    <t>Bristol, England</t>
  </si>
  <si>
    <t>Belfast, Northern Ireland, UK</t>
  </si>
  <si>
    <t>Northern Ireland, United Kingdom</t>
  </si>
  <si>
    <t>Oxford, England</t>
  </si>
  <si>
    <t>South Coast</t>
  </si>
  <si>
    <t>West Midlands</t>
  </si>
  <si>
    <t>København, Danmark</t>
  </si>
  <si>
    <t>Copenhagen, Denmark</t>
  </si>
  <si>
    <t>Kent, Surrey &amp; Sussex</t>
  </si>
  <si>
    <t>Kent, UK</t>
  </si>
  <si>
    <t>London</t>
  </si>
  <si>
    <t>San Antonio, TX</t>
  </si>
  <si>
    <t>East Riding of Yorkshire</t>
  </si>
  <si>
    <t>Cambridge, UK</t>
  </si>
  <si>
    <t>London, UK</t>
  </si>
  <si>
    <t>Dublin, Ireland</t>
  </si>
  <si>
    <t>دار ابن لقمان على حالها، والقيد باق و الطواشى صبيح</t>
  </si>
  <si>
    <t>London, England</t>
  </si>
  <si>
    <t>Leiden, the Netherlands</t>
  </si>
  <si>
    <t>Belgium</t>
  </si>
  <si>
    <t>Włocławek, Polska</t>
  </si>
  <si>
    <t>Aberdeen</t>
  </si>
  <si>
    <t>London, New York, Beijing</t>
  </si>
  <si>
    <t>Chicago, IL</t>
  </si>
  <si>
    <t>Birmingham, Alabama</t>
  </si>
  <si>
    <t>Chile</t>
  </si>
  <si>
    <t>Málaga</t>
  </si>
  <si>
    <t>Wolverhampton, UK</t>
  </si>
  <si>
    <t>Bahrain | Cork, Ireland</t>
  </si>
  <si>
    <t>Te Whanga-nui-a-Tara</t>
  </si>
  <si>
    <t>Sheffield, UK</t>
  </si>
  <si>
    <t>London Beijing Delhi New York</t>
  </si>
  <si>
    <t>Cardiff University and UHW ICU</t>
  </si>
  <si>
    <t xml:space="preserve">Chelmsford </t>
  </si>
  <si>
    <t>North West close to paradise</t>
  </si>
  <si>
    <t>México</t>
  </si>
  <si>
    <t xml:space="preserve">N.Ireland/Northamptonshire </t>
  </si>
  <si>
    <t>Manchester, England</t>
  </si>
  <si>
    <t>Mai Mahiu, Kenya</t>
  </si>
  <si>
    <t>Kisumu</t>
  </si>
  <si>
    <t>Hamilton, ON, Canada</t>
  </si>
  <si>
    <t>Toronto, Ontario</t>
  </si>
  <si>
    <t>Ukunda, Kenya</t>
  </si>
  <si>
    <t>Edinburgh</t>
  </si>
  <si>
    <t xml:space="preserve">Berkshire.  </t>
  </si>
  <si>
    <t>Lusaka, Zambia _xD83C__xDDEE__xD83C__xDDF1__xD83C__xDDF0__xD83C__xDDEA__xD83C__xDDFF__xD83C__xDDF2_</t>
  </si>
  <si>
    <t>Great Glen, England</t>
  </si>
  <si>
    <t>Paraguay</t>
  </si>
  <si>
    <t>Broome, NW Australia</t>
  </si>
  <si>
    <t xml:space="preserve">الخبر  </t>
  </si>
  <si>
    <t>Rostrevor, Ireland</t>
  </si>
  <si>
    <t>Fingal, Ireland</t>
  </si>
  <si>
    <t>London, Ontario</t>
  </si>
  <si>
    <t>West Cork</t>
  </si>
  <si>
    <t>Melbourne, Aus</t>
  </si>
  <si>
    <t>Scotland</t>
  </si>
  <si>
    <t>North America</t>
  </si>
  <si>
    <t>Edinburgh, Scotland</t>
  </si>
  <si>
    <t>University of Aberdeen</t>
  </si>
  <si>
    <t>https://t.co/fpiqTAgDUH</t>
  </si>
  <si>
    <t>https://t.co/Mfc1hBSdj7</t>
  </si>
  <si>
    <t>https://t.co/AmRXhpANVP</t>
  </si>
  <si>
    <t>http://t.co/yviql6UaKq</t>
  </si>
  <si>
    <t>https://t.co/iTmyMWnmaY</t>
  </si>
  <si>
    <t>https://t.co/jhPQOgYe59</t>
  </si>
  <si>
    <t>https://t.co/a1LpWsQodU</t>
  </si>
  <si>
    <t>https://t.co/xWlZzpptfE</t>
  </si>
  <si>
    <t>https://t.co/ArI4WgD4Pn</t>
  </si>
  <si>
    <t>http://t.co/HBaBGXyhqi</t>
  </si>
  <si>
    <t>https://t.co/a0xotqcKph</t>
  </si>
  <si>
    <t>https://t.co/jWINXEeUDZ</t>
  </si>
  <si>
    <t>https://t.co/9775krjxKH</t>
  </si>
  <si>
    <t>https://t.co/XdQ4VTPwpT</t>
  </si>
  <si>
    <t>https://t.co/nYDhlJnYMp</t>
  </si>
  <si>
    <t>https://t.co/XK7xClZJLs</t>
  </si>
  <si>
    <t>https://t.co/OcdrXYB36M</t>
  </si>
  <si>
    <t>https://t.co/kJJDSBAslD</t>
  </si>
  <si>
    <t>https://t.co/fX3BtMbMTG</t>
  </si>
  <si>
    <t>https://t.co/gecZaI6eHD</t>
  </si>
  <si>
    <t>http://t.co/o9xM8DFd2e</t>
  </si>
  <si>
    <t>https://t.co/S4JRZfM2mG</t>
  </si>
  <si>
    <t>https://t.co/sHKbPNWmzP</t>
  </si>
  <si>
    <t>https://t.co/znIqUBllwV</t>
  </si>
  <si>
    <t>https://t.co/h7hMfxoPfF</t>
  </si>
  <si>
    <t>https://t.co/ObPSipjsop</t>
  </si>
  <si>
    <t>https://t.co/9HrNsQWAj3</t>
  </si>
  <si>
    <t>https://t.co/hAvhAqbv5c</t>
  </si>
  <si>
    <t>https://t.co/xikmA0iyMo</t>
  </si>
  <si>
    <t>https://t.co/AeXIQC3Tcp</t>
  </si>
  <si>
    <t>https://t.co/NACX18Jnsv</t>
  </si>
  <si>
    <t>https://t.co/mAN7KKip6n</t>
  </si>
  <si>
    <t>https://t.co/gc2WIZ0Xse</t>
  </si>
  <si>
    <t>https://t.co/cOuCReAlYB</t>
  </si>
  <si>
    <t>https://t.co/onZdOntRMp</t>
  </si>
  <si>
    <t>https://t.co/ir4sE3UTxc</t>
  </si>
  <si>
    <t>https://t.co/GZXNdzP2Pz</t>
  </si>
  <si>
    <t>https://t.co/bZya8FS7PB</t>
  </si>
  <si>
    <t>https://t.co/MbHsfy5wSk</t>
  </si>
  <si>
    <t>https://t.co/SXqBMKuLCJ</t>
  </si>
  <si>
    <t>http://t.co/qiHMnQF7up</t>
  </si>
  <si>
    <t>https://t.co/9XpU9We7EK</t>
  </si>
  <si>
    <t>https://t.co/wyW6GrwT2m</t>
  </si>
  <si>
    <t>https://t.co/2HGGtbLBG0</t>
  </si>
  <si>
    <t>http://t.co/Ar4nChHwFq</t>
  </si>
  <si>
    <t>https://t.co/40Xy32Ailm</t>
  </si>
  <si>
    <t>https://t.co/giLKoJQj9k</t>
  </si>
  <si>
    <t>https://t.co/dSjGXvF8Bg</t>
  </si>
  <si>
    <t>https://t.co/jIlPtHg2kZ</t>
  </si>
  <si>
    <t>https://t.co/rZXMhv5wTV</t>
  </si>
  <si>
    <t>https://t.co/6de8cjIA5e</t>
  </si>
  <si>
    <t>http://t.co/m0idmxeUP5</t>
  </si>
  <si>
    <t>https://t.co/1j2rU02ad7</t>
  </si>
  <si>
    <t>http://t.co/3yeROHYd9Y</t>
  </si>
  <si>
    <t>http://t.co/UlQnOqiSWN</t>
  </si>
  <si>
    <t>https://t.co/G5iqO7IBSf</t>
  </si>
  <si>
    <t>https://t.co/ONMwB3T2xc</t>
  </si>
  <si>
    <t>https://t.co/LAeqtHWeOh</t>
  </si>
  <si>
    <t>https://t.co/rrS01E3DN7</t>
  </si>
  <si>
    <t>https://t.co/NnqbdvrY7B</t>
  </si>
  <si>
    <t>https://t.co/LgkFBMs9pt</t>
  </si>
  <si>
    <t>http://t.co/7jxGfumLaL</t>
  </si>
  <si>
    <t>https://t.co/XeCdei8xAu</t>
  </si>
  <si>
    <t>https://t.co/1LvNALtFSW</t>
  </si>
  <si>
    <t>https://t.co/kAjYnYIhSF</t>
  </si>
  <si>
    <t>http://t.co/k7PayyfV27</t>
  </si>
  <si>
    <t>https://t.co/177njUHwyH</t>
  </si>
  <si>
    <t>http://t.co/XWShmwdj8t</t>
  </si>
  <si>
    <t>https://pbs.twimg.com/profile_banners/311091156/1466544595</t>
  </si>
  <si>
    <t>https://pbs.twimg.com/profile_banners/142424070/1512946101</t>
  </si>
  <si>
    <t>https://pbs.twimg.com/profile_banners/155996561/1435878566</t>
  </si>
  <si>
    <t>https://pbs.twimg.com/profile_banners/852601610316525568/1492544252</t>
  </si>
  <si>
    <t>https://pbs.twimg.com/profile_banners/705944024/1516830461</t>
  </si>
  <si>
    <t>https://pbs.twimg.com/profile_banners/1630798136/1535795523</t>
  </si>
  <si>
    <t>https://pbs.twimg.com/profile_banners/366007237/1532841317</t>
  </si>
  <si>
    <t>https://pbs.twimg.com/profile_banners/2233788032/1387116288</t>
  </si>
  <si>
    <t>https://pbs.twimg.com/profile_banners/117870329/1454172626</t>
  </si>
  <si>
    <t>https://pbs.twimg.com/profile_banners/883155282465087488/1499508323</t>
  </si>
  <si>
    <t>https://pbs.twimg.com/profile_banners/804126724049014784/1540954667</t>
  </si>
  <si>
    <t>https://pbs.twimg.com/profile_banners/703343590492266498/1515027885</t>
  </si>
  <si>
    <t>https://pbs.twimg.com/profile_banners/33752213/1353580752</t>
  </si>
  <si>
    <t>https://pbs.twimg.com/profile_banners/1621273135/1420488984</t>
  </si>
  <si>
    <t>https://pbs.twimg.com/profile_banners/921709183/1371402476</t>
  </si>
  <si>
    <t>https://pbs.twimg.com/profile_banners/83011510/1493027516</t>
  </si>
  <si>
    <t>https://pbs.twimg.com/profile_banners/82936271/1360624501</t>
  </si>
  <si>
    <t>https://pbs.twimg.com/profile_banners/798409656683130884/1503628664</t>
  </si>
  <si>
    <t>https://pbs.twimg.com/profile_banners/1283315502/1531797135</t>
  </si>
  <si>
    <t>https://pbs.twimg.com/profile_banners/1076420407/1532375944</t>
  </si>
  <si>
    <t>https://pbs.twimg.com/profile_banners/377213448/1444166380</t>
  </si>
  <si>
    <t>https://pbs.twimg.com/profile_banners/368449857/1436732605</t>
  </si>
  <si>
    <t>https://pbs.twimg.com/profile_banners/122233838/1379004023</t>
  </si>
  <si>
    <t>https://pbs.twimg.com/profile_banners/236002685/1501917921</t>
  </si>
  <si>
    <t>https://pbs.twimg.com/profile_banners/830917375746830336/1522872846</t>
  </si>
  <si>
    <t>https://pbs.twimg.com/profile_banners/130930530/1382720133</t>
  </si>
  <si>
    <t>https://pbs.twimg.com/profile_banners/867824066/1480193589</t>
  </si>
  <si>
    <t>https://pbs.twimg.com/profile_banners/1520144329/1542170648</t>
  </si>
  <si>
    <t>https://pbs.twimg.com/profile_banners/707952408723374081/1546437945</t>
  </si>
  <si>
    <t>https://pbs.twimg.com/profile_banners/1028048898810671105/1542862593</t>
  </si>
  <si>
    <t>https://pbs.twimg.com/profile_banners/1921502138/1384747919</t>
  </si>
  <si>
    <t>https://pbs.twimg.com/profile_banners/69518944/1460461277</t>
  </si>
  <si>
    <t>https://pbs.twimg.com/profile_banners/918267763508043776/1507775275</t>
  </si>
  <si>
    <t>https://pbs.twimg.com/profile_banners/15581273/1545302472</t>
  </si>
  <si>
    <t>https://pbs.twimg.com/profile_banners/49279876/1515361700</t>
  </si>
  <si>
    <t>https://pbs.twimg.com/profile_banners/52361670/1512145355</t>
  </si>
  <si>
    <t>https://pbs.twimg.com/profile_banners/1033795339252375553/1535561530</t>
  </si>
  <si>
    <t>https://pbs.twimg.com/profile_banners/314671889/1394857043</t>
  </si>
  <si>
    <t>https://pbs.twimg.com/profile_banners/766647722250240000/1547224695</t>
  </si>
  <si>
    <t>https://pbs.twimg.com/profile_banners/1914129900/1398515286</t>
  </si>
  <si>
    <t>https://pbs.twimg.com/profile_banners/627590540/1498824207</t>
  </si>
  <si>
    <t>https://pbs.twimg.com/profile_banners/19091530/1512338626</t>
  </si>
  <si>
    <t>https://pbs.twimg.com/profile_banners/918131138660626433/1507818853</t>
  </si>
  <si>
    <t>https://pbs.twimg.com/profile_banners/19771686/1447740162</t>
  </si>
  <si>
    <t>https://pbs.twimg.com/profile_banners/724599761211412480/1546940540</t>
  </si>
  <si>
    <t>https://pbs.twimg.com/profile_banners/739921424681447424/1465293853</t>
  </si>
  <si>
    <t>https://pbs.twimg.com/profile_banners/36943804/1507111652</t>
  </si>
  <si>
    <t>https://pbs.twimg.com/profile_banners/780530754354675712/1523546216</t>
  </si>
  <si>
    <t>https://pbs.twimg.com/profile_banners/123908935/1479453146</t>
  </si>
  <si>
    <t>https://pbs.twimg.com/profile_banners/2814987443/1413236893</t>
  </si>
  <si>
    <t>https://pbs.twimg.com/profile_banners/1306929332/1497640912</t>
  </si>
  <si>
    <t>https://pbs.twimg.com/profile_banners/346476728/1545927059</t>
  </si>
  <si>
    <t>https://pbs.twimg.com/profile_banners/783273551050731520/1475752154</t>
  </si>
  <si>
    <t>https://pbs.twimg.com/profile_banners/924280983536402432/1509201550</t>
  </si>
  <si>
    <t>https://pbs.twimg.com/profile_banners/514688965/1531428695</t>
  </si>
  <si>
    <t>https://pbs.twimg.com/profile_banners/3784502836/1531310022</t>
  </si>
  <si>
    <t>https://pbs.twimg.com/profile_banners/4517577682/1467227072</t>
  </si>
  <si>
    <t>https://pbs.twimg.com/profile_banners/800075637725622272/1479588906</t>
  </si>
  <si>
    <t>https://pbs.twimg.com/profile_banners/1411421064/1428167364</t>
  </si>
  <si>
    <t>https://pbs.twimg.com/profile_banners/257934490/1476162828</t>
  </si>
  <si>
    <t>https://pbs.twimg.com/profile_banners/2944929267/1535907804</t>
  </si>
  <si>
    <t>https://pbs.twimg.com/profile_banners/354865017/1385835406</t>
  </si>
  <si>
    <t>https://pbs.twimg.com/profile_banners/3242263403/1496536051</t>
  </si>
  <si>
    <t>https://pbs.twimg.com/profile_banners/129955381/1537165451</t>
  </si>
  <si>
    <t>https://pbs.twimg.com/profile_banners/17733495/1446541570</t>
  </si>
  <si>
    <t>https://pbs.twimg.com/profile_banners/745679075281408000/1467474245</t>
  </si>
  <si>
    <t>https://pbs.twimg.com/profile_banners/466412216/1412626124</t>
  </si>
  <si>
    <t>https://pbs.twimg.com/profile_banners/2277084192/1536968366</t>
  </si>
  <si>
    <t>https://pbs.twimg.com/profile_banners/405687663/1360539838</t>
  </si>
  <si>
    <t>https://pbs.twimg.com/profile_banners/594104791/1473151739</t>
  </si>
  <si>
    <t>https://pbs.twimg.com/profile_banners/598249897/1412313281</t>
  </si>
  <si>
    <t>https://pbs.twimg.com/profile_banners/1654919335/1483049559</t>
  </si>
  <si>
    <t>https://pbs.twimg.com/profile_banners/27013292/1458296880</t>
  </si>
  <si>
    <t>https://pbs.twimg.com/profile_banners/38489678/1547613313</t>
  </si>
  <si>
    <t>https://pbs.twimg.com/profile_banners/3406768217/1478459948</t>
  </si>
  <si>
    <t>https://pbs.twimg.com/profile_banners/98460371/1541425229</t>
  </si>
  <si>
    <t>https://pbs.twimg.com/profile_banners/2255503206/1522788945</t>
  </si>
  <si>
    <t>https://pbs.twimg.com/profile_banners/2863795479/1527618732</t>
  </si>
  <si>
    <t>https://pbs.twimg.com/profile_banners/1248350874/1454450911</t>
  </si>
  <si>
    <t>https://pbs.twimg.com/profile_banners/269558153/1545985812</t>
  </si>
  <si>
    <t>https://pbs.twimg.com/profile_banners/3345969779/1541685539</t>
  </si>
  <si>
    <t>https://pbs.twimg.com/profile_banners/113382870/1436975449</t>
  </si>
  <si>
    <t>https://pbs.twimg.com/profile_banners/344402858/1412580130</t>
  </si>
  <si>
    <t>https://pbs.twimg.com/profile_banners/16949344/1406283080</t>
  </si>
  <si>
    <t>https://pbs.twimg.com/profile_banners/743452169936969728/1466342274</t>
  </si>
  <si>
    <t>https://pbs.twimg.com/profile_banners/31466326/1545343588</t>
  </si>
  <si>
    <t>https://pbs.twimg.com/profile_banners/371935104/1464778353</t>
  </si>
  <si>
    <t>https://pbs.twimg.com/profile_banners/26074941/1409690352</t>
  </si>
  <si>
    <t>https://pbs.twimg.com/profile_banners/29952748/1527546246</t>
  </si>
  <si>
    <t>https://pbs.twimg.com/profile_banners/1154484210/1537012679</t>
  </si>
  <si>
    <t>https://pbs.twimg.com/profile_banners/2364351836/1479567197</t>
  </si>
  <si>
    <t>https://pbs.twimg.com/profile_banners/378119710/1519325123</t>
  </si>
  <si>
    <t>https://pbs.twimg.com/profile_banners/216218120/1362098726</t>
  </si>
  <si>
    <t>https://pbs.twimg.com/profile_banners/720136240532692993/1488385317</t>
  </si>
  <si>
    <t>https://pbs.twimg.com/profile_banners/16232565/1494988270</t>
  </si>
  <si>
    <t>https://pbs.twimg.com/profile_banners/868234904/1405983028</t>
  </si>
  <si>
    <t>https://pbs.twimg.com/profile_banners/2751106757/1465844982</t>
  </si>
  <si>
    <t>https://pbs.twimg.com/profile_banners/861276958189113344/1533287940</t>
  </si>
  <si>
    <t>https://pbs.twimg.com/profile_banners/89288276/1484294298</t>
  </si>
  <si>
    <t>https://pbs.twimg.com/profile_banners/854957995083649024/1492717044</t>
  </si>
  <si>
    <t>https://pbs.twimg.com/profile_banners/2905202033/1469731828</t>
  </si>
  <si>
    <t>https://pbs.twimg.com/profile_banners/850632506/1535823785</t>
  </si>
  <si>
    <t>https://pbs.twimg.com/profile_banners/799127485/1544277890</t>
  </si>
  <si>
    <t>https://pbs.twimg.com/profile_banners/37236806/1521339970</t>
  </si>
  <si>
    <t>https://pbs.twimg.com/profile_banners/406136615/1368109406</t>
  </si>
  <si>
    <t>https://pbs.twimg.com/profile_banners/1014013377012797441/1542888477</t>
  </si>
  <si>
    <t>https://pbs.twimg.com/profile_banners/478730842/1545684596</t>
  </si>
  <si>
    <t>https://pbs.twimg.com/profile_banners/228756043/1542315390</t>
  </si>
  <si>
    <t>https://pbs.twimg.com/profile_banners/735725389/1543261454</t>
  </si>
  <si>
    <t>https://pbs.twimg.com/profile_banners/552679805/1431902141</t>
  </si>
  <si>
    <t>https://pbs.twimg.com/profile_banners/2814861620/1508837250</t>
  </si>
  <si>
    <t>https://pbs.twimg.com/profile_banners/2468835818/1408033076</t>
  </si>
  <si>
    <t>https://pbs.twimg.com/profile_banners/555137417/1447918195</t>
  </si>
  <si>
    <t>https://pbs.twimg.com/profile_banners/418209986/1443891177</t>
  </si>
  <si>
    <t>https://pbs.twimg.com/profile_banners/703621566567989250/1502650174</t>
  </si>
  <si>
    <t>https://pbs.twimg.com/profile_banners/2256882608/1528943767</t>
  </si>
  <si>
    <t>https://pbs.twimg.com/profile_banners/54548089/1511195214</t>
  </si>
  <si>
    <t>https://pbs.twimg.com/profile_banners/245739696/1432207050</t>
  </si>
  <si>
    <t>https://pbs.twimg.com/profile_banners/1206145507/1545000937</t>
  </si>
  <si>
    <t>https://pbs.twimg.com/profile_banners/988717153/1401457763</t>
  </si>
  <si>
    <t>en-GB</t>
  </si>
  <si>
    <t>es</t>
  </si>
  <si>
    <t>en-gb</t>
  </si>
  <si>
    <t>pt</t>
  </si>
  <si>
    <t>nl</t>
  </si>
  <si>
    <t>it</t>
  </si>
  <si>
    <t>th</t>
  </si>
  <si>
    <t>da</t>
  </si>
  <si>
    <t>ar</t>
  </si>
  <si>
    <t>fr</t>
  </si>
  <si>
    <t>pl</t>
  </si>
  <si>
    <t>http://abs.twimg.com/images/themes/theme1/bg.png</t>
  </si>
  <si>
    <t>http://abs.twimg.com/images/themes/theme9/bg.gif</t>
  </si>
  <si>
    <t>http://abs.twimg.com/images/themes/theme14/bg.gif</t>
  </si>
  <si>
    <t>http://abs.twimg.com/images/themes/theme18/bg.gif</t>
  </si>
  <si>
    <t>http://abs.twimg.com/images/themes/theme2/bg.gif</t>
  </si>
  <si>
    <t>http://abs.twimg.com/images/themes/theme15/bg.png</t>
  </si>
  <si>
    <t>http://abs.twimg.com/images/themes/theme13/bg.gif</t>
  </si>
  <si>
    <t>http://abs.twimg.com/images/themes/theme8/bg.gif</t>
  </si>
  <si>
    <t>http://abs.twimg.com/images/themes/theme17/bg.gif</t>
  </si>
  <si>
    <t>http://abs.twimg.com/images/themes/theme19/bg.gif</t>
  </si>
  <si>
    <t>http://abs.twimg.com/images/themes/theme6/bg.gif</t>
  </si>
  <si>
    <t>http://abs.twimg.com/images/themes/theme3/bg.gif</t>
  </si>
  <si>
    <t>http://abs.twimg.com/images/themes/theme5/bg.gif</t>
  </si>
  <si>
    <t>http://pbs.twimg.com/profile_images/1047473906360229889/teXsLL1L_normal.jpg</t>
  </si>
  <si>
    <t>http://pbs.twimg.com/profile_images/1022094693126074369/bA64NuNg_normal.jpg</t>
  </si>
  <si>
    <t>http://pbs.twimg.com/profile_images/1023654424667992064/_HOzxt3e_normal.jpg</t>
  </si>
  <si>
    <t>http://pbs.twimg.com/profile_images/979479890893459457/Ep_obtr4_normal.jpg</t>
  </si>
  <si>
    <t>http://pbs.twimg.com/profile_images/477688273/me__Small__normal.jpg</t>
  </si>
  <si>
    <t>http://pbs.twimg.com/profile_images/976863789969760256/MiCl--0J_normal.jpg</t>
  </si>
  <si>
    <t>http://pbs.twimg.com/profile_images/908344315549814784/WHXWGcHg_normal.jpg</t>
  </si>
  <si>
    <t>http://pbs.twimg.com/profile_images/1080293863976304640/DXvGaPCo_normal.jpg</t>
  </si>
  <si>
    <t>http://pbs.twimg.com/profile_images/2200983656/image_normal.jpg</t>
  </si>
  <si>
    <t>http://pbs.twimg.com/profile_images/1075702646235906048/98BcNUBm_normal.jpg</t>
  </si>
  <si>
    <t>http://pbs.twimg.com/profile_images/905723211555282945/Ddqcu4FA_normal.jpg</t>
  </si>
  <si>
    <t>http://pbs.twimg.com/profile_images/1078543392529879041/0iUpX5MQ_normal.jpg</t>
  </si>
  <si>
    <t>http://pbs.twimg.com/profile_images/711920034327695360/Iluv2qo5_normal.jpg</t>
  </si>
  <si>
    <t>http://pbs.twimg.com/profile_images/458313313898606593/JarCy6Ef_normal.jpeg</t>
  </si>
  <si>
    <t>http://pbs.twimg.com/profile_images/914134935459508224/0undbHoq_normal.jpg</t>
  </si>
  <si>
    <t>http://pbs.twimg.com/profile_images/1026423536834043905/bAFtf1hq_normal.jpg</t>
  </si>
  <si>
    <t>http://pbs.twimg.com/profile_images/936188961340448768/Jippi28N_normal.jpg</t>
  </si>
  <si>
    <t>http://pbs.twimg.com/profile_images/1047032161222692864/rG-uOvvE_normal.jpg</t>
  </si>
  <si>
    <t>http://pbs.twimg.com/profile_images/739922432702750720/n69V-jF9_normal.jpg</t>
  </si>
  <si>
    <t>http://pbs.twimg.com/profile_images/924959964095008768/cHfRRucw_normal.jpg</t>
  </si>
  <si>
    <t>http://pbs.twimg.com/profile_images/984447114729218049/YvGiUhea_normal.jpg</t>
  </si>
  <si>
    <t>http://pbs.twimg.com/profile_images/602089466594009088/F3ASdrpX_normal.png</t>
  </si>
  <si>
    <t>http://pbs.twimg.com/profile_images/521778868479201281/CIDTzlm6_normal.jpeg</t>
  </si>
  <si>
    <t>http://pbs.twimg.com/profile_images/605776619878236161/NEuToMCO_normal.jpg</t>
  </si>
  <si>
    <t>http://pbs.twimg.com/profile_images/1074759741719670784/s2cpgrQX_normal.jpg</t>
  </si>
  <si>
    <t>http://pbs.twimg.com/profile_images/953627170127179777/bbpARPDS_normal.jpg</t>
  </si>
  <si>
    <t>http://pbs.twimg.com/profile_images/3208602002/9badfd95323cb8f9f3d45067fcc66ea3_normal.jpeg</t>
  </si>
  <si>
    <t>http://pbs.twimg.com/profile_images/443136397386317824/6BbAe8XR_normal.jpeg</t>
  </si>
  <si>
    <t>http://pbs.twimg.com/profile_images/378800000725668351/16bf102fc319d621a456d9f821071253_normal.jpeg</t>
  </si>
  <si>
    <t>http://pbs.twimg.com/profile_images/971418190294130688/hOVYgfbh_normal.jpg</t>
  </si>
  <si>
    <t>http://pbs.twimg.com/profile_images/1083101933777219584/eLazy9B1_normal.jpg</t>
  </si>
  <si>
    <t>http://pbs.twimg.com/profile_images/1046678639624896514/uKmAB43g_normal.jpg</t>
  </si>
  <si>
    <t>http://pbs.twimg.com/profile_images/1048996962165579777/ncCRYU-a_normal.jpg</t>
  </si>
  <si>
    <t>http://pbs.twimg.com/profile_images/1080448671672688640/Gm2jMSf__normal.jpg</t>
  </si>
  <si>
    <t>http://pbs.twimg.com/profile_images/744519066644262912/uGszUnKd_normal.jpg</t>
  </si>
  <si>
    <t>http://pbs.twimg.com/profile_images/1075872892997525504/NOUcTs6m_normal.jpg</t>
  </si>
  <si>
    <t>http://pbs.twimg.com/profile_images/729454787163475968/lfDO3vfT_normal.jpg</t>
  </si>
  <si>
    <t>http://pbs.twimg.com/profile_images/701884504999227393/Ceh0kv7D_normal.jpg</t>
  </si>
  <si>
    <t>http://pbs.twimg.com/profile_images/601159550415278080/KWc-kOeb_normal.jpg</t>
  </si>
  <si>
    <t>http://pbs.twimg.com/profile_images/988122993095270401/uzRzAzKu_normal.jpg</t>
  </si>
  <si>
    <t>http://pbs.twimg.com/profile_images/955302072659988480/PzhchRQk_normal.jpg</t>
  </si>
  <si>
    <t>http://pbs.twimg.com/profile_images/1001273044784967680/aOv19Q16_normal.jpg</t>
  </si>
  <si>
    <t>http://pbs.twimg.com/profile_images/856442006788337664/B3w7Q1sc_normal.jpg</t>
  </si>
  <si>
    <t>http://pbs.twimg.com/profile_images/2586260591/image_normal.jpg</t>
  </si>
  <si>
    <t>http://pbs.twimg.com/profile_images/855143385753157636/zhFj0lr4_normal.jpg</t>
  </si>
  <si>
    <t>http://pbs.twimg.com/profile_images/1085908292310716416/iz7c6G8R_normal.jpg</t>
  </si>
  <si>
    <t>http://pbs.twimg.com/profile_images/1065577628894142464/K8-6L82z_normal.jpg</t>
  </si>
  <si>
    <t>http://pbs.twimg.com/profile_images/512222033086668800/GnVHIAZY_normal.png</t>
  </si>
  <si>
    <t>http://pbs.twimg.com/profile_images/667448231371083777/yr3mvUQ0_normal.jpg</t>
  </si>
  <si>
    <t>http://pbs.twimg.com/profile_images/439582514139889664/HPuGzhUm_normal.jpeg</t>
  </si>
  <si>
    <t>http://pbs.twimg.com/profile_images/548272798930440192/upZ-Yf-Y_normal.jpeg</t>
  </si>
  <si>
    <t>http://pbs.twimg.com/profile_images/474526659249332226/NLEBcBjJ_normal.jpeg</t>
  </si>
  <si>
    <t>http://pbs.twimg.com/profile_images/1014272128689033216/QGL0FELi_normal.jpg</t>
  </si>
  <si>
    <t>Open Twitter Page for This Person</t>
  </si>
  <si>
    <t>https://twitter.com/huwmcc</t>
  </si>
  <si>
    <t>https://twitter.com/jillkellyne42</t>
  </si>
  <si>
    <t>https://twitter.com/berna_camposuci</t>
  </si>
  <si>
    <t>https://twitter.com/nuttchristopher</t>
  </si>
  <si>
    <t>https://twitter.com/wilkinsonjonny</t>
  </si>
  <si>
    <t>https://twitter.com/patrickmedicine</t>
  </si>
  <si>
    <t>https://twitter.com/robyncjohnston</t>
  </si>
  <si>
    <t>https://twitter.com/critcarereviews</t>
  </si>
  <si>
    <t>https://twitter.com/theslicer</t>
  </si>
  <si>
    <t>https://twitter.com/jbpara999</t>
  </si>
  <si>
    <t>https://twitter.com/stephen_t_webb</t>
  </si>
  <si>
    <t>https://twitter.com/dylanmackayphd</t>
  </si>
  <si>
    <t>https://twitter.com/timothygirard</t>
  </si>
  <si>
    <t>https://twitter.com/paperworkmonkey</t>
  </si>
  <si>
    <t>https://twitter.com/sunpi_2017</t>
  </si>
  <si>
    <t>https://twitter.com/sgdambrauskas</t>
  </si>
  <si>
    <t>https://twitter.com/f_g_zampieri</t>
  </si>
  <si>
    <t>https://twitter.com/gutopell</t>
  </si>
  <si>
    <t>https://twitter.com/ellen_t16</t>
  </si>
  <si>
    <t>https://twitter.com/goodsamapp</t>
  </si>
  <si>
    <t>https://twitter.com/anniebruton</t>
  </si>
  <si>
    <t>https://twitter.com/welshgasdoc</t>
  </si>
  <si>
    <t>https://twitter.com/jasondwalker</t>
  </si>
  <si>
    <t>https://twitter.com/zimickmd</t>
  </si>
  <si>
    <t>https://twitter.com/mitchpage3</t>
  </si>
  <si>
    <t>https://twitter.com/andyneill</t>
  </si>
  <si>
    <t>https://twitter.com/eoinkr</t>
  </si>
  <si>
    <t>https://twitter.com/toddrice_icu</t>
  </si>
  <si>
    <t>https://twitter.com/psychdrd</t>
  </si>
  <si>
    <t>https://twitter.com/adrianhumphry</t>
  </si>
  <si>
    <t>https://twitter.com/mattluney</t>
  </si>
  <si>
    <t>https://twitter.com/tomacairns</t>
  </si>
  <si>
    <t>https://twitter.com/accpnr</t>
  </si>
  <si>
    <t>https://twitter.com/scimedic</t>
  </si>
  <si>
    <t>https://twitter.com/bryan_reidy</t>
  </si>
  <si>
    <t>https://twitter.com/lordothebrocean</t>
  </si>
  <si>
    <t>https://twitter.com/annabatchelor</t>
  </si>
  <si>
    <t>https://twitter.com/ljmottram</t>
  </si>
  <si>
    <t>https://twitter.com/kelly1_catriona</t>
  </si>
  <si>
    <t>https://twitter.com/titanichotelbel</t>
  </si>
  <si>
    <t>https://twitter.com/tcnguyen1207</t>
  </si>
  <si>
    <t>https://twitter.com/caz_sampson</t>
  </si>
  <si>
    <t>https://twitter.com/ccinquisitivist</t>
  </si>
  <si>
    <t>https://twitter.com/malligai1720</t>
  </si>
  <si>
    <t>https://twitter.com/dramandeepsingh</t>
  </si>
  <si>
    <t>https://twitter.com/dramfm</t>
  </si>
  <si>
    <t>https://twitter.com/foam_bot</t>
  </si>
  <si>
    <t>https://twitter.com/monikakerck</t>
  </si>
  <si>
    <t>https://twitter.com/minvws</t>
  </si>
  <si>
    <t>https://twitter.com/nfergus</t>
  </si>
  <si>
    <t>https://twitter.com/lennie333</t>
  </si>
  <si>
    <t>https://twitter.com/caring_mobile</t>
  </si>
  <si>
    <t>https://twitter.com/rdxwhatelse</t>
  </si>
  <si>
    <t>https://twitter.com/dme_jun</t>
  </si>
  <si>
    <t>https://twitter.com/jlitell</t>
  </si>
  <si>
    <t>https://twitter.com/nw_icm</t>
  </si>
  <si>
    <t>https://twitter.com/heydrnik</t>
  </si>
  <si>
    <t>https://twitter.com/darknatter</t>
  </si>
  <si>
    <t>https://twitter.com/emeddoc</t>
  </si>
  <si>
    <t>https://twitter.com/drsgrier</t>
  </si>
  <si>
    <t>https://twitter.com/nbt_icu</t>
  </si>
  <si>
    <t>https://twitter.com/mdthemd</t>
  </si>
  <si>
    <t>https://twitter.com/belwaterfront</t>
  </si>
  <si>
    <t>https://twitter.com/nishfn</t>
  </si>
  <si>
    <t>https://twitter.com/qubelfast</t>
  </si>
  <si>
    <t>https://twitter.com/_nimdta</t>
  </si>
  <si>
    <t>https://twitter.com/aspihuk</t>
  </si>
  <si>
    <t>https://twitter.com/docatopping</t>
  </si>
  <si>
    <t>https://twitter.com/matthewjrowland</t>
  </si>
  <si>
    <t>https://twitter.com/exodear</t>
  </si>
  <si>
    <t>https://twitter.com/vapourninja</t>
  </si>
  <si>
    <t>https://twitter.com/whistlingdixie4</t>
  </si>
  <si>
    <t>https://twitter.com/leedsicu</t>
  </si>
  <si>
    <t>https://twitter.com/tinemeyhoff</t>
  </si>
  <si>
    <t>https://twitter.com/mortenhylander</t>
  </si>
  <si>
    <t>https://twitter.com/agobk</t>
  </si>
  <si>
    <t>https://twitter.com/kssemfoam</t>
  </si>
  <si>
    <t>https://twitter.com/hevinox1</t>
  </si>
  <si>
    <t>https://twitter.com/mary__mccarthy</t>
  </si>
  <si>
    <t>https://twitter.com/onelongplait</t>
  </si>
  <si>
    <t>https://twitter.com/agordonicu</t>
  </si>
  <si>
    <t>https://twitter.com/papcriticalcare</t>
  </si>
  <si>
    <t>https://twitter.com/craigcmac</t>
  </si>
  <si>
    <t>https://twitter.com/grahamccracken</t>
  </si>
  <si>
    <t>https://twitter.com/alangopal</t>
  </si>
  <si>
    <t>https://twitter.com/dearbhlakelly4</t>
  </si>
  <si>
    <t>https://twitter.com/rn_hugopf</t>
  </si>
  <si>
    <t>https://twitter.com/doced</t>
  </si>
  <si>
    <t>https://twitter.com/neoresearch_net</t>
  </si>
  <si>
    <t>https://twitter.com/andypattonirl</t>
  </si>
  <si>
    <t>https://twitter.com/x_81_x</t>
  </si>
  <si>
    <t>https://twitter.com/brigidpcollins</t>
  </si>
  <si>
    <t>https://twitter.com/goshpictraining</t>
  </si>
  <si>
    <t>https://twitter.com/ecmolumc</t>
  </si>
  <si>
    <t>https://twitter.com/allisonkeegan9</t>
  </si>
  <si>
    <t>https://twitter.com/roxycaine</t>
  </si>
  <si>
    <t>https://twitter.com/ericdalne</t>
  </si>
  <si>
    <t>https://twitter.com/rubbadoc</t>
  </si>
  <si>
    <t>https://twitter.com/marionkcampbell</t>
  </si>
  <si>
    <t>https://twitter.com/thelancet</t>
  </si>
  <si>
    <t>https://twitter.com/jama_current</t>
  </si>
  <si>
    <t>https://twitter.com/janjansenuk</t>
  </si>
  <si>
    <t>https://twitter.com/guscalderock</t>
  </si>
  <si>
    <t>https://twitter.com/albrame</t>
  </si>
  <si>
    <t>https://twitter.com/mjluqueh</t>
  </si>
  <si>
    <t>https://twitter.com/snabless</t>
  </si>
  <si>
    <t>https://twitter.com/thelovelymaeve</t>
  </si>
  <si>
    <t>https://twitter.com/kiwib</t>
  </si>
  <si>
    <t>https://twitter.com/lydiamemerson</t>
  </si>
  <si>
    <t>https://twitter.com/bronwenconnolly</t>
  </si>
  <si>
    <t>https://twitter.com/jennifermcgaug2</t>
  </si>
  <si>
    <t>https://twitter.com/sandydoc79</t>
  </si>
  <si>
    <t>https://twitter.com/danhind1</t>
  </si>
  <si>
    <t>https://twitter.com/bmj_latest</t>
  </si>
  <si>
    <t>https://twitter.com/docpgb</t>
  </si>
  <si>
    <t>https://twitter.com/matrix_mania</t>
  </si>
  <si>
    <t>https://twitter.com/juliet_hd</t>
  </si>
  <si>
    <t>https://twitter.com/catalinapilco</t>
  </si>
  <si>
    <t>https://twitter.com/chris_bish_78</t>
  </si>
  <si>
    <t>https://twitter.com/jaynaisbitt</t>
  </si>
  <si>
    <t>https://twitter.com/zowierochin</t>
  </si>
  <si>
    <t>https://twitter.com/chrisking01</t>
  </si>
  <si>
    <t>https://twitter.com/billyardtom</t>
  </si>
  <si>
    <t>https://twitter.com/fwallace1</t>
  </si>
  <si>
    <t>https://twitter.com/emtacommittee</t>
  </si>
  <si>
    <t>https://twitter.com/david_menzies</t>
  </si>
  <si>
    <t>https://twitter.com/docjohnhinds</t>
  </si>
  <si>
    <t>https://twitter.com/pstgithaiga</t>
  </si>
  <si>
    <t>https://twitter.com/fmusiah</t>
  </si>
  <si>
    <t>https://twitter.com/khome</t>
  </si>
  <si>
    <t>https://twitter.com/briancuthberts8</t>
  </si>
  <si>
    <t>https://twitter.com/gkasuki</t>
  </si>
  <si>
    <t>https://twitter.com/bumblebeenush</t>
  </si>
  <si>
    <t>https://twitter.com/clarearco</t>
  </si>
  <si>
    <t>https://twitter.com/lawrence_kenna</t>
  </si>
  <si>
    <t>https://twitter.com/m_c_mentality</t>
  </si>
  <si>
    <t>https://twitter.com/marcioboniatti</t>
  </si>
  <si>
    <t>https://twitter.com/trisha_the_doc</t>
  </si>
  <si>
    <t>https://twitter.com/smythm86</t>
  </si>
  <si>
    <t>https://twitter.com/loubylou65</t>
  </si>
  <si>
    <t>https://twitter.com/flaviasepsis</t>
  </si>
  <si>
    <t>https://twitter.com/grimshawjeremy</t>
  </si>
  <si>
    <t>https://twitter.com/adelinasozo</t>
  </si>
  <si>
    <t>https://twitter.com/cardiacaccp</t>
  </si>
  <si>
    <t>https://twitter.com/drmikeadlam</t>
  </si>
  <si>
    <t>https://twitter.com/kangupy</t>
  </si>
  <si>
    <t>https://twitter.com/broomedocs</t>
  </si>
  <si>
    <t>https://twitter.com/jiconnoly</t>
  </si>
  <si>
    <t>https://twitter.com/wilson83003264</t>
  </si>
  <si>
    <t>https://twitter.com/msshahrani</t>
  </si>
  <si>
    <t>https://twitter.com/drlfarrell</t>
  </si>
  <si>
    <t>https://twitter.com/annemccabekelly</t>
  </si>
  <si>
    <t>https://twitter.com/charlesweijer</t>
  </si>
  <si>
    <t>https://twitter.com/paulo7901gmail1</t>
  </si>
  <si>
    <t>https://twitter.com/westcorkrr</t>
  </si>
  <si>
    <t>https://twitter.com/icnarc</t>
  </si>
  <si>
    <t>https://twitter.com/icunutrition</t>
  </si>
  <si>
    <t>https://twitter.com/wokko72</t>
  </si>
  <si>
    <t>https://twitter.com/olly_moore</t>
  </si>
  <si>
    <t>https://twitter.com/janedean1975</t>
  </si>
  <si>
    <t>https://twitter.com/jjasonsperrymd</t>
  </si>
  <si>
    <t>https://twitter.com/pampers</t>
  </si>
  <si>
    <t>https://twitter.com/pampers_uk</t>
  </si>
  <si>
    <t>https://twitter.com/gmacscotland</t>
  </si>
  <si>
    <t>https://twitter.com/hsru_aberdeen</t>
  </si>
  <si>
    <t>huwmcc
Paramedic 2 outcomes #CCR19 https://t.co/y6csXcNfdC</t>
  </si>
  <si>
    <t>jillkellyne42
Paramedic 2 outcomes #CCR19 https://t.co/y6csXcNfdC</t>
  </si>
  <si>
    <t>berna_camposuci
Conclusions on #PARAMEDIC 2 from
Niall Ferguson #FOAMed #FOAMcc
#CCR19 https://t.co/y02UFKen2S</t>
  </si>
  <si>
    <t>nuttchristopher
Exceedingly short summary of #CCR19
https://t.co/Pj73cddanI Thanks
to all presenters. Massive amount
of work. #PREVENT #EOLIA #PHARLAP
#SMART #PAMPER #ANDROMEDASHOCK
#PARAMEDIC2 #MINDICU #POPPI #POLAR
#APROCCHSS #SUPICU #TARGET Apologies
for any errors!</t>
  </si>
  <si>
    <t>wilkinsonjonny
Pictorial representation of the
activity on the Twittersphere before
@gmacscotland does his magic on
the figures #FOAMed #FOAMcc #CCR19
Safe trip home to you all_xD83D__xDC4F__xD83D__xDE4F_ https://t.co/zRnhUYJKC4</t>
  </si>
  <si>
    <t>patrickmedicine
#polar trial discussion summary
below @CritCareReviews #CCR19 https://t.co/ZMtq2StcLO</t>
  </si>
  <si>
    <t>robyncjohnston
Nice quote to end #CCR19 on! https://t.co/KGrmeAirIn</t>
  </si>
  <si>
    <t>critcarereviews
@LJMottram Missing a spare wheel?
#CCR19</t>
  </si>
  <si>
    <t>theslicer
#TARGET #CCR19 is it appropriate
to conclude no benefit from increased
caloric density if increased caloric
delivery to small bowel was compromised
by increased vomiting? Do we not
need to C another study or subgp
analysis with post-pyloric hi density
feeding to answer the Q?</t>
  </si>
  <si>
    <t>jbpara999
#CCR19 #PARAMEDIC2 A truly amazing
trial, brave and ambitious, thanks
to Gavin Perkin &amp;amp; co Adrenaline
does work - it certainly restarts
the heart It does what it says
on the tin (apologies to non-Ronseal
users) ( positive result alert
_xD83D__xDEA8_) https://t.co/CQnbSTmoEi</t>
  </si>
  <si>
    <t>stephen_t_webb
#CCR19 Brilliant meeting Thanks
@CritCareReviews @LJMottram @kelly1_catriona</t>
  </si>
  <si>
    <t>dylanmackayphd
Per Niall Ferguson, there are only
two responses when an RCT is published:
“I already knew that” and “I don’t
believe it.” #CCR19</t>
  </si>
  <si>
    <t>timothygirard
In an attempt to top his previous
quote, Niall Ferguson just shared
the aphorism “There are no atheists
in foxholes.” #CCR19</t>
  </si>
  <si>
    <t>paperworkmonkey
Do we need dieticians at all on
the ICU? Just aim 25kcal/kg. #CCR19</t>
  </si>
  <si>
    <t>sunpi_2017
Little thread: Some slides from
the distance about #PHARLAP results
in #CCR19 _xD83C__xDDF3__xD83C__xDDFF__xD83C__xDDE6__xD83C__xDDFA__xD83C__xDDF8__xD83C__xDDE6__xD83C__xDDEC__xD83C__xDDE7__xD83C__xDDEE__xD83C__xDDEA_
#PedsICU #ARDS #VILI Taken from
(see yourselves) at: https://t.co/HHNJ22Vceq
Thanks to @CritCareReviews First
some background about RM trials...
https://t.co/0DPIzyYTkH</t>
  </si>
  <si>
    <t>sgdambrauskas
Little thread: Some slides from
the distance about #PHARLAP results
in #CCR19 _xD83C__xDDF3__xD83C__xDDFF__xD83C__xDDE6__xD83C__xDDFA__xD83C__xDDF8__xD83C__xDDE6__xD83C__xDDEC__xD83C__xDDE7__xD83C__xDDEE__xD83C__xDDEA_
#PedsICU #ARDS #VILI Taken from
(see yourselves) at: https://t.co/HHNJ22Vceq
Thanks to @CritCareReviews First
some background about RM trials...
https://t.co/0DPIzyYTkH</t>
  </si>
  <si>
    <t>f_g_zampieri
Recruitment maneuvers: A procedure
that repeatedly failed to show
benefit but is still reverenced
by many. ECMO: A procedure that
have shown to be useful several
times but is still despised by
some. Clear double standard here.
#CCR19</t>
  </si>
  <si>
    <t>gutopell
Recruitment maneuvers: A procedure
that repeatedly failed to show
benefit but is still reverenced
by many. ECMO: A procedure that
have shown to be useful several
times but is still despised by
some. Clear double standard here.
#CCR19</t>
  </si>
  <si>
    <t>ellen_t16
#CCR19 #PARAMEDIC2 Relative effectiveness
of cardiac arrest interventions:
giving adrenaline really isn’t
a big deal Call 999 Start CPR Debrillation
ASAP Get the Good SAM app and register
local defibrillators @GoodSamApp
https://t.co/zFPVtMRCMC https://t.co/12eRVPeUS5</t>
  </si>
  <si>
    <t xml:space="preserve">goodsamapp
</t>
  </si>
  <si>
    <t>anniebruton
If you need some assistance writing
your reflections on #CCR19 for
you appraisals, check out this
simple generator based on the work
of ⁦@jasondwalker⁩. https://t.co/nPXonH5dc2</t>
  </si>
  <si>
    <t>welshgasdoc
Really good few days at the #CCR19
Conference. Thanks to @CritCareReviews,
@LJMottram and team for organising.
Will definitely be back next year
_xD83D__xDC4D__xD83C__xDFFB__xD83D__xDC4D__xD83C__xDFFB_</t>
  </si>
  <si>
    <t xml:space="preserve">jasondwalker
</t>
  </si>
  <si>
    <t>zimickmd
My rather gory infographic on the
upcoming #PAMPER study #FOAMed
#FOAMcc #CCR19 https://t.co/suY9sPts0P
https://t.co/obHe0CxrPM</t>
  </si>
  <si>
    <t>mitchpage3
Don't worry about hartmann's worsening
the patients lactate. It doesn't
#CCR19 @toddrice_ICU</t>
  </si>
  <si>
    <t>andyneill
Clarified in the panel. There was
no pre hospital coagulation testing
#CCR19 https://t.co/x9YYN6MvXR</t>
  </si>
  <si>
    <t>eoinkr
Thanks to @CritCareReviews and
the organising team for another
fantastic conference! Educational
and thought-provoking as always!
Looking forward to next year already!
#CCR19</t>
  </si>
  <si>
    <t xml:space="preserve">toddrice_icu
</t>
  </si>
  <si>
    <t>psychdrd
If you need some assistance writing
your reflections on #CCR19 for
you appraisals, check out this
simple generator based on the work
of ⁦@jasondwalker⁩. https://t.co/nPXonH5dc2</t>
  </si>
  <si>
    <t>adrianhumphry
Exceedingly short summary of #CCR19
https://t.co/Pj73cddanI Thanks
to all presenters. Massive amount
of work. #PREVENT #EOLIA #PHARLAP
#SMART #PAMPER #ANDROMEDASHOCK
#PARAMEDIC2 #MINDICU #POPPI #POLAR
#APROCCHSS #SUPICU #TARGET Apologies
for any errors!</t>
  </si>
  <si>
    <t>mattluney
Exceedingly short summary of #CCR19
https://t.co/Pj73cddanI Thanks
to all presenters. Massive amount
of work. #PREVENT #EOLIA #PHARLAP
#SMART #PAMPER #ANDROMEDASHOCK
#PARAMEDIC2 #MINDICU #POPPI #POLAR
#APROCCHSS #SUPICU #TARGET Apologies
for any errors!</t>
  </si>
  <si>
    <t>tomacairns
Target protein sounds like a great
trial #CCR19</t>
  </si>
  <si>
    <t>accpnr
It's like critical care bingo.
mark your card when you hear glycocalyx...
#CCR19 https://t.co/8m3r0kjI5Z</t>
  </si>
  <si>
    <t>scimedic
Normothermia needs to be a targeted
state, prevention of pyrexia is
paramount. #polar #CCR19</t>
  </si>
  <si>
    <t>bryan_reidy
Bleeding control kits being placed
with AEDs in locations around the
US...including in elementary schools!
That is a sad state of affairs!
#gunshot #trauma #stopthebleed
#ccr19</t>
  </si>
  <si>
    <t>lordothebrocean
Bleeding control kits being placed
with AEDs in locations around the
US...including in elementary schools!
That is a sad state of affairs!
#gunshot #trauma #stopthebleed
#ccr19</t>
  </si>
  <si>
    <t>annabatchelor
#CCR19 party https://t.co/1S12wDjVEd</t>
  </si>
  <si>
    <t>ljmottram
Does the organising comittee of
#CCR19 have enough energy for the
rooftop party? _xD83C__xDFB6_ _xD83E__xDD1E__xD83E__xDD37_‍♀️_xD83D__xDD7A_ I think
so... #all4cylinders https://t.co/IseFe2WOT7</t>
  </si>
  <si>
    <t>kelly1_catriona
Thank you for attending #CCR19
#soontobeCCR20 @CritCareReviews
@nuttchristopher @LJMottram https://t.co/MCjGcxI7Gl</t>
  </si>
  <si>
    <t xml:space="preserve">titanichotelbel
</t>
  </si>
  <si>
    <t>tcnguyen1207
Any country that needs major haemorrhage
control packs near schools really,
really needs to take a long hard
look at its gun laws. #CCR19 https://t.co/djRTeLRiSW</t>
  </si>
  <si>
    <t>caz_sampson
#CCR19 TARGET- Would argue there
is potential harm from higher calories
- higher glucose, more insulin
and vomiting, lower electrolytes</t>
  </si>
  <si>
    <t>ccinquisitivist
#CCR19 TARGET- Would argue there
is potential harm from higher calories
- higher glucose, more insulin
and vomiting, lower electrolytes</t>
  </si>
  <si>
    <t>malligai1720
Exceedingly short summary of #CCR19
https://t.co/Pj73cddanI Thanks
to all presenters. Massive amount
of work. #PREVENT #EOLIA #PHARLAP
#SMART #PAMPER #ANDROMEDASHOCK
#PARAMEDIC2 #MINDICU #POPPI #POLAR
#APROCCHSS #SUPICU #TARGET Apologies
for any errors!</t>
  </si>
  <si>
    <t>dramandeepsingh
Conclusions on #PARAMEDIC 2 from
Niall Ferguson #FOAMed #FOAMcc
#CCR19 https://t.co/y02UFKen2S</t>
  </si>
  <si>
    <t>dramfm
John Hinds Memorial Lecture delivered
by Maureen McGunn of Shock Trauma
#CCR19 https://t.co/Csh4ZaQN1g</t>
  </si>
  <si>
    <t>foam_bot
My rather gory infographic on the
upcoming #PAMPER study #FOAMed
#FOAMcc #CCR19 https://t.co/suY9sPts0P
https://t.co/obHe0CxrPM</t>
  </si>
  <si>
    <t>monikakerck
6 and 12 month follow up neurologically
will be really valuable for the
survivors in #paramedic2 #CCR19
- how much with the disability
change and does it change by a
greater degree in the placebo arm?</t>
  </si>
  <si>
    <t xml:space="preserve">minvws
</t>
  </si>
  <si>
    <t xml:space="preserve">nfergus
</t>
  </si>
  <si>
    <t>lennie333
My favorite #FOAMed resource from
now on #CCR19 https://t.co/ZAltm05lqz</t>
  </si>
  <si>
    <t>caring_mobile
#InfectionPrevention To wash, or
not to wash, that is the question.
https://t.co/tuMdSNblVK #HandHygiene
#startup #AMR #WGS #PrecisionMedicine
#eHealth #IoT #AI #Bigdata #Blockchain
#Cloud #cancer #sepsis #flu #Healthcare
#mhealth #innovation #EAST2019
#PRiSM2019 #GI19 #CCR19 https://t.co/Qu9HsvQAn6</t>
  </si>
  <si>
    <t>rdxwhatelse
#InfectionPrevention To wash, or
not to wash, that is the question.
https://t.co/tuMdSNblVK #HandHygiene
#startup #AMR #WGS #PrecisionMedicine
#eHealth #IoT #AI #Bigdata #Blockchain
#Cloud #cancer #sepsis #flu #Healthcare
#mhealth #innovation #EAST2019
#PRiSM2019 #GI19 #CCR19 https://t.co/Qu9HsvQAn6</t>
  </si>
  <si>
    <t>dme_jun
#InfectionPrevention To wash, or
not to wash, that is the question.
https://t.co/tuMdSNblVK #HandHygiene
#startup #AMR #WGS #PrecisionMedicine
#eHealth #IoT #AI #Bigdata #Blockchain
#Cloud #cancer #sepsis #flu #Healthcare
#mhealth #innovation #EAST2019
#PRiSM2019 #GI19 #CCR19 https://t.co/Qu9HsvQAn6</t>
  </si>
  <si>
    <t>jlitell
#ccr19 this explains SO much in
SO many _xD83D__xDE0A_ https://t.co/4QDkTNUXNj</t>
  </si>
  <si>
    <t>nw_icm
#ccr19 this explains SO much in
SO many _xD83D__xDE0A_ https://t.co/4QDkTNUXNj</t>
  </si>
  <si>
    <t>heydrnik
#ccr19 this explains SO much in
SO many _xD83D__xDE0A_ https://t.co/4QDkTNUXNj</t>
  </si>
  <si>
    <t>darknatter
@emeddoc - Zaf, look who's in the
room talking about your work with
REBOA? #CCR19 @CritCareReviews
https://t.co/fGOXIdFmL9</t>
  </si>
  <si>
    <t xml:space="preserve">emeddoc
</t>
  </si>
  <si>
    <t>drsgrier
Listening to the lecture on ECMO
and trauma at #CCR19 (or following
on here) and fancy a post-CCT or
senior clinical fellowship? We
have one @NBT_ICU and The Royal
Brompton. More info https://t.co/XgTVAIyI6y</t>
  </si>
  <si>
    <t xml:space="preserve">nbt_icu
</t>
  </si>
  <si>
    <t>mdthemd
@kelly1_catriona introduces The
John Hinds trauma lecture #CCR19
#Delta7 https://t.co/BCATN0IswI</t>
  </si>
  <si>
    <t xml:space="preserve">belwaterfront
</t>
  </si>
  <si>
    <t xml:space="preserve">nishfn
</t>
  </si>
  <si>
    <t xml:space="preserve">qubelfast
</t>
  </si>
  <si>
    <t xml:space="preserve">_nimdta
</t>
  </si>
  <si>
    <t xml:space="preserve">aspihuk
</t>
  </si>
  <si>
    <t>docatopping
@kelly1_catriona introduces The
John Hinds trauma lecture #CCR19
#Delta7 https://t.co/BCATN0IswI</t>
  </si>
  <si>
    <t>matthewjrowland
Got to credit @BrianCuthberts8
for this fab slide on the "sample
size samba" - the so-called awkward
dance between clinician and statistician
to balance the effect size you
wish to detect and the sample size
that is achievable! So true! #CCR19
https://t.co/3iTmLYK0ui</t>
  </si>
  <si>
    <t>exodear
My good friend @WhistlingDixie4
take on #PReVENT #FOAMed #FOAMcc
#CCR19 being talked about here
now https://t.co/nQMDHVh1bG</t>
  </si>
  <si>
    <t>vapourninja
“I love how 4 yrs of work can be
summarised in one picture” - Marcus
Schultz #PreVENT #ccr19 https://t.co/RXTY1eZ9wQ</t>
  </si>
  <si>
    <t xml:space="preserve">whistlingdixie4
</t>
  </si>
  <si>
    <t>leedsicu
@CritCareReviews Thanks for a great
meeting. I’m sure the Leeds team
will be back. #CCR19</t>
  </si>
  <si>
    <t>tinemeyhoff
#CCR19 #SUPICU Huge trial - well
done to the Danish investigators
@MortenHylander and team PPIs in
ICU: No difference in mortality,
reduce clinically significant GI
bleeding, don’t increase pneumonia
or C diff infection REVISE trial
is coming... https://t.co/fdgJPshCse</t>
  </si>
  <si>
    <t>mortenhylander
Got to credit @BrianCuthberts8
for this fab slide on the "sample
size samba" - the so-called awkward
dance between clinician and statistician
to balance the effect size you
wish to detect and the sample size
that is achievable! So true! #CCR19
https://t.co/3iTmLYK0ui</t>
  </si>
  <si>
    <t>agobk
Capillary refil time as a marker
of perfusion....free, fast and
reliable! What’s not to love? #andromedashock
#CCR19</t>
  </si>
  <si>
    <t>kssemfoam
Blood products ARE THE WAY TO GO
if you are bleeding in the pre-hospital
setting. Next best, plasma, but
crystalloids don’t really feature...
#CCR19 #FOAMed #FOAMcc</t>
  </si>
  <si>
    <t>hevinox1
My first @CritCareReviews will
not be my last. Excellent range
of topics and speakers. Some very
interesting debate and and things
to build on in future work #CCR19</t>
  </si>
  <si>
    <t>mary__mccarthy
Any country that needs major haemorrhage
control packs near schools really,
really needs to take a long hard
look at its gun laws. #CCR19 https://t.co/djRTeLRiSW</t>
  </si>
  <si>
    <t>onelongplait
Same for K+!!! Don't worry about
it. #CCR19 https://t.co/XPkhHl6pkx</t>
  </si>
  <si>
    <t>agordonicu
Glad to see Dr Niall Ferguson “randomised
himself” to PPI group too _xD83D__xDE09_ #CCR19
https://t.co/45jzSyrghN</t>
  </si>
  <si>
    <t>papcriticalcare
#CCR19 #PAMPer Positive result
alert Plasma works! https://t.co/LrJtyQ87NV</t>
  </si>
  <si>
    <t>craigcmac
Yes. And also, sometimes a p =
0.04 isn’t convincing. Down with
value dichotomy! #CCR19 https://t.co/aKQ63iJdA0</t>
  </si>
  <si>
    <t>grahamccracken
Thanks to @CritCareReviews and
all the team for organising an
excellent meeting! Fantastic trials
presented with very approachable
speakers. Generated a lot of fruitful
discussion #CCR19</t>
  </si>
  <si>
    <t>alangopal
https://t.co/slxOuI1nDM is an excellent
resource for calculating/ checking
power: https://t.co/WD7sDNvg0c
#CCR19 https://t.co/yb408lLK2Z</t>
  </si>
  <si>
    <t>dearbhlakelly4
Thanks @CritCareReviews for yet
another exciting and thought-provoking
meeting! Incredible atmosphere
and great catching up with old
friends! #CCR19</t>
  </si>
  <si>
    <t>rn_hugopf
#CCR19 #PARAMEDIC2 Relative effectiveness
of cardiac arrest interventions:
giving adrenaline really isn’t
a big deal Call 999 Start CPR Debrillation
ASAP Get the Good SAM app and register
local defibrillators @GoodSamApp
https://t.co/zFPVtMRCMC https://t.co/12eRVPeUS5</t>
  </si>
  <si>
    <t>doced
P = 0.06 is significant. Please
let’s embrace uncertainty. Dichotomisation
of p values at an arbitrary boundary
is a misuse of p values. #CCR19</t>
  </si>
  <si>
    <t>neoresearch_net
P = 0.06 is significant. Please
let’s embrace uncertainty. Dichotomisation
of p values at an arbitrary boundary
is a misuse of p values. #CCR19</t>
  </si>
  <si>
    <t>andypattonirl
In summary, if a patient is bleeding,
stop the bleeding and replace what
they’re losing with blood &amp;amp;
clotting factors. If you can give
it pre-hospital, it’s probably
better. Don’t give crystalloids.
#CCR19</t>
  </si>
  <si>
    <t>x_81_x
Level of disability at hospital
discharge #CCR19 #PARAMEDIC2 https://t.co/Sl9cuLQwJn</t>
  </si>
  <si>
    <t>brigidpcollins
Level of disability at hospital
discharge #CCR19 #PARAMEDIC2 https://t.co/Sl9cuLQwJn</t>
  </si>
  <si>
    <t>goshpictraining
#PReVENT RCT - low (4-6ml/kg) vs
intermediate (8-10) tidal vol for
adults without ARDS - n= 961 -
higher RR needed in low VT group
- no diff in primary outcome vent
free days at d28 #CCR19</t>
  </si>
  <si>
    <t>ecmolumc
#PReVENT RCT - low (4-6ml/kg) vs
intermediate (8-10) tidal vol for
adults without ARDS - n= 961 -
higher RR needed in low VT group
- no diff in primary outcome vent
free days at d28 #CCR19</t>
  </si>
  <si>
    <t>allisonkeegan9
Dr Annane's THMs on "How I manage
septic shock" (1/2): ⌚ = critical!
_xD83D__xDC1B_Know your microbial ecology _xD83D__xDC89_
Abx - d/w Micro/ID + EARLY ⛔ PCT
plasma levels &amp;gt;too late, but
poss useful for Abx de-esc ☑️ Protocol
resus CONCEPT _xD83D__xDD1A_De-esc fluids ⚠️Norepi
= 1st choice vaso #CCR19 #ACCPCPD</t>
  </si>
  <si>
    <t>roxycaine
Level of disability at hospital
discharge #CCR19 #PARAMEDIC2 https://t.co/Sl9cuLQwJn</t>
  </si>
  <si>
    <t>ericdalne
Exceedingly short summary of #CCR19
https://t.co/Pj73cddanI Thanks
to all presenters. Massive amount
of work. #PREVENT #EOLIA #PHARLAP
#SMART #PAMPER #ANDROMEDASHOCK
#PARAMEDIC2 #MINDICU #POPPI #POLAR
#APROCCHSS #SUPICU #TARGET Apologies
for any errors!</t>
  </si>
  <si>
    <t>rubbadoc
Level of disability at hospital
discharge #CCR19 #PARAMEDIC2 https://t.co/Sl9cuLQwJn</t>
  </si>
  <si>
    <t>marionkcampbell
I found Goligher’s @JAMA_current
paper presenting the results of
a Bayesian analysis of EOLIA to
be just as helpful as the original
NEJM article. #CCR19 https://t.co/7UKPJAsWkf</t>
  </si>
  <si>
    <t xml:space="preserve">thelancet
</t>
  </si>
  <si>
    <t xml:space="preserve">jama_current
</t>
  </si>
  <si>
    <t>janjansenuk
I found Goligher’s @JAMA_current
paper presenting the results of
a Bayesian analysis of EOLIA to
be just as helpful as the original
NEJM article. #CCR19 https://t.co/7UKPJAsWkf</t>
  </si>
  <si>
    <t>guscalderock
Exceedingly short summary of #CCR19
https://t.co/Pj73cddanI Thanks
to all presenters. Massive amount
of work. #PREVENT #EOLIA #PHARLAP
#SMART #PAMPER #ANDROMEDASHOCK
#PARAMEDIC2 #MINDICU #POPPI #POLAR
#APROCCHSS #SUPICU #TARGET Apologies
for any errors!</t>
  </si>
  <si>
    <t>albrame
#ccr19 @CritCareReviews Brilliant
meeting- thoroughly enjoyed!! Fantastic
speakers and exceptionally well
organised- just how conferences
should be......pushing the frontiers-
thanks and see you next year!!!</t>
  </si>
  <si>
    <t>mjluqueh
Worry about balanced fluids and
Potassium?!! It’s a drop in the
bucket compared to what you have
in the body! #FOAMed #FOAMcc #CCR19
@toddrice_ICU</t>
  </si>
  <si>
    <t>snabless
My good friend @WhistlingDixie4
take on #PReVENT #FOAMed #FOAMcc
#CCR19 being talked about here
now https://t.co/nQMDHVh1bG</t>
  </si>
  <si>
    <t>thelovelymaeve
Management of sepsis - are the
Sepsis Six still relevant? #CCR19
https://t.co/VpsEVgGjiD</t>
  </si>
  <si>
    <t>kiwib
Level of disability at hospital
discharge #CCR19 #PARAMEDIC2 https://t.co/Sl9cuLQwJn</t>
  </si>
  <si>
    <t>lydiamemerson
@bronwenconnolly presents the #POPPI
editorial at #CCR19 https://t.co/gtktdWFksy</t>
  </si>
  <si>
    <t>bronwenconnolly
#POPPI trial summary delivered
by Dr. Rowan. A huge congratulations
to the trial team and the delivery
sites for their sustained efforts
in answering such an important
research question for our #criticalcare
population! #PTSD #CCR19 #ACCPCPD
@ICNARC https://t.co/XFzMPj7EaP</t>
  </si>
  <si>
    <t>jennifermcgaug2
Kathy Rowan highlights the importance
of heterogeneous digital maturity
and poor veracity in “Bad Data”
for critical care - #openEHR could
be the answer to this..... #CCR19</t>
  </si>
  <si>
    <t>sandydoc79
Kathy Rowan highlights the importance
of heterogeneous digital maturity
and poor veracity in “Bad Data”
for critical care - #openEHR could
be the answer to this..... #CCR19</t>
  </si>
  <si>
    <t>danhind1
Sample size Samba - great slide
from ⁦@MarionKCampbell⁩ #CCR19
https://t.co/uxPvAcGycm</t>
  </si>
  <si>
    <t>bmj_latest
"The value of a medical conferences
will always be unscripted conversations
&amp;amp; the discussion afterwards.
It’s that lightbulb moment when
we realize we need international
coordination &amp;amp; collaborative
research" @Matrix_Mania @docpgb
https://t.co/I9CPkE7cOm @CritCareReviews
#ccr19 https://t.co/X6F5ZCrGmP</t>
  </si>
  <si>
    <t xml:space="preserve">docpgb
</t>
  </si>
  <si>
    <t>matrix_mania
The @CritCareReviews #CCR19 meeting
is important not only for “results”
but to promote research the best
quality improvement intervention
we have. Patients in trials do
better, units that do research
do better, health systems that
do research do better. https://t.co/aK7iiPLL4Z
https://t.co/pid5ZNR7Jf</t>
  </si>
  <si>
    <t>juliet_hd
"The value of a medical conferences
will always be unscripted conversations
&amp;amp; the discussion afterwards.
It’s that lightbulb moment when
we realize we need international
coordination &amp;amp; collaborative
research" @Matrix_Mania @docpgb
https://t.co/I9CPkE7cOm @CritCareReviews
#ccr19 https://t.co/X6F5ZCrGmP</t>
  </si>
  <si>
    <t>catalinapilco
“I love how 4 yrs of work can be
summarised in one picture” - Marcus
Schultz #PreVENT #ccr19 https://t.co/RXTY1eZ9wQ</t>
  </si>
  <si>
    <t>chris_bish_78
Looks like ECMO may finally have
frequentist p-value significance
for improved outcomes. SR combining
EOLIA and CESAR https://t.co/ktyr0kl1ol
#CCR19</t>
  </si>
  <si>
    <t>jaynaisbitt
Thanks for a fantastic meeting
@CritCareReviews - looking forward
to 2020 already! #CCR19</t>
  </si>
  <si>
    <t>zowierochin
Management of sepsis - are the
Sepsis Six still relevant? #CCR19
https://t.co/VpsEVgGjiD</t>
  </si>
  <si>
    <t>chrisking01
Exceedingly short summary of #CCR19
https://t.co/Pj73cddanI Thanks
to all presenters. Massive amount
of work. #PREVENT #EOLIA #PHARLAP
#SMART #PAMPER #ANDROMEDASHOCK
#PARAMEDIC2 #MINDICU #POPPI #POLAR
#APROCCHSS #SUPICU #TARGET Apologies
for any errors!</t>
  </si>
  <si>
    <t>billyardtom
Another terrific meeting thanks
to @CritCareReviews and team. Many
thanks for all the hard work, I
am going away with lots to think
about #CCR19</t>
  </si>
  <si>
    <t>fwallace1
Thanks for a fantastic meeting
@CritCareReviews - looking forward
to 2020 already! #CCR19</t>
  </si>
  <si>
    <t>emtacommittee
Same for K+!!! Don't worry about
it. #CCR19 https://t.co/XPkhHl6pkx</t>
  </si>
  <si>
    <t>david_menzies
Thanks to everyone at @CritCareReviews
for the twitter feed #CCR19 - sorry
to have missed this year’s one,
looks like the best yet! Really
great to see @DocJohnHinds still
remembered. Will be there next
year for sure!</t>
  </si>
  <si>
    <t xml:space="preserve">docjohnhinds
</t>
  </si>
  <si>
    <t>pstgithaiga
This is the hour of Righteousness!
Let's uphold Righteousness. #FridayMotivation
#CCR19 https://t.co/9dvjZlwlh1</t>
  </si>
  <si>
    <t>fmusiah
This is the hour of Righteousness!
Let's uphold Righteousness. #FridayMotivation
#CCR19 https://t.co/9dvjZlwlh1</t>
  </si>
  <si>
    <t>khome
Got to credit @BrianCuthberts8
for this fab slide on the "sample
size samba" - the so-called awkward
dance between clinician and statistician
to balance the effect size you
wish to detect and the sample size
that is achievable! So true! #CCR19
https://t.co/3iTmLYK0ui</t>
  </si>
  <si>
    <t xml:space="preserve">briancuthberts8
</t>
  </si>
  <si>
    <t>gkasuki
This is the hour of Righteousness!
Let's uphold Righteousness. #FridayMotivation
#CCR19 https://t.co/9dvjZlwlh1</t>
  </si>
  <si>
    <t>bumblebeenush
.@ClareArco .@CritCareReviews Best
conference entertainment I’ve experienced
so far _xD83D__xDE0D_ #CCR19 #criticalcare
#music #stringquartet #belfastvibes
https://t.co/uMIp8sHu1K</t>
  </si>
  <si>
    <t xml:space="preserve">clarearco
</t>
  </si>
  <si>
    <t>lawrence_kenna
Interesting data emerging from
the PAMPer analysis. I think we’re
a long way off having blood products
in prehospital care in Ireland!
#CCR19 #trauma #PAMPer</t>
  </si>
  <si>
    <t>m_c_mentality
Any country that needs major haemorrhage
control packs near schools really,
really needs to take a long hard
look at its gun laws. #CCR19 https://t.co/djRTeLRiSW</t>
  </si>
  <si>
    <t>marcioboniatti
Is EOLIA the most positive ‘negative’
trial ever published? Bayesian
analysis fascinating. #CCR19 @CritCareReviews</t>
  </si>
  <si>
    <t>trisha_the_doc
Any country that needs major haemorrhage
control packs near schools really,
really needs to take a long hard
look at its gun laws. #CCR19 https://t.co/djRTeLRiSW</t>
  </si>
  <si>
    <t>smythm86
Heading home after a fantastic
two days at @CritCareReviews Hopefully
this will be the first of many
trips to it. Well done to all the
organising committee for a well
planned event. And to the CIs for
presenting some great studies #CCR19
https://t.co/QvXIK9PNpf</t>
  </si>
  <si>
    <t>loubylou65
Any country that needs major haemorrhage
control packs near schools really,
really needs to take a long hard
look at its gun laws. #CCR19 https://t.co/djRTeLRiSW</t>
  </si>
  <si>
    <t>flaviasepsis
PARAMEDIC2 thread #CCR19 https://t.co/08JZHSAjLq</t>
  </si>
  <si>
    <t>grimshawjeremy
Great discussion of the role and
practice of data monitoring committees
(DMCs) at #CCR19. The link to the
@TheLancet DAMOCLES paper summarising
the evidence-based guidance we
developed is: https://t.co/vR2Fi1TLB4
https://t.co/EXIzx5yQnd</t>
  </si>
  <si>
    <t>adelinasozo
This is the hour of Righteousness!
Let's uphold Righteousness. #FridayMotivation
#CCR19 https://t.co/9dvjZlwlh1</t>
  </si>
  <si>
    <t>cardiacaccp
#CCR19 #PARAMEDIC2 A truly amazing
trial, brave and ambitious, thanks
to Gavin Perkin &amp;amp; co Adrenaline
does work - it certainly restarts
the heart It does what it says
on the tin (apologies to non-Ronseal
users) ( positive result alert
_xD83D__xDEA8_) https://t.co/CQnbSTmoEi</t>
  </si>
  <si>
    <t>drmikeadlam
And the woman of the match. Dr.
Maureen McCunn. Excellent public
speaker - great sense of humour
(Irish accent spray _xD83D__xDE02_) #CCR19</t>
  </si>
  <si>
    <t>kangupy
Little thread: Some slides from
the distance about #PHARLAP results
in #CCR19 _xD83C__xDDF3__xD83C__xDDFF__xD83C__xDDE6__xD83C__xDDFA__xD83C__xDDF8__xD83C__xDDE6__xD83C__xDDEC__xD83C__xDDE7__xD83C__xDDEE__xD83C__xDDEA_
#PedsICU #ARDS #VILI Taken from
(see yourselves) at: https://t.co/HHNJ22Vceq
Thanks to @CritCareReviews First
some background about RM trials...
https://t.co/0DPIzyYTkH</t>
  </si>
  <si>
    <t>broomedocs
Don't worry about hartmann's worsening
the patients lactate. It doesn't
#CCR19 @toddrice_ICU</t>
  </si>
  <si>
    <t>jiconnoly
Don't worry about hartmann's worsening
the patients lactate. It doesn't
#CCR19 @toddrice_ICU</t>
  </si>
  <si>
    <t>wilson83003264
This is the hour of Righteousness!
Let's uphold Righteousness. #FridayMotivation
#CCR19 https://t.co/9dvjZlwlh1</t>
  </si>
  <si>
    <t>msshahrani
Looks like ECMO may finally have
frequentist p-value significance
for improved outcomes. SR combining
EOLIA and CESAR https://t.co/ktyr0kl1ol
#CCR19</t>
  </si>
  <si>
    <t>drlfarrell
Bleeding control kits being placed
with AEDs in locations around the
US...including in elementary schools!
That is a sad state of affairs!
#gunshot #trauma #stopthebleed
#ccr19</t>
  </si>
  <si>
    <t>annemccabekelly
The evidence in trauma management
in the last decade reinforces the
need for pre-hospital medical teams
and dedicated major trauma centre.
Ireland badly needs both. #CCR19</t>
  </si>
  <si>
    <t>charlesweijer
Great discussion of the role and
practice of data monitoring committees
(DMCs) at #CCR19. The link to the
@TheLancet DAMOCLES paper summarising
the evidence-based guidance we
developed is: https://t.co/vR2Fi1TLB4
https://t.co/EXIzx5yQnd</t>
  </si>
  <si>
    <t>paulo7901gmail1
This is the hour of Righteousness!
Let's uphold Righteousness. #FridayMotivation
#CCR19 https://t.co/9dvjZlwlh1</t>
  </si>
  <si>
    <t>westcorkrr
The evidence in trauma management
in the last decade reinforces the
need for pre-hospital medical teams
and dedicated major trauma centre.
Ireland badly needs both. #CCR19</t>
  </si>
  <si>
    <t xml:space="preserve">icnarc
</t>
  </si>
  <si>
    <t>icunutrition
The @CritCareReviews #CCR19 meeting
is important not only for “results”
but to promote research the best
quality improvement intervention
we have. Patients in trials do
better, units that do research
do better, health systems that
do research do better. https://t.co/aK7iiPLL4Z
https://t.co/pid5ZNR7Jf</t>
  </si>
  <si>
    <t xml:space="preserve">wokko72
</t>
  </si>
  <si>
    <t>olly_moore
Don't worry about hartmann's worsening
the patients lactate. It doesn't
#CCR19 @toddrice_ICU</t>
  </si>
  <si>
    <t>janedean1975
The modified Rankin scale is refreshing!
As I have said before, there’s
an obsession, understandably, with
mortality. But functional status
and disability is so important!
#FOAMed #FOAMcc #CCR19</t>
  </si>
  <si>
    <t xml:space="preserve">jjasonsperrymd
</t>
  </si>
  <si>
    <t xml:space="preserve">pampers
</t>
  </si>
  <si>
    <t xml:space="preserve">pampers_uk
</t>
  </si>
  <si>
    <t xml:space="preserve">gmacscotland
</t>
  </si>
  <si>
    <t>hsru_aberdeen
The terminology of "sample size
samba" I discussed at #CCR19 -
the description of the awkward
dance between the effect size you
want to detect and the sample size
that is feasible to achieve - comes
from Schulz &amp;amp; Grimes paper
in @TheLancet : https://t.co/URx4SN6ZQB
https://t.co/mmPg7sLE7x</t>
  </si>
  <si>
    <t>Edge Weight</t>
  </si>
  <si>
    <t>G1</t>
  </si>
  <si>
    <t>G2</t>
  </si>
  <si>
    <t>G3</t>
  </si>
  <si>
    <t>G4</t>
  </si>
  <si>
    <t>G5</t>
  </si>
  <si>
    <t>G6</t>
  </si>
  <si>
    <t>G7</t>
  </si>
  <si>
    <t>G8</t>
  </si>
  <si>
    <t>G9</t>
  </si>
  <si>
    <t>G10</t>
  </si>
  <si>
    <t>G11</t>
  </si>
  <si>
    <t>G12</t>
  </si>
  <si>
    <t>G13</t>
  </si>
  <si>
    <t>G14</t>
  </si>
  <si>
    <t>G15</t>
  </si>
  <si>
    <t>G16</t>
  </si>
  <si>
    <t>G17</t>
  </si>
  <si>
    <t>G18</t>
  </si>
  <si>
    <t>G19</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</si>
  <si>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</si>
  <si>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</si>
  <si>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</si>
  <si>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</si>
  <si>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</si>
  <si>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</si>
  <si>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</si>
  <si>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</si>
  <si>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</si>
  <si>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</si>
  <si>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</si>
  <si>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</si>
  <si>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</si>
  <si>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</si>
  <si>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</si>
  <si>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Group 1</t>
  </si>
  <si>
    <t>Group 2</t>
  </si>
  <si>
    <t>Edges</t>
  </si>
  <si>
    <t>Graph Type</t>
  </si>
  <si>
    <t>Modularity</t>
  </si>
  <si>
    <t>NodeXL Version</t>
  </si>
  <si>
    <t>1.0.1.408</t>
  </si>
  <si>
    <t>Top URLs in Tweet in Entire Graph</t>
  </si>
  <si>
    <t>https://www.sealedenvelope.com/</t>
  </si>
  <si>
    <t>https://www.sealedenvelope.com/power/binary-superiority/</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</si>
  <si>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</si>
  <si>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</si>
  <si>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</si>
  <si>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</si>
  <si>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</si>
  <si>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</si>
  <si>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</si>
  <si>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</si>
  <si>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</si>
  <si>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</si>
  <si>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</si>
  <si>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</si>
  <si>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https://www.sciencedirect.com/science/article/pii/S0140673605610343?via%3Dihub</t>
  </si>
  <si>
    <t>https://twitter.com/toddrice_ICU/status/1086263632424517633</t>
  </si>
  <si>
    <t>Top URLs in Tweet in G7</t>
  </si>
  <si>
    <t>G6 Count</t>
  </si>
  <si>
    <t>Top URLs in Tweet in G8</t>
  </si>
  <si>
    <t>G7 Count</t>
  </si>
  <si>
    <t>Top URLs in Tweet in G9</t>
  </si>
  <si>
    <t>G8 Count</t>
  </si>
  <si>
    <t>Top URLs in Tweet in G10</t>
  </si>
  <si>
    <t>G9 Count</t>
  </si>
  <si>
    <t>G10 Count</t>
  </si>
  <si>
    <t>Top URLs in Tweet</t>
  </si>
  <si>
    <t>https://twitter.com/ljmottram/status/1086281656682627072 https://www.sealedenvelope.com/ https://www.sealedenvelope.com/power/binary-superiority/ https://blogs.bmj.com/bmj/2018/03/27/matt-morgan-and-jade-cole-research-matters/ https://vimeo.com/311843222 https://blogs.bmj.com/bmj/2019/01/16/is-ted-dead-a-return-to-good-old-fashioned-conversation/</t>
  </si>
  <si>
    <t>https://www.dropbox.com/s/m1qgz6tcm2hnkqr/summary%20of%20CCR2019.pdf?dl=0 https://www.goodsamapp.org https://twitter.com/meaklima/status/1086290144901107712</t>
  </si>
  <si>
    <t>https://twitter.com/drsgrier/status/1086307260610068480 https://twitter.com/timothygirard/status/1086275439667044357 https://twitter.com/welshgasdoc/status/1086319969682505728 https://secure.jbs.elsevierhealth.com/action/getSharedSiteSession?redirect=https%3A%2F%2Fwww.thelancet.com%2Fjournals%2Flanres%2Farticle%2FPIIS2213-2600%2818%2930452-1%2Ffulltext&amp;rc=0 https://www.dropbox.com/s/m1qgz6tcm2hnkqr/summary%20of%20CCR2019.pdf?dl=0 https://twitter.com/bryan_reidy/status/1086229031719186432 http://www.reflectionmadesimple.net/</t>
  </si>
  <si>
    <t>https://criticalcarenorthampton.com/critical-care-trials/ https://www.dropbox.com/s/m1qgz6tcm2hnkqr/summary%20of%20CCR2019.pdf?dl=0 https://twitter.com/WelshGasDoc/status/1086298396183404544 https://twitter.com/meaklima/status/1086290144901107712 https://twitter.com/mattluney/status/1086286922178269184 https://twitter.com/DearbhlaKelly4/status/1086273268405784576</t>
  </si>
  <si>
    <t>https://twitter.com/AndyNeill/status/1086237496382554112 https://www.cochranelibrary.com/cdsr/doi/10.1002/14651858.CD003179.pub2/abstract https://twitter.com/Wilkinsonjonny/status/1086274857908658176 https://twitter.com/AndyNeill/status/1086272543231684608</t>
  </si>
  <si>
    <t>https://twitter.com/matthewjrowland/status/1086218438593388544 https://www.sciencedirect.com/science/article/pii/S0140673605610343?via%3Dihub https://twitter.com/toddrice_ICU/status/1086263632424517633 https://secure.jbs.elsevierhealth.com/action/getSharedSiteSession?redirect=https%3A%2F%2Fwww.thelancet.com%2Faction%2FshowPdf%3Fpii%3DS0140-6736%252805%252917965-3&amp;rc=0 https://jamanetwork.com/abusenotice</t>
  </si>
  <si>
    <t>https://www.dropbox.com/s/m1qgz6tcm2hnkqr/summary%20of%20CCR2019.pdf?dl=0 https://twitter.com/wilkinsonjonny/status/1086203448289316864 https://twitter.com/Wilkinsonjonny/status/1086274857908658176</t>
  </si>
  <si>
    <t>https://twitter.com/mdthemd/status/1086219856108797952 https://twitter.com/toddrice_icu/status/1086289717019230208 https://twitter.com/stephen_t_webb/status/1086300731613892608</t>
  </si>
  <si>
    <t>https://www.dropbox.com/s/m1qgz6tcm2hnkqr/summary%20of%20CCR2019.pdf?dl=0 https://twitter.com/wilkinsonjonny/status/1086203448289316864</t>
  </si>
  <si>
    <t>https://twitter.com/mdthemd/status/1086195977474752512 https://twitter.com/doced/status/1085883361447444480</t>
  </si>
  <si>
    <t>Top Domains in Tweet in Entire Graph</t>
  </si>
  <si>
    <t>sealedenvelope.com</t>
  </si>
  <si>
    <t>sciencedirect.com</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</si>
  <si>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</si>
  <si>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</si>
  <si>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</si>
  <si>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</si>
  <si>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</si>
  <si>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</si>
  <si>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</si>
  <si>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</si>
  <si>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</si>
  <si>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</si>
  <si>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</si>
  <si>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sealedenvelope.com twitter.com bmj.com vimeo.com</t>
  </si>
  <si>
    <t>dropbox.com goodsamapp.org twitter.com</t>
  </si>
  <si>
    <t>twitter.com elsevierhealth.com dropbox.com reflectionmadesimple.net</t>
  </si>
  <si>
    <t>twitter.com criticalcarenorthampton.com dropbox.com</t>
  </si>
  <si>
    <t>twitter.com cochranelibrary.com</t>
  </si>
  <si>
    <t>twitter.com sciencedirect.com elsevierhealth.com jamanetwork.com</t>
  </si>
  <si>
    <t>twitter.com dropbox.com</t>
  </si>
  <si>
    <t>dropbox.com twitter.com</t>
  </si>
  <si>
    <t>Top Hashtags in Tweet in Entire Graph</t>
  </si>
  <si>
    <t>foamcc</t>
  </si>
  <si>
    <t>paramedic2</t>
  </si>
  <si>
    <t>paramedic</t>
  </si>
  <si>
    <t>fridaymotivation</t>
  </si>
  <si>
    <t>Top Hashtags in Tweet in G1</t>
  </si>
  <si>
    <t>pharlap</t>
  </si>
  <si>
    <t>pedsicu</t>
  </si>
  <si>
    <t>ards</t>
  </si>
  <si>
    <t>vili</t>
  </si>
  <si>
    <t>polar</t>
  </si>
  <si>
    <t>criticalcare</t>
  </si>
  <si>
    <t>music</t>
  </si>
  <si>
    <t>stringquartet</t>
  </si>
  <si>
    <t>Top Hashtags in Tweet in G2</t>
  </si>
  <si>
    <t>supicu</t>
  </si>
  <si>
    <t>target</t>
  </si>
  <si>
    <t>smart</t>
  </si>
  <si>
    <t>andromedashock</t>
  </si>
  <si>
    <t>Top Hashtags in Tweet in G3</t>
  </si>
  <si>
    <t>all4cylinders</t>
  </si>
  <si>
    <t>Top Hashtags in Tweet in G4</t>
  </si>
  <si>
    <t>mindusa</t>
  </si>
  <si>
    <t>ccr20</t>
  </si>
  <si>
    <t>thankyou</t>
  </si>
  <si>
    <t>Top Hashtags in Tweet in G5</t>
  </si>
  <si>
    <t>Top Hashtags in Tweet in G6</t>
  </si>
  <si>
    <t>Top Hashtags in Tweet in G7</t>
  </si>
  <si>
    <t>accpcpd</t>
  </si>
  <si>
    <t>smacc</t>
  </si>
  <si>
    <t>ptsd</t>
  </si>
  <si>
    <t>Top Hashtags in Tweet in G8</t>
  </si>
  <si>
    <t>delta7</t>
  </si>
  <si>
    <t>myfeethurt</t>
  </si>
  <si>
    <t>soontobeccr20</t>
  </si>
  <si>
    <t>Top Hashtags in Tweet in G9</t>
  </si>
  <si>
    <t>Top Hashtags in Tweet in G10</t>
  </si>
  <si>
    <t>trauma</t>
  </si>
  <si>
    <t>gunshot</t>
  </si>
  <si>
    <t>stopthebleed</t>
  </si>
  <si>
    <t>Top Hashtags in Tweet</t>
  </si>
  <si>
    <t>ccr19 pharlap pedsicu ards vili polar eolia criticalcare music stringquartet</t>
  </si>
  <si>
    <t>ccr19 paramedic2 prevent pamper supicu eolia target pharlap smart andromedashock</t>
  </si>
  <si>
    <t>ccr19 pamper all4cylinders prevent paramedic2</t>
  </si>
  <si>
    <t>ccr19 foamed foamcc prevent paramedic pamper mindusa ccr20 thankyou</t>
  </si>
  <si>
    <t>ccr19 eolia pamper</t>
  </si>
  <si>
    <t>ccr19 paramedic2 poppi accpcpd mindusa prevent smacc criticalcare ptsd pamper</t>
  </si>
  <si>
    <t>ccr19 delta7 myfeethurt soontobeccr20</t>
  </si>
  <si>
    <t>ccr19 trauma polar andromedashock gunshot stopthebleed pamper</t>
  </si>
  <si>
    <t>ccr19 paramedic2 prevent smacc</t>
  </si>
  <si>
    <t>ccr19 target</t>
  </si>
  <si>
    <t>infectionprevention handhygiene startup amr wgs precisionmedicine ehealth iot ai bigdata</t>
  </si>
  <si>
    <t>Top Words in Tweet in Entire Graph</t>
  </si>
  <si>
    <t>Words in Sentiment List#1: Positive</t>
  </si>
  <si>
    <t>Words in Sentiment List#2: Negative</t>
  </si>
  <si>
    <t>Words in Sentiment List#3: Angry/Violent</t>
  </si>
  <si>
    <t>Non-categorized Words</t>
  </si>
  <si>
    <t>Total Words</t>
  </si>
  <si>
    <t>thanks</t>
  </si>
  <si>
    <t>Top Words in Tweet in G1</t>
  </si>
  <si>
    <t>meeting</t>
  </si>
  <si>
    <t>research</t>
  </si>
  <si>
    <t>fantastic</t>
  </si>
  <si>
    <t>trials</t>
  </si>
  <si>
    <t>better</t>
  </si>
  <si>
    <t>thread</t>
  </si>
  <si>
    <t>results</t>
  </si>
  <si>
    <t>Top Words in Tweet in G2</t>
  </si>
  <si>
    <t>work</t>
  </si>
  <si>
    <t>apologies</t>
  </si>
  <si>
    <t>adrenaline</t>
  </si>
  <si>
    <t>Top Words in Tweet in G3</t>
  </si>
  <si>
    <t>really</t>
  </si>
  <si>
    <t>needs</t>
  </si>
  <si>
    <t>country</t>
  </si>
  <si>
    <t>major</t>
  </si>
  <si>
    <t>haemorrhage</t>
  </si>
  <si>
    <t>control</t>
  </si>
  <si>
    <t>packs</t>
  </si>
  <si>
    <t>near</t>
  </si>
  <si>
    <t>Top Words in Tweet in G4</t>
  </si>
  <si>
    <t>2</t>
  </si>
  <si>
    <t>before</t>
  </si>
  <si>
    <t>now</t>
  </si>
  <si>
    <t>Top Words in Tweet in G5</t>
  </si>
  <si>
    <t>worry</t>
  </si>
  <si>
    <t>pre</t>
  </si>
  <si>
    <t>hospital</t>
  </si>
  <si>
    <t>management</t>
  </si>
  <si>
    <t>bleeding</t>
  </si>
  <si>
    <t>give</t>
  </si>
  <si>
    <t>sepsis</t>
  </si>
  <si>
    <t>Top Words in Tweet in G6</t>
  </si>
  <si>
    <t>size</t>
  </si>
  <si>
    <t>sample</t>
  </si>
  <si>
    <t>paper</t>
  </si>
  <si>
    <t>samba</t>
  </si>
  <si>
    <t>awkward</t>
  </si>
  <si>
    <t>dance</t>
  </si>
  <si>
    <t>between</t>
  </si>
  <si>
    <t>effect</t>
  </si>
  <si>
    <t>Top Words in Tweet in G7</t>
  </si>
  <si>
    <t>trial</t>
  </si>
  <si>
    <t>critical</t>
  </si>
  <si>
    <t>level</t>
  </si>
  <si>
    <t>disability</t>
  </si>
  <si>
    <t>discharge</t>
  </si>
  <si>
    <t>Top Words in Tweet in G8</t>
  </si>
  <si>
    <t>introduces</t>
  </si>
  <si>
    <t>john</t>
  </si>
  <si>
    <t>hinds</t>
  </si>
  <si>
    <t>lecture</t>
  </si>
  <si>
    <t>Top Words in Tweet in G9</t>
  </si>
  <si>
    <t>righteousness</t>
  </si>
  <si>
    <t>hour</t>
  </si>
  <si>
    <t>let's</t>
  </si>
  <si>
    <t>uphold</t>
  </si>
  <si>
    <t>Top Words in Tweet in G10</t>
  </si>
  <si>
    <t>state</t>
  </si>
  <si>
    <t>kits</t>
  </si>
  <si>
    <t>being</t>
  </si>
  <si>
    <t>placed</t>
  </si>
  <si>
    <t>aeds</t>
  </si>
  <si>
    <t>Top Words in Tweet</t>
  </si>
  <si>
    <t>ccr19 critcarereviews thanks meeting research fantastic trials better thread results</t>
  </si>
  <si>
    <t>ccr19 paramedic2 thanks pamper work apologies supicu adrenaline eolia target</t>
  </si>
  <si>
    <t>ccr19 really needs eolia country major haemorrhage control packs near</t>
  </si>
  <si>
    <t>ccr19 foamed foamcc prevent paramedic 2 work before pamper now</t>
  </si>
  <si>
    <t>ccr19 worry pre hospital trauma management toddrice_icu bleeding give sepsis</t>
  </si>
  <si>
    <t>ccr19 size sample paper samba thelancet awkward dance between effect</t>
  </si>
  <si>
    <t>ccr19 trial paramedic2 poppi accpcpd critical level disability hospital discharge</t>
  </si>
  <si>
    <t>ccr19 kelly1_catriona introduces john hinds trauma lecture delta7 critcarereviews</t>
  </si>
  <si>
    <t>righteousness hour let's uphold fridaymotivation ccr19</t>
  </si>
  <si>
    <t>ccr19 state trauma pamper bleeding control kits being placed aeds</t>
  </si>
  <si>
    <t>ccr19 much change paramedic2 explains many 6 12 month follow</t>
  </si>
  <si>
    <t>ccr19 increased caloric density need</t>
  </si>
  <si>
    <t>wash infectionprevention question handhygiene startup amr wgs precisionmedicine ehealth iot</t>
  </si>
  <si>
    <t>low prevent rct 4 6ml kg vs intermediate 8 10</t>
  </si>
  <si>
    <t>p values 0 06 significant please s embrace uncertainty dichotomisation</t>
  </si>
  <si>
    <t>higher ccr19 target argue potential harm calories glucose more insulin</t>
  </si>
  <si>
    <t>procedure still recruitment maneuvers repeatedly failed show benefit reverenced many</t>
  </si>
  <si>
    <t>paramedic 2 outcomes ccr19</t>
  </si>
  <si>
    <t>Top Word Pairs in Tweet in Entire Graph</t>
  </si>
  <si>
    <t>foamed,foamcc</t>
  </si>
  <si>
    <t>foamcc,ccr19</t>
  </si>
  <si>
    <t>sample,size</t>
  </si>
  <si>
    <t>ccr19,paramedic2</t>
  </si>
  <si>
    <t>exceedingly,short</t>
  </si>
  <si>
    <t>short,summary</t>
  </si>
  <si>
    <t>summary,ccr19</t>
  </si>
  <si>
    <t>ccr19,thanks</t>
  </si>
  <si>
    <t>thanks,presenters</t>
  </si>
  <si>
    <t>presenters,massive</t>
  </si>
  <si>
    <t>Top Word Pairs in Tweet in G1</t>
  </si>
  <si>
    <t>critcarereviews,ccr19</t>
  </si>
  <si>
    <t>thanks,critcarereviews</t>
  </si>
  <si>
    <t>research,better</t>
  </si>
  <si>
    <t>little,thread</t>
  </si>
  <si>
    <t>thread,slides</t>
  </si>
  <si>
    <t>slides,distance</t>
  </si>
  <si>
    <t>distance,pharlap</t>
  </si>
  <si>
    <t>pharlap,results</t>
  </si>
  <si>
    <t>results,ccr19</t>
  </si>
  <si>
    <t>ccr19,pedsicu</t>
  </si>
  <si>
    <t>Top Word Pairs in Tweet in G2</t>
  </si>
  <si>
    <t>massive,amount</t>
  </si>
  <si>
    <t>amount,work</t>
  </si>
  <si>
    <t>work,prevent</t>
  </si>
  <si>
    <t>Top Word Pairs in Tweet in G3</t>
  </si>
  <si>
    <t>country,needs</t>
  </si>
  <si>
    <t>needs,major</t>
  </si>
  <si>
    <t>major,haemorrhage</t>
  </si>
  <si>
    <t>haemorrhage,control</t>
  </si>
  <si>
    <t>control,packs</t>
  </si>
  <si>
    <t>packs,near</t>
  </si>
  <si>
    <t>near,schools</t>
  </si>
  <si>
    <t>schools,really</t>
  </si>
  <si>
    <t>really,really</t>
  </si>
  <si>
    <t>really,needs</t>
  </si>
  <si>
    <t>Top Word Pairs in Tweet in G4</t>
  </si>
  <si>
    <t>paramedic,2</t>
  </si>
  <si>
    <t>friend,whistlingdixie4</t>
  </si>
  <si>
    <t>conclusions,paramedic</t>
  </si>
  <si>
    <t>2,niall</t>
  </si>
  <si>
    <t>niall,ferguson</t>
  </si>
  <si>
    <t>ferguson,foamed</t>
  </si>
  <si>
    <t>gory,infographic</t>
  </si>
  <si>
    <t>infographic,upcoming</t>
  </si>
  <si>
    <t>Top Word Pairs in Tweet in G5</t>
  </si>
  <si>
    <t>pre,hospital</t>
  </si>
  <si>
    <t>ccr19,toddrice_icu</t>
  </si>
  <si>
    <t>worry,hartmann's</t>
  </si>
  <si>
    <t>hartmann's,worsening</t>
  </si>
  <si>
    <t>worsening,patients</t>
  </si>
  <si>
    <t>patients,lactate</t>
  </si>
  <si>
    <t>lactate,ccr19</t>
  </si>
  <si>
    <t>evidence,trauma</t>
  </si>
  <si>
    <t>trauma,management</t>
  </si>
  <si>
    <t>management,last</t>
  </si>
  <si>
    <t>Top Word Pairs in Tweet in G6</t>
  </si>
  <si>
    <t>size,samba</t>
  </si>
  <si>
    <t>awkward,dance</t>
  </si>
  <si>
    <t>dance,between</t>
  </si>
  <si>
    <t>effect,size</t>
  </si>
  <si>
    <t>detect,sample</t>
  </si>
  <si>
    <t>great,discussion</t>
  </si>
  <si>
    <t>discussion,role</t>
  </si>
  <si>
    <t>role,practice</t>
  </si>
  <si>
    <t>practice,data</t>
  </si>
  <si>
    <t>Top Word Pairs in Tweet in G7</t>
  </si>
  <si>
    <t>ccr19,accpcpd</t>
  </si>
  <si>
    <t>level,disability</t>
  </si>
  <si>
    <t>disability,hospital</t>
  </si>
  <si>
    <t>hospital,discharge</t>
  </si>
  <si>
    <t>discharge,ccr19</t>
  </si>
  <si>
    <t>critical,care</t>
  </si>
  <si>
    <t>poppi,trial</t>
  </si>
  <si>
    <t>trial,summary</t>
  </si>
  <si>
    <t>summary,delivered</t>
  </si>
  <si>
    <t>Top Word Pairs in Tweet in G8</t>
  </si>
  <si>
    <t>kelly1_catriona,introduces</t>
  </si>
  <si>
    <t>introduces,john</t>
  </si>
  <si>
    <t>john,hinds</t>
  </si>
  <si>
    <t>hinds,trauma</t>
  </si>
  <si>
    <t>trauma,lecture</t>
  </si>
  <si>
    <t>lecture,ccr19</t>
  </si>
  <si>
    <t>ccr19,delta7</t>
  </si>
  <si>
    <t>Top Word Pairs in Tweet in G9</t>
  </si>
  <si>
    <t>hour,righteousness</t>
  </si>
  <si>
    <t>righteousness,let's</t>
  </si>
  <si>
    <t>let's,uphold</t>
  </si>
  <si>
    <t>uphold,righteousness</t>
  </si>
  <si>
    <t>righteousness,fridaymotivation</t>
  </si>
  <si>
    <t>fridaymotivation,ccr19</t>
  </si>
  <si>
    <t>Top Word Pairs in Tweet in G10</t>
  </si>
  <si>
    <t>bleeding,control</t>
  </si>
  <si>
    <t>control,kits</t>
  </si>
  <si>
    <t>kits,being</t>
  </si>
  <si>
    <t>being,placed</t>
  </si>
  <si>
    <t>placed,aeds</t>
  </si>
  <si>
    <t>aeds,locations</t>
  </si>
  <si>
    <t>locations,around</t>
  </si>
  <si>
    <t>around,including</t>
  </si>
  <si>
    <t>including,elementary</t>
  </si>
  <si>
    <t>elementary,schools</t>
  </si>
  <si>
    <t>Top Word Pairs in Tweet</t>
  </si>
  <si>
    <t>critcarereviews,ccr19  thanks,critcarereviews  research,better  little,thread  thread,slides  slides,distance  distance,pharlap  pharlap,results  results,ccr19  ccr19,pedsicu</t>
  </si>
  <si>
    <t>ccr19,paramedic2  exceedingly,short  short,summary  summary,ccr19  ccr19,thanks  thanks,presenters  presenters,massive  massive,amount  amount,work  work,prevent</t>
  </si>
  <si>
    <t>country,needs  needs,major  major,haemorrhage  haemorrhage,control  control,packs  packs,near  near,schools  schools,really  really,really  really,needs</t>
  </si>
  <si>
    <t>foamed,foamcc  foamcc,ccr19  paramedic,2  friend,whistlingdixie4  conclusions,paramedic  2,niall  niall,ferguson  ferguson,foamed  gory,infographic  infographic,upcoming</t>
  </si>
  <si>
    <t>pre,hospital  ccr19,toddrice_icu  worry,hartmann's  hartmann's,worsening  worsening,patients  patients,lactate  lactate,ccr19  evidence,trauma  trauma,management  management,last</t>
  </si>
  <si>
    <t>sample,size  size,samba  awkward,dance  dance,between  effect,size  detect,sample  great,discussion  discussion,role  role,practice  practice,data</t>
  </si>
  <si>
    <t>ccr19,accpcpd  level,disability  disability,hospital  hospital,discharge  discharge,ccr19  ccr19,paramedic2  critical,care  poppi,trial  trial,summary  summary,delivered</t>
  </si>
  <si>
    <t>kelly1_catriona,introduces  introduces,john  john,hinds  hinds,trauma  trauma,lecture  lecture,ccr19  ccr19,delta7</t>
  </si>
  <si>
    <t>hour,righteousness  righteousness,let's  let's,uphold  uphold,righteousness  righteousness,fridaymotivation  fridaymotivation,ccr19</t>
  </si>
  <si>
    <t>bleeding,control  control,kits  kits,being  being,placed  placed,aeds  aeds,locations  locations,around  around,including  including,elementary  elementary,schools</t>
  </si>
  <si>
    <t>ccr19,explains  explains,much  much,many  6,12  12,month  month,follow  follow,up  up,neurologically  neurologically,really  really,valuable</t>
  </si>
  <si>
    <t>increased,caloric</t>
  </si>
  <si>
    <t>infectionprevention,wash  wash,wash  wash,question  question,handhygiene  handhygiene,startup  startup,amr  amr,wgs  wgs,precisionmedicine  precisionmedicine,ehealth  ehealth,iot</t>
  </si>
  <si>
    <t>prevent,rct  rct,low  low,4  4,6ml  6ml,kg  kg,vs  vs,intermediate  intermediate,8  8,10  10,tidal</t>
  </si>
  <si>
    <t>p,values  p,0  0,06  06,significant  significant,please  please,s  s,embrace  embrace,uncertainty  uncertainty,dichotomisation  dichotomisation,p</t>
  </si>
  <si>
    <t>ccr19,target  target,argue  argue,potential  potential,harm  harm,higher  higher,calories  calories,higher  higher,glucose  glucose,more  more,insulin</t>
  </si>
  <si>
    <t>recruitment,maneuvers  maneuvers,procedure  procedure,repeatedly  repeatedly,failed  failed,show  show,benefit  benefit,still  still,reverenced  reverenced,many  many,ecmo</t>
  </si>
  <si>
    <t>paramedic,2  2,outcomes  outcomes,ccr19</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</si>
  <si>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</si>
  <si>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</si>
  <si>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</si>
  <si>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</si>
  <si>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</si>
  <si>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</si>
  <si>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</si>
  <si>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</si>
  <si>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</si>
  <si>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</si>
  <si>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</si>
  <si>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</si>
  <si>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</si>
  <si>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</si>
  <si>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</si>
  <si>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</si>
  <si>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</si>
  <si>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</si>
  <si>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</si>
  <si>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</si>
  <si>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</si>
  <si>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</si>
  <si>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</si>
  <si>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ljmottram critcarereviews emeddoc</t>
  </si>
  <si>
    <t>wokko72 wilkinsonjonny docjohnhinds</t>
  </si>
  <si>
    <t>Top Mentioned in Tweet</t>
  </si>
  <si>
    <t>critcarereviews matrix_mania docpgb gmacscotland marionkcampbell pampers_uk pampers jjasonsperrymd clarearco</t>
  </si>
  <si>
    <t>goodsamapp critcarereviews mortenhylander pampers_uk pampers jjasonsperrymd ljmottram kelly1_catriona marionkcampbell briancuthberts8</t>
  </si>
  <si>
    <t>critcarereviews jasondwalker briancuthberts8 marionkcampbell ljmottram docjohnhinds</t>
  </si>
  <si>
    <t>whistlingdixie4 gmacscotland toddrice_icu critcarereviews ljmottram</t>
  </si>
  <si>
    <t>toddrice_icu critcarereviews</t>
  </si>
  <si>
    <t>thelancet briancuthberts8 marionkcampbell jama_current</t>
  </si>
  <si>
    <t>icnarc lennie333 briancuthberts8</t>
  </si>
  <si>
    <t>critcarereviews aspihuk _nimdta qubelfast nishfn belwaterfront titanichotelbel nuttchristopher ljmottram</t>
  </si>
  <si>
    <t>minvws lennie333</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</si>
  <si>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</si>
  <si>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</si>
  <si>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</si>
  <si>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</si>
  <si>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</si>
  <si>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</si>
  <si>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</si>
  <si>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</si>
  <si>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</si>
  <si>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</si>
  <si>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</si>
  <si>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</si>
  <si>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bmj_latest kangupy bumblebeenush patrickmedicine critcarereviews emeddoc sgdambrauskas darknatter juliet_hd flaviasepsis</t>
  </si>
  <si>
    <t>pampers chrisking01 pampers_uk rubbadoc stephen_t_webb rn_hugopf adrianhumphry goodsamapp ericdalne jbpara999</t>
  </si>
  <si>
    <t>trisha_the_doc welshgasdoc psychdrd anniebruton annabatchelor matthewjrowland david_menzies msshahrani jasondwalker mary__mccarthy</t>
  </si>
  <si>
    <t>gmacscotland whistlingdixie4 wilkinsonjonny snabless foam_bot lennie333 janedean1975 exodear zimickmd vapourninja</t>
  </si>
  <si>
    <t>thelovelymaeve broomedocs andyneill mjluqueh mitchpage3 eoinkr onelongplait emtacommittee andypattonirl westcorkrr</t>
  </si>
  <si>
    <t>jama_current dylanmackayphd grimshawjeremy thelancet timothygirard danhind1 khome marionkcampbell hsru_aberdeen charlesweijer</t>
  </si>
  <si>
    <t>x_81_x kiwib sandydoc79 roxycaine bronwenconnolly jennifermcgaug2 accpnr icnarc lydiamemerson tomacairns</t>
  </si>
  <si>
    <t>mdthemd qubelfast belwaterfront aspihuk titanichotelbel _nimdta kelly1_catriona docatopping nishfn</t>
  </si>
  <si>
    <t>fmusiah pstgithaiga wilson83003264 paulo7901gmail1 adelinasozo gkasuki</t>
  </si>
  <si>
    <t>drlfarrell lordothebrocean bryan_reidy scimedic lawrence_kenna agobk</t>
  </si>
  <si>
    <t>heydrnik minvws nfergus jlitell nw_icm monikakerck</t>
  </si>
  <si>
    <t>theslicer agordonicu dramfm craigcmac paperworkmonkey</t>
  </si>
  <si>
    <t>caring_mobile dme_jun rdxwhatelse</t>
  </si>
  <si>
    <t>ecmolumc goshpictraining</t>
  </si>
  <si>
    <t>neoresearch_net doced</t>
  </si>
  <si>
    <t>drsgrier nbt_icu</t>
  </si>
  <si>
    <t>ccinquisitivist caz_sampson</t>
  </si>
  <si>
    <t>f_g_zampieri gutopell</t>
  </si>
  <si>
    <t>huwmcc jillkellyne42</t>
  </si>
  <si>
    <t>Top URLs in Tweet by Count</t>
  </si>
  <si>
    <t>https://www.dropbox.com/s/m1qgz6tcm2hnkqr/summary%20of%20CCR2019.pdf?dl=0 https://twitter.com/DearbhlaKelly4/status/1086273268405784576</t>
  </si>
  <si>
    <t>https://twitter.com/WelshGasDoc/status/1086298396183404544 https://www.dropbox.com/s/m1qgz6tcm2hnkqr/summary%20of%20CCR2019.pdf?dl=0 https://twitter.com/meaklima/status/1086290144901107712 https://criticalcarenorthampton.com/critical-care-trials/</t>
  </si>
  <si>
    <t>https://www.dropbox.com/s/m1qgz6tcm2hnkqr/summary%20of%20CCR2019.pdf?dl=0 https://www.goodsamapp.org</t>
  </si>
  <si>
    <t>http://www.reflectionmadesimple.net/ https://twitter.com/drsgrier/status/1086307260610068480 https://twitter.com/bryan_reidy/status/1086229031719186432</t>
  </si>
  <si>
    <t>https://twitter.com/AndyNeill/status/1086272543231684608 https://twitter.com/AndyNeill/status/1086237496382554112 https://twitter.com/Wilkinsonjonny/status/1086274857908658176 https://www.cochranelibrary.com/cdsr/doi/10.1002/14651858.CD003179.pub2/abstract</t>
  </si>
  <si>
    <t>https://twitter.com/Wilkinsonjonny/status/1086274857908658176 https://www.dropbox.com/s/m1qgz6tcm2hnkqr/summary%20of%20CCR2019.pdf?dl=0</t>
  </si>
  <si>
    <t>https://twitter.com/welshgasdoc/status/1086319969682505728 https://twitter.com/timothygirard/status/1086275439667044357</t>
  </si>
  <si>
    <t>https://twitter.com/toddrice_icu/status/1086289717019230208 https://twitter.com/stephen_t_webb/status/1086300731613892608</t>
  </si>
  <si>
    <t>https://twitter.com/wilkinsonjonny/status/1086203448289316864 https://www.dropbox.com/s/m1qgz6tcm2hnkqr/summary%20of%20CCR2019.pdf?dl=0</t>
  </si>
  <si>
    <t>https://twitter.com/WelshGasDoc/status/1086298396183404544 https://twitter.com/mattluney/status/1086286922178269184</t>
  </si>
  <si>
    <t>https://www.dropbox.com/s/m1qgz6tcm2hnkqr/summary%20of%20CCR2019.pdf?dl=0 https://secure.jbs.elsevierhealth.com/action/getSharedSiteSession?redirect=https%3A%2F%2Fwww.thelancet.com%2Fjournals%2Flanres%2Farticle%2FPIIS2213-2600%2818%2930452-1%2Ffulltext&amp;rc=0 https://twitter.com/drsgrier/status/1086307260610068480</t>
  </si>
  <si>
    <t>https://twitter.com/matthewjrowland/status/1086218438593388544 https://secure.jbs.elsevierhealth.com/action/getSharedSiteSession?redirect=https%3A%2F%2Fwww.thelancet.com%2Faction%2FshowPdf%3Fpii%3DS0140-6736%252805%252917965-3&amp;rc=0 https://www.sciencedirect.com/science/article/pii/S0140673605610343?via%3Dihub https://twitter.com/toddrice_ICU/status/1086263632424517633</t>
  </si>
  <si>
    <t>Top URLs in Tweet by Salience</t>
  </si>
  <si>
    <t>Top Domains in Tweet by Count</t>
  </si>
  <si>
    <t>twitter.com dropbox.com criticalcarenorthampton.com</t>
  </si>
  <si>
    <t>dropbox.com goodsamapp.org</t>
  </si>
  <si>
    <t>twitter.com reflectionmadesimple.net</t>
  </si>
  <si>
    <t>dropbox.com elsevierhealth.com twitter.com</t>
  </si>
  <si>
    <t>twitter.com elsevierhealth.com sciencedirect.com</t>
  </si>
  <si>
    <t>Top Domains in Tweet by Salience</t>
  </si>
  <si>
    <t>reflectionmadesimple.net twitter.com</t>
  </si>
  <si>
    <t>cochranelibrary.com twitter.com</t>
  </si>
  <si>
    <t>elsevierhealth.com sciencedirect.com twitter.com</t>
  </si>
  <si>
    <t>Top Hashtags in Tweet by Count</t>
  </si>
  <si>
    <t>ccr19 paramedic foamed foamcc mindusa</t>
  </si>
  <si>
    <t>ccr19 prevent mindusa</t>
  </si>
  <si>
    <t>ccr19 foamed foamcc paramedic prevent ccr20 pamper</t>
  </si>
  <si>
    <t>ccr19 polar</t>
  </si>
  <si>
    <t>ccr19 pamper paramedic2 eolia supicu prevent</t>
  </si>
  <si>
    <t>ccr19 prevent eolia pharlap smart pamper andromedashock paramedic2 mindicu poppi</t>
  </si>
  <si>
    <t>ccr19 accpcpd poppi criticalcare ptsd paramedic2 prevent paramedic foamed foamcc</t>
  </si>
  <si>
    <t>ccr19 trauma gunshot stopthebleed pamper andromedashock polar</t>
  </si>
  <si>
    <t>ccr19 all4cylinders pamper</t>
  </si>
  <si>
    <t>ccr19 myfeethurt soontobeccr20</t>
  </si>
  <si>
    <t>ccr19 paramedic2 smacc prevent</t>
  </si>
  <si>
    <t>ccr19 foamed thankyou</t>
  </si>
  <si>
    <t>prevent ccr19 foamed foamcc</t>
  </si>
  <si>
    <t>ccr19 pamper paramedic2 prevent</t>
  </si>
  <si>
    <t>ccr19 paramedic2 target nutrition foamed foamcc</t>
  </si>
  <si>
    <t>foamed ccr19 foamcc</t>
  </si>
  <si>
    <t>poppi ccr19 smacc</t>
  </si>
  <si>
    <t>ccr19 mindusa accpcpd poppi</t>
  </si>
  <si>
    <t>Top Hashtags in Tweet by Salience</t>
  </si>
  <si>
    <t>paramedic foamed foamcc mindusa ccr19</t>
  </si>
  <si>
    <t>prevent mindusa ccr19</t>
  </si>
  <si>
    <t>paramedic prevent ccr20 pamper foamcc foamed ccr19</t>
  </si>
  <si>
    <t>pamper paramedic2 eolia supicu prevent ccr19</t>
  </si>
  <si>
    <t>accpcpd poppi criticalcare ptsd paramedic2 prevent paramedic foamed foamcc mindusa</t>
  </si>
  <si>
    <t>trauma gunshot stopthebleed pamper andromedashock polar ccr19</t>
  </si>
  <si>
    <t>all4cylinders pamper ccr19</t>
  </si>
  <si>
    <t>myfeethurt soontobeccr20 ccr19</t>
  </si>
  <si>
    <t>paramedic2 smacc prevent ccr19</t>
  </si>
  <si>
    <t>foamed thankyou ccr19</t>
  </si>
  <si>
    <t>delta7 ccr19</t>
  </si>
  <si>
    <t>foamed foamcc prevent ccr19</t>
  </si>
  <si>
    <t>pamper paramedic2 prevent ccr19</t>
  </si>
  <si>
    <t>paramedic2 target nutrition foamed foamcc ccr19</t>
  </si>
  <si>
    <t>ccr19 foamcc foamed</t>
  </si>
  <si>
    <t>mindusa accpcpd poppi ccr19</t>
  </si>
  <si>
    <t>Top Words in Tweet by Count</t>
  </si>
  <si>
    <t>ccr19 conclusions paramedic 2 niall ferguson foamed foamcc mind blown</t>
  </si>
  <si>
    <t>ccr19 exceedingly short summary thanks presenters massive amount work prevent</t>
  </si>
  <si>
    <t>ccr19 foamed foamcc paramedic 2 amazing before friend whistlingdixie4 prevent</t>
  </si>
  <si>
    <t>polar trial discussion summary below critcarereviews ccr19</t>
  </si>
  <si>
    <t>ccr19 anaesthetic nice quote end polar trial discussion summary below</t>
  </si>
  <si>
    <t>ccr19 fantastic pictorial representation activity twittersphere before gmacscotland magic figures</t>
  </si>
  <si>
    <t>increased caloric density target ccr19 appropriate conclude benefit delivery small</t>
  </si>
  <si>
    <t>ccr19 paramedic2 truly amazing trial brave ambitious thanks gavin perkin</t>
  </si>
  <si>
    <t>ccr19 trial pamper thanks paramedic2 plasma critcarereviews eolia supicu t</t>
  </si>
  <si>
    <t>per niall ferguson two responses rct published already knew don</t>
  </si>
  <si>
    <t>ccr19 niall ferguson mortality more meaningful found goligher s jama_current</t>
  </si>
  <si>
    <t>need dieticians icu aim 25kcal kg ccr19</t>
  </si>
  <si>
    <t>little thread slides distance pharlap results ccr19 pedsicu ards vili</t>
  </si>
  <si>
    <t>ccr19 paramedic2 relative effectiveness cardiac arrest interventions giving adrenaline really</t>
  </si>
  <si>
    <t>need assistance writing reflections ccr19 appraisals check out simple generator</t>
  </si>
  <si>
    <t>ccr19 really needs good few days conference thanks critcarereviews ljmottram</t>
  </si>
  <si>
    <t>gory infographic upcoming pamper study foamed foamcc ccr19</t>
  </si>
  <si>
    <t>ccr19 trauma low numbers worry hartmann's worsening patients lactate toddrice_icu</t>
  </si>
  <si>
    <t>ccr19 worry review adrenaline low numbers hartmann's worsening patients lactate</t>
  </si>
  <si>
    <t>ccr19 trauma management pre hospital sepsis bleeding give thanks critcarereviews</t>
  </si>
  <si>
    <t>exceedingly short summary ccr19 thanks presenters massive amount work prevent</t>
  </si>
  <si>
    <t>ccr19 target protein sounds great trial feed high bmi patients</t>
  </si>
  <si>
    <t>ccr19 trial accpcpd poppi summary dr paramedic2 critical pamper conclusions</t>
  </si>
  <si>
    <t>normothermia needs targeted state prevention pyrexia paramount polar ccr19</t>
  </si>
  <si>
    <t>bleeding control kits being placed aeds locations around including elementary</t>
  </si>
  <si>
    <t>ccr19 needs really party country major haemorrhage control packs near</t>
  </si>
  <si>
    <t>ccr19 critcarereviews absolute pleasure thank trauma party more wokko72 coming</t>
  </si>
  <si>
    <t>ccr19 epic myfeethurt titanichotelbel thank attending soontobeccr20 critcarereviews nuttchristopher ljmottram</t>
  </si>
  <si>
    <t>needs really country major haemorrhage control packs near schools take</t>
  </si>
  <si>
    <t>paramedic 2 foamed foamcc ccr19 conclusions niall ferguson conclusion</t>
  </si>
  <si>
    <t>john hinds memorial lecture delivered maureen mcgunn shock trauma ccr19</t>
  </si>
  <si>
    <t>ccr19 paramedic2 change 6 12 month follow up neurologically really</t>
  </si>
  <si>
    <t>ccr19 favorite foamed resource now even more concise trials hard</t>
  </si>
  <si>
    <t>ccr19 explains much many</t>
  </si>
  <si>
    <t>ccr19 much change explains many 6 12 month follow up</t>
  </si>
  <si>
    <t>emeddoc zaf look room talking work reboa ccr19 critcarereviews</t>
  </si>
  <si>
    <t>listening lecture ecmo trauma ccr19 following here fancy post cct</t>
  </si>
  <si>
    <t>ccr19 kelly1_catriona introduces john hinds trauma lecture delta7 critcarereviews please</t>
  </si>
  <si>
    <t>kelly1_catriona introduces john hinds trauma lecture ccr19 delta7</t>
  </si>
  <si>
    <t>ccr19 size sample slide samba work eolia credit briancuthberts8 fab</t>
  </si>
  <si>
    <t>prevent ccr19 good friend whistlingdixie4 take foamed foamcc being talked</t>
  </si>
  <si>
    <t>love 4 yrs work summarised one picture marcus schultz prevent</t>
  </si>
  <si>
    <t>critcarereviews thanks great meeting m sure leeds team back ccr19</t>
  </si>
  <si>
    <t>trial ccr19 supicu huge well done danish investigators mortenhylander team</t>
  </si>
  <si>
    <t>size sample ccr19 credit briancuthberts8 fab slide samba called awkward</t>
  </si>
  <si>
    <t>capillary refil time marker perfusion free fast reliable s love</t>
  </si>
  <si>
    <t>ccr19 foamed foamcc blood products way go bleeding pre hospital</t>
  </si>
  <si>
    <t>first critcarereviews last excellent range topics speakers very interesting debate</t>
  </si>
  <si>
    <t>same k worry ccr19</t>
  </si>
  <si>
    <t>glad see dr niall ferguson randomised himself ppi group ccr19</t>
  </si>
  <si>
    <t>ccr19 pamper paramedic2 positive result alert plasma works relative effectiveness</t>
  </si>
  <si>
    <t>yes sometimes p 0 04 isn t convincing down value</t>
  </si>
  <si>
    <t>ccr19 excellent power thanks critcarereviews team organising meeting fantastic trials</t>
  </si>
  <si>
    <t>excellent resource calculating checking power ccr19</t>
  </si>
  <si>
    <t>ccr19 continue feed early thanks critcarereviews another exciting thought provoking</t>
  </si>
  <si>
    <t>ccr19 continue feed early paramedic2 relative effectiveness cardiac arrest interventions</t>
  </si>
  <si>
    <t>bleeding give summary patient stop replace re losing blood clotting</t>
  </si>
  <si>
    <t>level disability hospital discharge ccr19 paramedic2</t>
  </si>
  <si>
    <t>abx de esc ccr19 dr annane's thms manage septic shock</t>
  </si>
  <si>
    <t>ccr19 adrenaline great role paramedic2 review discussion practice data monitoring</t>
  </si>
  <si>
    <t>size ccr19 sample paper eolia samba awkward dance between statistician</t>
  </si>
  <si>
    <t>found goligher s jama_current paper presenting results bayesian analysis eolia</t>
  </si>
  <si>
    <t>ccr19 critcarereviews brilliant meeting thoroughly enjoyed fantastic speakers exceptionally well</t>
  </si>
  <si>
    <t>ccr19 s foamed foamcc bleeding give worry balanced fluids potassium</t>
  </si>
  <si>
    <t>good friend whistlingdixie4 take prevent foamed foamcc ccr19 being talked</t>
  </si>
  <si>
    <t>sepsis management six still relevant ccr19</t>
  </si>
  <si>
    <t>bronwenconnolly presents poppi editorial ccr19</t>
  </si>
  <si>
    <t>ccr19 size trial sample poppi summary delivered dr rowan huge</t>
  </si>
  <si>
    <t>ccr19 kathy rowan highlights importance heterogeneous digital maturity poor veracity</t>
  </si>
  <si>
    <t>kathy rowan highlights importance heterogeneous digital maturity poor veracity bad</t>
  </si>
  <si>
    <t>size sample samba ccr19 great slide marionkcampbell terminology discussed description</t>
  </si>
  <si>
    <t>value medical conferences always unscripted conversations discussion afterwards s lightbulb</t>
  </si>
  <si>
    <t>research better critcarereviews ccr19 meeting important results promote best quality</t>
  </si>
  <si>
    <t>ccr19 eolia ecmo lungs totally knackered already save life looks</t>
  </si>
  <si>
    <t>ccr19 already thanks fantastic meeting critcarereviews looking forward 2020 put</t>
  </si>
  <si>
    <t>thanks another terrific meeting critcarereviews team many hard work going</t>
  </si>
  <si>
    <t>thanks fantastic meeting critcarereviews looking forward 2020 already ccr19</t>
  </si>
  <si>
    <t>year thanks everyone critcarereviews twitter feed ccr19 sorry missed s</t>
  </si>
  <si>
    <t>size sample credit briancuthberts8 fab slide samba called awkward dance</t>
  </si>
  <si>
    <t>clarearco critcarereviews best conference entertainment ve experienced far ccr19 criticalcare</t>
  </si>
  <si>
    <t>pamper interesting data emerging analysis think re long way having</t>
  </si>
  <si>
    <t>eolia positive negative trial published bayesian analysis fascinating ccr19 critcarereviews</t>
  </si>
  <si>
    <t>well heading home fantastic two days critcarereviews hopefully first many</t>
  </si>
  <si>
    <t>paramedic2 thread ccr19</t>
  </si>
  <si>
    <t>great discussion role practice data monitoring committees dmcs ccr19 link</t>
  </si>
  <si>
    <t>woman match dr maureen mccunn excellent public speaker great sense</t>
  </si>
  <si>
    <t>worry hartmann's worsening patients lactate ccr19 toddrice_icu</t>
  </si>
  <si>
    <t>looks ecmo finally frequentist p value significance improved outcomes sr</t>
  </si>
  <si>
    <t>trauma evidence management last decade reinforces need pre hospital medical</t>
  </si>
  <si>
    <t>modified rankin scale refreshing before s obsession understandably mortality functional</t>
  </si>
  <si>
    <t>size sample ccr19 samba awkward dance between effect detect paper</t>
  </si>
  <si>
    <t>Top Words in Tweet by Salience</t>
  </si>
  <si>
    <t>conclusions paramedic 2 niall ferguson foamed foamcc mind blown use</t>
  </si>
  <si>
    <t>exceedingly short summary thanks presenters massive amount work prevent eolia</t>
  </si>
  <si>
    <t>amazing paramedic 2 before friend whistlingdixie4 prevent now pamper s</t>
  </si>
  <si>
    <t>anaesthetic nice quote end polar trial discussion summary below critcarereviews</t>
  </si>
  <si>
    <t>fantastic pictorial representation activity twittersphere before gmacscotland magic figures foamed</t>
  </si>
  <si>
    <t>trial pamper thanks paramedic2 plasma critcarereviews eolia supicu t work</t>
  </si>
  <si>
    <t>mortality more meaningful niall ferguson found goligher s jama_current paper</t>
  </si>
  <si>
    <t>needs really good few days conference thanks critcarereviews ljmottram team</t>
  </si>
  <si>
    <t>trauma low numbers worry hartmann's worsening patients lactate toddrice_icu evidence</t>
  </si>
  <si>
    <t>review adrenaline low numbers worry hartmann's worsening patients lactate toddrice_icu</t>
  </si>
  <si>
    <t>trauma sepsis bleeding give management pre hospital thanks critcarereviews organising</t>
  </si>
  <si>
    <t>target protein sounds great trial feed high bmi patients treat</t>
  </si>
  <si>
    <t>trial abx de esc mortality more meaningful accpcpd poppi summary</t>
  </si>
  <si>
    <t>pamper state trauma bleeding control kits being placed aeds locations</t>
  </si>
  <si>
    <t>needs really party country major haemorrhage control packs near schools</t>
  </si>
  <si>
    <t>trauma more critcarereviews absolute pleasure thank party wokko72 coming year</t>
  </si>
  <si>
    <t>epic myfeethurt titanichotelbel thank attending soontobeccr20 critcarereviews nuttchristopher ljmottram ccr19</t>
  </si>
  <si>
    <t>conclusions niall ferguson conclusion paramedic 2 foamed foamcc ccr19</t>
  </si>
  <si>
    <t>change paramedic2 6 12 month follow up neurologically really valuable</t>
  </si>
  <si>
    <t>favorite foamed resource now even more concise trials hard work</t>
  </si>
  <si>
    <t>change explains many 6 12 month follow up neurologically really</t>
  </si>
  <si>
    <t>kelly1_catriona introduces john hinds trauma lecture delta7 critcarereviews please consider</t>
  </si>
  <si>
    <t>size sample slide samba work eolia credit briancuthberts8 fab called</t>
  </si>
  <si>
    <t>good friend whistlingdixie4 take foamed foamcc being talked here now</t>
  </si>
  <si>
    <t>blood products way go bleeding pre hospital setting next best</t>
  </si>
  <si>
    <t>positive result alert plasma works relative effectiveness cardiac arrest interventions</t>
  </si>
  <si>
    <t>thanks critcarereviews team organising meeting fantastic trials presented very approachable</t>
  </si>
  <si>
    <t>continue feed early thanks critcarereviews another exciting thought provoking meeting</t>
  </si>
  <si>
    <t>continue feed early paramedic2 relative effectiveness cardiac arrest interventions giving</t>
  </si>
  <si>
    <t>abx de esc dr annane's thms manage septic shock 1</t>
  </si>
  <si>
    <t>adrenaline review great role paramedic2 discussion practice data monitoring committees</t>
  </si>
  <si>
    <t>size sample samba awkward dance between statistician effect detect dmcs</t>
  </si>
  <si>
    <t>bleeding give worry balanced fluids potassium drop bucket compared body</t>
  </si>
  <si>
    <t>size trial sample poppi summary delivered dr rowan huge congratulations</t>
  </si>
  <si>
    <t>great slide marionkcampbell terminology discussed description awkward dance between effect</t>
  </si>
  <si>
    <t>lungs totally knackered already save life looks finally frequentist p</t>
  </si>
  <si>
    <t>thanks fantastic meeting critcarereviews looking forward 2020 put dye cold</t>
  </si>
  <si>
    <t>paramedic2 truly amazing trial brave ambitious thanks gavin perkin co</t>
  </si>
  <si>
    <t>size sample terminology discussed description want feasible achieve comes schulz</t>
  </si>
  <si>
    <t>Top Word Pairs in Tweet by Count</t>
  </si>
  <si>
    <t>conclusions,paramedic  paramedic,2  2,niall  niall,ferguson  ferguson,foamed  foamed,foamcc  foamcc,ccr19  mind,blown  blown,use  use,delirium</t>
  </si>
  <si>
    <t>exceedingly,short  short,summary  summary,ccr19  ccr19,thanks  thanks,presenters  presenters,massive  massive,amount  amount,work  work,prevent  prevent,eolia</t>
  </si>
  <si>
    <t>foamed,foamcc  foamcc,ccr19  paramedic,2  friend,whistlingdixie4  ccr19,foamed  pictorial,representation  representation,activity  activity,twittersphere  twittersphere,before  before,gmacscotland</t>
  </si>
  <si>
    <t>polar,trial  trial,discussion  discussion,summary  summary,below  below,critcarereviews  critcarereviews,ccr19</t>
  </si>
  <si>
    <t>nice,quote  quote,end  end,ccr19  polar,trial  trial,discussion  discussion,summary  summary,below  below,critcarereviews  critcarereviews,ccr19  anaesthetic,requirements</t>
  </si>
  <si>
    <t>pictorial,representation  representation,activity  activity,twittersphere  twittersphere,before  before,gmacscotland  gmacscotland,magic  magic,figures  figures,foamed  foamed,foamcc  foamcc,ccr19</t>
  </si>
  <si>
    <t>increased,caloric  target,ccr19  ccr19,appropriate  appropriate,conclude  conclude,benefit  benefit,increased  caloric,density  density,increased  caloric,delivery  delivery,small</t>
  </si>
  <si>
    <t>ccr19,paramedic2  paramedic2,truly  truly,amazing  amazing,trial  trial,brave  brave,ambitious  ambitious,thanks  thanks,gavin  gavin,perkin  perkin,co</t>
  </si>
  <si>
    <t>ccr19,paramedic2  positive,result  result,alert  ccr19,maureen  maureen,mccunn  mccunn,strikes  strikes,again  again,props  props,stage  stage,demonstrating</t>
  </si>
  <si>
    <t>per,niall  niall,ferguson  ferguson,two  two,responses  responses,rct  rct,published  published,already  already,knew  knew,don  don,t</t>
  </si>
  <si>
    <t>niall,ferguson  mortality,more  found,goligher  goligher,s  s,jama_current  jama_current,paper  paper,presenting  presenting,results  results,bayesian  bayesian,analysis</t>
  </si>
  <si>
    <t>need,dieticians  dieticians,icu  icu,aim  aim,25kcal  25kcal,kg  kg,ccr19</t>
  </si>
  <si>
    <t>little,thread  thread,slides  slides,distance  distance,pharlap  pharlap,results  results,ccr19  ccr19,pedsicu  pedsicu,ards  ards,vili  vili,taken</t>
  </si>
  <si>
    <t>ccr19,paramedic2  paramedic2,relative  relative,effectiveness  effectiveness,cardiac  cardiac,arrest  arrest,interventions  interventions,giving  giving,adrenaline  adrenaline,really  really,isn</t>
  </si>
  <si>
    <t>need,assistance  assistance,writing  writing,reflections  reflections,ccr19  ccr19,appraisals  appraisals,check  check,out  out,simple  simple,generator  generator,based</t>
  </si>
  <si>
    <t>really,good  good,few  few,days  days,ccr19  ccr19,conference  conference,thanks  thanks,critcarereviews  critcarereviews,ljmottram  ljmottram,team  team,organising</t>
  </si>
  <si>
    <t>gory,infographic  infographic,upcoming  upcoming,pamper  pamper,study  study,foamed  foamed,foamcc  foamcc,ccr19</t>
  </si>
  <si>
    <t>worry,hartmann's  hartmann's,worsening  worsening,patients  patients,lactate  lactate,ccr19  ccr19,toddrice_icu  evidence,trauma  trauma,management  management,last  last,decade</t>
  </si>
  <si>
    <t>worry,hartmann's  hartmann's,worsening  worsening,patients  patients,lactate  lactate,ccr19  ccr19,toddrice_icu  clarified,panel  panel,pre  pre,hospital  hospital,coagulation</t>
  </si>
  <si>
    <t>pre,hospital  thanks,critcarereviews  critcarereviews,organising  organising,team  team,another  another,fantastic  fantastic,conference  conference,educational  educational,thought  thought,provoking</t>
  </si>
  <si>
    <t>target,protein  protein,sounds  sounds,great  great,trial  trial,ccr19  feed,high  high,bmi  bmi,patients  patients,treat  treat,malnourished</t>
  </si>
  <si>
    <t>ccr19,accpcpd  de,esc  mortality,more  poppi,trial  trial,summary  summary,delivered  delivered,dr  dr,rowan  rowan,huge  huge,congratulations</t>
  </si>
  <si>
    <t>normothermia,needs  needs,targeted  targeted,state  state,prevention  prevention,pyrexia  pyrexia,paramount  paramount,polar  polar,ccr19</t>
  </si>
  <si>
    <t>ccr19,party  country,needs  needs,major  major,haemorrhage  haemorrhage,control  control,packs  packs,near  near,schools  schools,really  really,really</t>
  </si>
  <si>
    <t>absolute,pleasure  wokko72,critcarereviews  critcarereviews,absolute  pleasure,thank  thank,coming  coming,year  year,ccr19  docjohnhinds,trauma  trauma,lecture  lecture,delivered</t>
  </si>
  <si>
    <t>epic,myfeethurt  myfeethurt,ccr19  ccr19,titanichotelbel  thank,attending  attending,ccr19  ccr19,soontobeccr20  soontobeccr20,critcarereviews  critcarereviews,nuttchristopher  nuttchristopher,ljmottram</t>
  </si>
  <si>
    <t>paramedic,2  foamed,foamcc  foamcc,ccr19  conclusions,paramedic  2,niall  niall,ferguson  ferguson,foamed  2,conclusion  conclusion,foamed</t>
  </si>
  <si>
    <t>john,hinds  hinds,memorial  memorial,lecture  lecture,delivered  delivered,maureen  maureen,mcgunn  mcgunn,shock  shock,trauma  trauma,ccr19</t>
  </si>
  <si>
    <t>6,12  12,month  month,follow  follow,up  up,neurologically  neurologically,really  really,valuable  valuable,survivors  survivors,paramedic2  paramedic2,ccr19</t>
  </si>
  <si>
    <t>favorite,foamed  foamed,resource  resource,now  now,ccr19  even,more  more,concise  concise,trials  trials,hard  hard,work  work,differences</t>
  </si>
  <si>
    <t>ccr19,explains  explains,much  much,many</t>
  </si>
  <si>
    <t>emeddoc,zaf  zaf,look  look,room  room,talking  talking,work  work,reboa  reboa,ccr19  ccr19,critcarereviews</t>
  </si>
  <si>
    <t>listening,lecture  lecture,ecmo  ecmo,trauma  trauma,ccr19  ccr19,following  following,here  here,fancy  fancy,post  post,cct  cct,senior</t>
  </si>
  <si>
    <t>kelly1_catriona,introduces  introduces,john  john,hinds  hinds,trauma  trauma,lecture  lecture,ccr19  ccr19,delta7  ccr19,critcarereviews  critcarereviews,please  please,consider</t>
  </si>
  <si>
    <t>sample,size  size,samba  credit,briancuthberts8  briancuthberts8,fab  fab,slide  slide,sample  samba,called  called,awkward  awkward,dance  dance,between</t>
  </si>
  <si>
    <t>good,friend  friend,whistlingdixie4  whistlingdixie4,take  take,prevent  prevent,foamed  foamed,foamcc  foamcc,ccr19  ccr19,being  being,talked  talked,here</t>
  </si>
  <si>
    <t>love,4  4,yrs  yrs,work  work,summarised  summarised,one  one,picture  picture,marcus  marcus,schultz  schultz,prevent  prevent,ccr19</t>
  </si>
  <si>
    <t>critcarereviews,thanks  thanks,great  great,meeting  meeting,m  m,sure  sure,leeds  leeds,team  team,back  back,ccr19</t>
  </si>
  <si>
    <t>ccr19,supicu  supicu,huge  huge,trial  trial,well  well,done  done,danish  danish,investigators  investigators,mortenhylander  mortenhylander,team  team,ppis</t>
  </si>
  <si>
    <t>sample,size  credit,briancuthberts8  briancuthberts8,fab  fab,slide  slide,sample  size,samba  samba,called  called,awkward  awkward,dance  dance,between</t>
  </si>
  <si>
    <t>capillary,refil  refil,time  time,marker  marker,perfusion  perfusion,free  free,fast  fast,reliable  reliable,s  s,love  love,andromedashock</t>
  </si>
  <si>
    <t>foamed,foamcc  blood,products  products,way  way,go  go,bleeding  bleeding,pre  pre,hospital  hospital,setting  setting,next  next,best</t>
  </si>
  <si>
    <t>first,critcarereviews  critcarereviews,last  last,excellent  excellent,range  range,topics  topics,speakers  speakers,very  very,interesting  interesting,debate  debate,things</t>
  </si>
  <si>
    <t>same,k  k,worry  worry,ccr19</t>
  </si>
  <si>
    <t>glad,see  see,dr  dr,niall  niall,ferguson  ferguson,randomised  randomised,himself  himself,ppi  ppi,group  group,ccr19</t>
  </si>
  <si>
    <t>ccr19,pamper  pamper,positive  positive,result  result,alert  alert,plasma  plasma,works  ccr19,paramedic2  paramedic2,relative  relative,effectiveness  effectiveness,cardiac</t>
  </si>
  <si>
    <t>yes,sometimes  sometimes,p  p,0  0,04  04,isn  isn,t  t,convincing  convincing,down  down,value  value,dichotomy</t>
  </si>
  <si>
    <t>thanks,critcarereviews  critcarereviews,team  team,organising  organising,excellent  excellent,meeting  meeting,fantastic  fantastic,trials  trials,presented  presented,very  very,approachable</t>
  </si>
  <si>
    <t>excellent,resource  resource,calculating  calculating,checking  checking,power  power,ccr19</t>
  </si>
  <si>
    <t>continue,feed  thanks,critcarereviews  critcarereviews,another  another,exciting  exciting,thought  thought,provoking  provoking,meeting  meeting,incredible  incredible,atmosphere  atmosphere,great</t>
  </si>
  <si>
    <t>continue,feed  ccr19,paramedic2  paramedic2,relative  relative,effectiveness  effectiveness,cardiac  cardiac,arrest  arrest,interventions  interventions,giving  giving,adrenaline  adrenaline,really</t>
  </si>
  <si>
    <t>summary,patient  patient,bleeding  bleeding,stop  stop,bleeding  bleeding,replace  replace,re  re,losing  losing,blood  blood,clotting  clotting,factors</t>
  </si>
  <si>
    <t>level,disability  disability,hospital  hospital,discharge  discharge,ccr19  ccr19,paramedic2</t>
  </si>
  <si>
    <t>de,esc  dr,annane's  annane's,thms  thms,manage  manage,septic  septic,shock  shock,1  1,2  2,critical  critical,know</t>
  </si>
  <si>
    <t>ccr19,paramedic2  great,discussion  discussion,role  role,practice  practice,data  data,monitoring  monitoring,committees  committees,dmcs  dmcs,ccr19  ccr19,link</t>
  </si>
  <si>
    <t>sample,size  size,samba  awkward,dance  dance,between  effect,size  detect,sample  credit,briancuthberts8  briancuthberts8,fab  fab,slide  slide,sample</t>
  </si>
  <si>
    <t>found,goligher  goligher,s  s,jama_current  jama_current,paper  paper,presenting  presenting,results  results,bayesian  bayesian,analysis  analysis,eolia  eolia,helpful</t>
  </si>
  <si>
    <t>ccr19,critcarereviews  critcarereviews,brilliant  brilliant,meeting  meeting,thoroughly  thoroughly,enjoyed  enjoyed,fantastic  fantastic,speakers  speakers,exceptionally  exceptionally,well  well,organised</t>
  </si>
  <si>
    <t>foamed,foamcc  worry,balanced  balanced,fluids  fluids,potassium  potassium,s  s,drop  drop,bucket  bucket,compared  compared,body  body,foamed</t>
  </si>
  <si>
    <t>management,sepsis  sepsis,sepsis  sepsis,six  six,still  still,relevant  relevant,ccr19</t>
  </si>
  <si>
    <t>bronwenconnolly,presents  presents,poppi  poppi,editorial  editorial,ccr19</t>
  </si>
  <si>
    <t>sample,size  poppi,trial  trial,summary  summary,delivered  delivered,dr  dr,rowan  rowan,huge  huge,congratulations  congratulations,trial  trial,team</t>
  </si>
  <si>
    <t>kathy,rowan  rowan,highlights  highlights,importance  importance,heterogeneous  heterogeneous,digital  digital,maturity  maturity,poor  poor,veracity  veracity,bad  bad,data</t>
  </si>
  <si>
    <t>sample,size  size,samba  samba,great  great,slide  slide,marionkcampbell  marionkcampbell,ccr19  terminology,sample  samba,discussed  discussed,ccr19  ccr19,description</t>
  </si>
  <si>
    <t>value,medical  medical,conferences  conferences,always  always,unscripted  unscripted,conversations  conversations,discussion  discussion,afterwards  afterwards,s  s,lightbulb  lightbulb,moment</t>
  </si>
  <si>
    <t>research,better  critcarereviews,ccr19  ccr19,meeting  meeting,important  important,results  results,promote  promote,research  research,best  best,quality  quality,improvement</t>
  </si>
  <si>
    <t>eolia,ccr19  ccr19,lungs  lungs,totally  totally,knackered  knackered,already  already,ecmo  ecmo,save  save,life  looks,ecmo  ecmo,finally</t>
  </si>
  <si>
    <t>thanks,fantastic  fantastic,meeting  meeting,critcarereviews  critcarereviews,looking  looking,forward  forward,2020  2020,already  already,ccr19  put,dye  dye,cold</t>
  </si>
  <si>
    <t>another,terrific  terrific,meeting  meeting,thanks  thanks,critcarereviews  critcarereviews,team  team,many  many,thanks  thanks,hard  hard,work  work,going</t>
  </si>
  <si>
    <t>thanks,fantastic  fantastic,meeting  meeting,critcarereviews  critcarereviews,looking  looking,forward  forward,2020  2020,already  already,ccr19</t>
  </si>
  <si>
    <t>thanks,everyone  everyone,critcarereviews  critcarereviews,twitter  twitter,feed  feed,ccr19  ccr19,sorry  sorry,missed  missed,year  year,s  s,one</t>
  </si>
  <si>
    <t>clarearco,critcarereviews  critcarereviews,best  best,conference  conference,entertainment  entertainment,ve  ve,experienced  experienced,far  far,ccr19  ccr19,criticalcare  criticalcare,music</t>
  </si>
  <si>
    <t>interesting,data  data,emerging  emerging,pamper  pamper,analysis  analysis,think  think,re  re,long  long,way  way,having  having,blood</t>
  </si>
  <si>
    <t>eolia,positive  positive,negative  negative,trial  trial,published  published,bayesian  bayesian,analysis  analysis,fascinating  fascinating,ccr19  ccr19,critcarereviews</t>
  </si>
  <si>
    <t>heading,home  home,fantastic  fantastic,two  two,days  days,critcarereviews  critcarereviews,hopefully  hopefully,first  first,many  many,trips  trips,well</t>
  </si>
  <si>
    <t>paramedic2,thread  thread,ccr19</t>
  </si>
  <si>
    <t>great,discussion  discussion,role  role,practice  practice,data  data,monitoring  monitoring,committees  committees,dmcs  dmcs,ccr19  ccr19,link  link,thelancet</t>
  </si>
  <si>
    <t>woman,match  match,dr  dr,maureen  maureen,mccunn  mccunn,excellent  excellent,public  public,speaker  speaker,great  great,sense  sense,humour</t>
  </si>
  <si>
    <t>worry,hartmann's  hartmann's,worsening  worsening,patients  patients,lactate  lactate,ccr19  ccr19,toddrice_icu</t>
  </si>
  <si>
    <t>looks,ecmo  ecmo,finally  finally,frequentist  frequentist,p  p,value  value,significance  significance,improved  improved,outcomes  outcomes,sr  sr,combining</t>
  </si>
  <si>
    <t>evidence,trauma  trauma,management  management,last  last,decade  decade,reinforces  reinforces,need  need,pre  pre,hospital  hospital,medical  medical,teams</t>
  </si>
  <si>
    <t>modified,rankin  rankin,scale  scale,refreshing  refreshing,before  before,s  s,obsession  obsession,understandably  understandably,mortality  mortality,functional  functional,status</t>
  </si>
  <si>
    <t>sample,size  size,samba  awkward,dance  dance,between  effect,size  detect,sample  terminology,sample  samba,discussed  discussed,ccr19  ccr19,description</t>
  </si>
  <si>
    <t>Top Word Pairs in Tweet by Salience</t>
  </si>
  <si>
    <t>paramedic,2  friend,whistlingdixie4  ccr19,foamed  foamcc,ccr19  pictorial,representation  representation,activity  activity,twittersphere  twittersphere,before  before,gmacscotland  gmacscotland,magic</t>
  </si>
  <si>
    <t>mortality,more  niall,ferguson  found,goligher  goligher,s  s,jama_current  jama_current,paper  paper,presenting  presenting,results  results,bayesian  bayesian,analysis</t>
  </si>
  <si>
    <t>de,esc  mortality,more  ccr19,accpcpd  poppi,trial  trial,summary  summary,delivered  delivered,dr  dr,rowan  rowan,huge  huge,congratulations</t>
  </si>
  <si>
    <t>conclusions,paramedic  2,niall  niall,ferguson  ferguson,foamed  2,conclusion  conclusion,foamed  paramedic,2  foamed,foamcc  foamcc,ccr19</t>
  </si>
  <si>
    <t>blood,products  products,way  way,go  go,bleeding  bleeding,pre  pre,hospital  hospital,setting  setting,next  next,best  best,plasma</t>
  </si>
  <si>
    <t>worry,balanced  balanced,fluids  fluids,potassium  potassium,s  s,drop  drop,bucket  bucket,compared  compared,body  body,foamed  foamcc,ccr19</t>
  </si>
  <si>
    <t>samba,great  great,slide  slide,marionkcampbell  marionkcampbell,ccr19  terminology,sample  samba,discussed  discussed,ccr19  ccr19,description  description,awkward  awkward,dance</t>
  </si>
  <si>
    <t>sample,size  terminology,sample  samba,discussed  discussed,ccr19  ccr19,description  description,awkward  between,effect  size,want  want,detect  size,feasible</t>
  </si>
  <si>
    <t>Word</t>
  </si>
  <si>
    <t>summary</t>
  </si>
  <si>
    <t>s</t>
  </si>
  <si>
    <t>need</t>
  </si>
  <si>
    <t>great</t>
  </si>
  <si>
    <t>exceedingly</t>
  </si>
  <si>
    <t>short</t>
  </si>
  <si>
    <t>presenters</t>
  </si>
  <si>
    <t>massive</t>
  </si>
  <si>
    <t>amount</t>
  </si>
  <si>
    <t>mindicu</t>
  </si>
  <si>
    <t>aprocchss</t>
  </si>
  <si>
    <t>errors</t>
  </si>
  <si>
    <t>t</t>
  </si>
  <si>
    <t>patients</t>
  </si>
  <si>
    <t>data</t>
  </si>
  <si>
    <t>evidence</t>
  </si>
  <si>
    <t>take</t>
  </si>
  <si>
    <t>good</t>
  </si>
  <si>
    <t>discussion</t>
  </si>
  <si>
    <t>team</t>
  </si>
  <si>
    <t>schools</t>
  </si>
  <si>
    <t>p</t>
  </si>
  <si>
    <t>hard</t>
  </si>
  <si>
    <t>look</t>
  </si>
  <si>
    <t>more</t>
  </si>
  <si>
    <t>detect</t>
  </si>
  <si>
    <t>based</t>
  </si>
  <si>
    <t>mortality</t>
  </si>
  <si>
    <t>ecmo</t>
  </si>
  <si>
    <t>long</t>
  </si>
  <si>
    <t>don</t>
  </si>
  <si>
    <t>niall</t>
  </si>
  <si>
    <t>ferguson</t>
  </si>
  <si>
    <t>slide</t>
  </si>
  <si>
    <t>statistician</t>
  </si>
  <si>
    <t>maureen</t>
  </si>
  <si>
    <t>plasma</t>
  </si>
  <si>
    <t>important</t>
  </si>
  <si>
    <t>best</t>
  </si>
  <si>
    <t>positive</t>
  </si>
  <si>
    <t>analysis</t>
  </si>
  <si>
    <t>one</t>
  </si>
  <si>
    <t>still</t>
  </si>
  <si>
    <t>next</t>
  </si>
  <si>
    <t>here</t>
  </si>
  <si>
    <t>low</t>
  </si>
  <si>
    <t>dmcs</t>
  </si>
  <si>
    <t>mccunn</t>
  </si>
  <si>
    <t>year</t>
  </si>
  <si>
    <t>dr</t>
  </si>
  <si>
    <t>see</t>
  </si>
  <si>
    <t>amazing</t>
  </si>
  <si>
    <t>gun</t>
  </si>
  <si>
    <t>laws</t>
  </si>
  <si>
    <t>many</t>
  </si>
  <si>
    <t>blood</t>
  </si>
  <si>
    <t>feed</t>
  </si>
  <si>
    <t>already</t>
  </si>
  <si>
    <t>cardiac</t>
  </si>
  <si>
    <t>arrest</t>
  </si>
  <si>
    <t>much</t>
  </si>
  <si>
    <t>role</t>
  </si>
  <si>
    <t>credit</t>
  </si>
  <si>
    <t>fab</t>
  </si>
  <si>
    <t>called</t>
  </si>
  <si>
    <t>clinician</t>
  </si>
  <si>
    <t>balance</t>
  </si>
  <si>
    <t>wish</t>
  </si>
  <si>
    <t>achievable</t>
  </si>
  <si>
    <t>true</t>
  </si>
  <si>
    <t>question</t>
  </si>
  <si>
    <t>medical</t>
  </si>
  <si>
    <t>ireland</t>
  </si>
  <si>
    <t>value</t>
  </si>
  <si>
    <t>excellent</t>
  </si>
  <si>
    <t>result</t>
  </si>
  <si>
    <t>alert</t>
  </si>
  <si>
    <t>well</t>
  </si>
  <si>
    <t>organising</t>
  </si>
  <si>
    <t>published</t>
  </si>
  <si>
    <t>care</t>
  </si>
  <si>
    <t>conclusions</t>
  </si>
  <si>
    <t>editorial</t>
  </si>
  <si>
    <t>isn</t>
  </si>
  <si>
    <t>early</t>
  </si>
  <si>
    <t>higher</t>
  </si>
  <si>
    <t>outcome</t>
  </si>
  <si>
    <t>wash</t>
  </si>
  <si>
    <t>practice</t>
  </si>
  <si>
    <t>monitoring</t>
  </si>
  <si>
    <t>committees</t>
  </si>
  <si>
    <t>link</t>
  </si>
  <si>
    <t>damocles</t>
  </si>
  <si>
    <t>summarising</t>
  </si>
  <si>
    <t>guidance</t>
  </si>
  <si>
    <t>developed</t>
  </si>
  <si>
    <t>hartmann's</t>
  </si>
  <si>
    <t>worsening</t>
  </si>
  <si>
    <t>lactate</t>
  </si>
  <si>
    <t>last</t>
  </si>
  <si>
    <t>dedicated</t>
  </si>
  <si>
    <t>centre</t>
  </si>
  <si>
    <t>outcomes</t>
  </si>
  <si>
    <t>slides</t>
  </si>
  <si>
    <t>first</t>
  </si>
  <si>
    <t>days</t>
  </si>
  <si>
    <t>bayesian</t>
  </si>
  <si>
    <t>re</t>
  </si>
  <si>
    <t>conference</t>
  </si>
  <si>
    <t>looking</t>
  </si>
  <si>
    <t>love</t>
  </si>
  <si>
    <t>4</t>
  </si>
  <si>
    <t>friend</t>
  </si>
  <si>
    <t>patient</t>
  </si>
  <si>
    <t>stop</t>
  </si>
  <si>
    <t>probably</t>
  </si>
  <si>
    <t>crystalloids</t>
  </si>
  <si>
    <t>relative</t>
  </si>
  <si>
    <t>effectiveness</t>
  </si>
  <si>
    <t>interventions</t>
  </si>
  <si>
    <t>giving</t>
  </si>
  <si>
    <t>big</t>
  </si>
  <si>
    <t>deal</t>
  </si>
  <si>
    <t>call</t>
  </si>
  <si>
    <t>999</t>
  </si>
  <si>
    <t>start</t>
  </si>
  <si>
    <t>cpr</t>
  </si>
  <si>
    <t>debrillation</t>
  </si>
  <si>
    <t>asap</t>
  </si>
  <si>
    <t>sam</t>
  </si>
  <si>
    <t>app</t>
  </si>
  <si>
    <t>register</t>
  </si>
  <si>
    <t>local</t>
  </si>
  <si>
    <t>defibrillators</t>
  </si>
  <si>
    <t>useful</t>
  </si>
  <si>
    <t>kg</t>
  </si>
  <si>
    <t>free</t>
  </si>
  <si>
    <t>study</t>
  </si>
  <si>
    <t>icu</t>
  </si>
  <si>
    <t>clinically</t>
  </si>
  <si>
    <t>out</t>
  </si>
  <si>
    <t>meaningful</t>
  </si>
  <si>
    <t>mechanism</t>
  </si>
  <si>
    <t>thank</t>
  </si>
  <si>
    <t>coming</t>
  </si>
  <si>
    <t>delivered</t>
  </si>
  <si>
    <t>rowan</t>
  </si>
  <si>
    <t>huge</t>
  </si>
  <si>
    <t>decade</t>
  </si>
  <si>
    <t>reinforces</t>
  </si>
  <si>
    <t>teams</t>
  </si>
  <si>
    <t>badly</t>
  </si>
  <si>
    <t>both</t>
  </si>
  <si>
    <t>looks</t>
  </si>
  <si>
    <t>little</t>
  </si>
  <si>
    <t>truly</t>
  </si>
  <si>
    <t>brave</t>
  </si>
  <si>
    <t>ambitious</t>
  </si>
  <si>
    <t>gavin</t>
  </si>
  <si>
    <t>perkin</t>
  </si>
  <si>
    <t>co</t>
  </si>
  <si>
    <t>certainly</t>
  </si>
  <si>
    <t>restarts</t>
  </si>
  <si>
    <t>heart</t>
  </si>
  <si>
    <t>tin</t>
  </si>
  <si>
    <t>non</t>
  </si>
  <si>
    <t>ronseal</t>
  </si>
  <si>
    <t>users</t>
  </si>
  <si>
    <t>done</t>
  </si>
  <si>
    <t>presenting</t>
  </si>
  <si>
    <t>interesting</t>
  </si>
  <si>
    <t>think</t>
  </si>
  <si>
    <t>way</t>
  </si>
  <si>
    <t>products</t>
  </si>
  <si>
    <t>shock</t>
  </si>
  <si>
    <t>another</t>
  </si>
  <si>
    <t>fluids</t>
  </si>
  <si>
    <t>brilliant</t>
  </si>
  <si>
    <t>speakers</t>
  </si>
  <si>
    <t>party</t>
  </si>
  <si>
    <t>review</t>
  </si>
  <si>
    <t>late</t>
  </si>
  <si>
    <t>gt</t>
  </si>
  <si>
    <t>manage</t>
  </si>
  <si>
    <t>abx</t>
  </si>
  <si>
    <t>esc</t>
  </si>
  <si>
    <t>rct</t>
  </si>
  <si>
    <t>diff</t>
  </si>
  <si>
    <t>significant</t>
  </si>
  <si>
    <t>values</t>
  </si>
  <si>
    <t>continue</t>
  </si>
  <si>
    <t>malnourished</t>
  </si>
  <si>
    <t>reduce</t>
  </si>
  <si>
    <t>feeding</t>
  </si>
  <si>
    <t>day</t>
  </si>
  <si>
    <t>resource</t>
  </si>
  <si>
    <t>quote</t>
  </si>
  <si>
    <t>assistance</t>
  </si>
  <si>
    <t>writing</t>
  </si>
  <si>
    <t>reflections</t>
  </si>
  <si>
    <t>appraisals</t>
  </si>
  <si>
    <t>check</t>
  </si>
  <si>
    <t>simple</t>
  </si>
  <si>
    <t>generator</t>
  </si>
  <si>
    <t>6</t>
  </si>
  <si>
    <t>change</t>
  </si>
  <si>
    <t>numbers</t>
  </si>
  <si>
    <t>procedure</t>
  </si>
  <si>
    <t>terminology</t>
  </si>
  <si>
    <t>discussed</t>
  </si>
  <si>
    <t>description</t>
  </si>
  <si>
    <t>want</t>
  </si>
  <si>
    <t>feasible</t>
  </si>
  <si>
    <t>achieve</t>
  </si>
  <si>
    <t>comes</t>
  </si>
  <si>
    <t>schulz</t>
  </si>
  <si>
    <t>grimes</t>
  </si>
  <si>
    <t>home</t>
  </si>
  <si>
    <t>functional</t>
  </si>
  <si>
    <t>intervention</t>
  </si>
  <si>
    <t>delivery</t>
  </si>
  <si>
    <t>locations</t>
  </si>
  <si>
    <t>around</t>
  </si>
  <si>
    <t>including</t>
  </si>
  <si>
    <t>elementary</t>
  </si>
  <si>
    <t>sad</t>
  </si>
  <si>
    <t>affairs</t>
  </si>
  <si>
    <t>finally</t>
  </si>
  <si>
    <t>frequentist</t>
  </si>
  <si>
    <t>significance</t>
  </si>
  <si>
    <t>improved</t>
  </si>
  <si>
    <t>sr</t>
  </si>
  <si>
    <t>combining</t>
  </si>
  <si>
    <t>cesar</t>
  </si>
  <si>
    <t>distance</t>
  </si>
  <si>
    <t>taken</t>
  </si>
  <si>
    <t>yourselves</t>
  </si>
  <si>
    <t>background</t>
  </si>
  <si>
    <t>rm</t>
  </si>
  <si>
    <t>two</t>
  </si>
  <si>
    <t>same</t>
  </si>
  <si>
    <t>k</t>
  </si>
  <si>
    <t>forward</t>
  </si>
  <si>
    <t>six</t>
  </si>
  <si>
    <t>relevant</t>
  </si>
  <si>
    <t>yrs</t>
  </si>
  <si>
    <t>summarised</t>
  </si>
  <si>
    <t>picture</t>
  </si>
  <si>
    <t>marcus</t>
  </si>
  <si>
    <t>schultz</t>
  </si>
  <si>
    <t>conferences</t>
  </si>
  <si>
    <t>always</t>
  </si>
  <si>
    <t>answer</t>
  </si>
  <si>
    <t>definitely</t>
  </si>
  <si>
    <t>talked</t>
  </si>
  <si>
    <t>replace</t>
  </si>
  <si>
    <t>losing</t>
  </si>
  <si>
    <t>clotting</t>
  </si>
  <si>
    <t>factors</t>
  </si>
  <si>
    <t>found</t>
  </si>
  <si>
    <t>goligher</t>
  </si>
  <si>
    <t>helpful</t>
  </si>
  <si>
    <t>original</t>
  </si>
  <si>
    <t>nejm</t>
  </si>
  <si>
    <t>article</t>
  </si>
  <si>
    <t>superb</t>
  </si>
  <si>
    <t>nutrition</t>
  </si>
  <si>
    <t>d</t>
  </si>
  <si>
    <t>group</t>
  </si>
  <si>
    <t>0</t>
  </si>
  <si>
    <t>please</t>
  </si>
  <si>
    <t>aim</t>
  </si>
  <si>
    <t>25kcal</t>
  </si>
  <si>
    <t>thought</t>
  </si>
  <si>
    <t>up</t>
  </si>
  <si>
    <t>power</t>
  </si>
  <si>
    <t>very</t>
  </si>
  <si>
    <t>gi</t>
  </si>
  <si>
    <t>quite</t>
  </si>
  <si>
    <t>marker</t>
  </si>
  <si>
    <t>c</t>
  </si>
  <si>
    <t>nice</t>
  </si>
  <si>
    <t>end</t>
  </si>
  <si>
    <t>explains</t>
  </si>
  <si>
    <t>infectionprevention</t>
  </si>
  <si>
    <t>handhygiene</t>
  </si>
  <si>
    <t>startup</t>
  </si>
  <si>
    <t>amr</t>
  </si>
  <si>
    <t>wgs</t>
  </si>
  <si>
    <t>precisionmedicine</t>
  </si>
  <si>
    <t>ehealth</t>
  </si>
  <si>
    <t>iot</t>
  </si>
  <si>
    <t>ai</t>
  </si>
  <si>
    <t>bigdata</t>
  </si>
  <si>
    <t>blockchain</t>
  </si>
  <si>
    <t>cloud</t>
  </si>
  <si>
    <t>cancer</t>
  </si>
  <si>
    <t>flu</t>
  </si>
  <si>
    <t>healthcare</t>
  </si>
  <si>
    <t>mhealth</t>
  </si>
  <si>
    <t>innovation</t>
  </si>
  <si>
    <t>east2019</t>
  </si>
  <si>
    <t>prism2019</t>
  </si>
  <si>
    <t>gi19</t>
  </si>
  <si>
    <t>per</t>
  </si>
  <si>
    <t>gory</t>
  </si>
  <si>
    <t>infographic</t>
  </si>
  <si>
    <t>upcoming</t>
  </si>
  <si>
    <t>vomiting</t>
  </si>
  <si>
    <t>3</t>
  </si>
  <si>
    <t>benefit</t>
  </si>
  <si>
    <t>increased</t>
  </si>
  <si>
    <t>pictorial</t>
  </si>
  <si>
    <t>representation</t>
  </si>
  <si>
    <t>activity</t>
  </si>
  <si>
    <t>twittersphere</t>
  </si>
  <si>
    <t>magic</t>
  </si>
  <si>
    <t>figures</t>
  </si>
  <si>
    <t>safe</t>
  </si>
  <si>
    <t>trip</t>
  </si>
  <si>
    <t>strikes</t>
  </si>
  <si>
    <t>again</t>
  </si>
  <si>
    <t>props</t>
  </si>
  <si>
    <t>stage</t>
  </si>
  <si>
    <t>demonstrating</t>
  </si>
  <si>
    <t>action</t>
  </si>
  <si>
    <t>vascular</t>
  </si>
  <si>
    <t>endothelium</t>
  </si>
  <si>
    <t>using</t>
  </si>
  <si>
    <t>nappy</t>
  </si>
  <si>
    <t>modified</t>
  </si>
  <si>
    <t>rankin</t>
  </si>
  <si>
    <t>scale</t>
  </si>
  <si>
    <t>refreshing</t>
  </si>
  <si>
    <t>obsession</t>
  </si>
  <si>
    <t>understandably</t>
  </si>
  <si>
    <t>status</t>
  </si>
  <si>
    <t>absolute</t>
  </si>
  <si>
    <t>pleasure</t>
  </si>
  <si>
    <t>promote</t>
  </si>
  <si>
    <t>quality</t>
  </si>
  <si>
    <t>improvement</t>
  </si>
  <si>
    <t>units</t>
  </si>
  <si>
    <t>health</t>
  </si>
  <si>
    <t>systems</t>
  </si>
  <si>
    <t>congratulations</t>
  </si>
  <si>
    <t>sites</t>
  </si>
  <si>
    <t>sustained</t>
  </si>
  <si>
    <t>efforts</t>
  </si>
  <si>
    <t>answering</t>
  </si>
  <si>
    <t>such</t>
  </si>
  <si>
    <t>population</t>
  </si>
  <si>
    <t>woman</t>
  </si>
  <si>
    <t>match</t>
  </si>
  <si>
    <t>public</t>
  </si>
  <si>
    <t>speaker</t>
  </si>
  <si>
    <t>sense</t>
  </si>
  <si>
    <t>humour</t>
  </si>
  <si>
    <t>irish</t>
  </si>
  <si>
    <t>accent</t>
  </si>
  <si>
    <t>spray</t>
  </si>
  <si>
    <t>committee</t>
  </si>
  <si>
    <t>negative</t>
  </si>
  <si>
    <t>fascinating</t>
  </si>
  <si>
    <t>emerging</t>
  </si>
  <si>
    <t>having</t>
  </si>
  <si>
    <t>prehospital</t>
  </si>
  <si>
    <t>sure</t>
  </si>
  <si>
    <t>2020</t>
  </si>
  <si>
    <t>lungs</t>
  </si>
  <si>
    <t>totally</t>
  </si>
  <si>
    <t>knackered</t>
  </si>
  <si>
    <t>save</t>
  </si>
  <si>
    <t>life</t>
  </si>
  <si>
    <t>unscripted</t>
  </si>
  <si>
    <t>conversations</t>
  </si>
  <si>
    <t>afterwards</t>
  </si>
  <si>
    <t>lightbulb</t>
  </si>
  <si>
    <t>moment</t>
  </si>
  <si>
    <t>realize</t>
  </si>
  <si>
    <t>international</t>
  </si>
  <si>
    <t>coordination</t>
  </si>
  <si>
    <t>collaborative</t>
  </si>
  <si>
    <t>kathy</t>
  </si>
  <si>
    <t>highlights</t>
  </si>
  <si>
    <t>importance</t>
  </si>
  <si>
    <t>heterogeneous</t>
  </si>
  <si>
    <t>digital</t>
  </si>
  <si>
    <t>maturity</t>
  </si>
  <si>
    <t>poor</t>
  </si>
  <si>
    <t>veracity</t>
  </si>
  <si>
    <t>bad</t>
  </si>
  <si>
    <t>openehr</t>
  </si>
  <si>
    <t>support</t>
  </si>
  <si>
    <t>anti</t>
  </si>
  <si>
    <t>psychotic</t>
  </si>
  <si>
    <t>usage</t>
  </si>
  <si>
    <t>presents</t>
  </si>
  <si>
    <t>material</t>
  </si>
  <si>
    <t>balanced</t>
  </si>
  <si>
    <t>potassium</t>
  </si>
  <si>
    <t>drop</t>
  </si>
  <si>
    <t>bucket</t>
  </si>
  <si>
    <t>compared</t>
  </si>
  <si>
    <t>body</t>
  </si>
  <si>
    <t>wow</t>
  </si>
  <si>
    <t>verticalization</t>
  </si>
  <si>
    <t>therapy</t>
  </si>
  <si>
    <t>thoroughly</t>
  </si>
  <si>
    <t>enjoyed</t>
  </si>
  <si>
    <t>insight</t>
  </si>
  <si>
    <t>views</t>
  </si>
  <si>
    <t>methodologist</t>
  </si>
  <si>
    <t>topic</t>
  </si>
  <si>
    <t>comments</t>
  </si>
  <si>
    <t>enough</t>
  </si>
  <si>
    <t>atmosphere</t>
  </si>
  <si>
    <t>rooftop</t>
  </si>
  <si>
    <t>protein</t>
  </si>
  <si>
    <t>perkins</t>
  </si>
  <si>
    <t>involved</t>
  </si>
  <si>
    <t>cochrane</t>
  </si>
  <si>
    <t>along</t>
  </si>
  <si>
    <t>ian</t>
  </si>
  <si>
    <t>jacobs</t>
  </si>
  <si>
    <t>australian</t>
  </si>
  <si>
    <t>apparently</t>
  </si>
  <si>
    <t>began</t>
  </si>
  <si>
    <t>20</t>
  </si>
  <si>
    <t>years</t>
  </si>
  <si>
    <t>ago</t>
  </si>
  <si>
    <t>annane's</t>
  </si>
  <si>
    <t>thms</t>
  </si>
  <si>
    <t>septic</t>
  </si>
  <si>
    <t>1</t>
  </si>
  <si>
    <t>know</t>
  </si>
  <si>
    <t>microbial</t>
  </si>
  <si>
    <t>ecology</t>
  </si>
  <si>
    <t>w</t>
  </si>
  <si>
    <t>micro</t>
  </si>
  <si>
    <t>id</t>
  </si>
  <si>
    <t>pct</t>
  </si>
  <si>
    <t>levels</t>
  </si>
  <si>
    <t>poss</t>
  </si>
  <si>
    <t>protocol</t>
  </si>
  <si>
    <t>resus</t>
  </si>
  <si>
    <t>concept</t>
  </si>
  <si>
    <t>norepi</t>
  </si>
  <si>
    <t>1st</t>
  </si>
  <si>
    <t>choice</t>
  </si>
  <si>
    <t>vaso</t>
  </si>
  <si>
    <t>6ml</t>
  </si>
  <si>
    <t>vs</t>
  </si>
  <si>
    <t>intermediate</t>
  </si>
  <si>
    <t>8</t>
  </si>
  <si>
    <t>10</t>
  </si>
  <si>
    <t>tidal</t>
  </si>
  <si>
    <t>vol</t>
  </si>
  <si>
    <t>adults</t>
  </si>
  <si>
    <t>without</t>
  </si>
  <si>
    <t>n</t>
  </si>
  <si>
    <t>961</t>
  </si>
  <si>
    <t>rr</t>
  </si>
  <si>
    <t>needed</t>
  </si>
  <si>
    <t>vt</t>
  </si>
  <si>
    <t>primary</t>
  </si>
  <si>
    <t>vent</t>
  </si>
  <si>
    <t>d28</t>
  </si>
  <si>
    <t>06</t>
  </si>
  <si>
    <t>embrace</t>
  </si>
  <si>
    <t>uncertainty</t>
  </si>
  <si>
    <t>dichotomisation</t>
  </si>
  <si>
    <t>arbitrary</t>
  </si>
  <si>
    <t>boundary</t>
  </si>
  <si>
    <t>misuse</t>
  </si>
  <si>
    <t>marianne</t>
  </si>
  <si>
    <t>chapman</t>
  </si>
  <si>
    <t>aggressively</t>
  </si>
  <si>
    <t>monitor</t>
  </si>
  <si>
    <t>grv</t>
  </si>
  <si>
    <t>infrequently</t>
  </si>
  <si>
    <t>rate</t>
  </si>
  <si>
    <t>necessary</t>
  </si>
  <si>
    <t>pn</t>
  </si>
  <si>
    <t>tolerating</t>
  </si>
  <si>
    <t>provoking</t>
  </si>
  <si>
    <t>calculating</t>
  </si>
  <si>
    <t>checking</t>
  </si>
  <si>
    <t>ppi</t>
  </si>
  <si>
    <t>works</t>
  </si>
  <si>
    <t>glad</t>
  </si>
  <si>
    <t>go</t>
  </si>
  <si>
    <t>setting</t>
  </si>
  <si>
    <t>feature</t>
  </si>
  <si>
    <t>courtesy</t>
  </si>
  <si>
    <t>capillary</t>
  </si>
  <si>
    <t>refil</t>
  </si>
  <si>
    <t>time</t>
  </si>
  <si>
    <t>perfusion</t>
  </si>
  <si>
    <t>fast</t>
  </si>
  <si>
    <t>reliable</t>
  </si>
  <si>
    <t>danish</t>
  </si>
  <si>
    <t>investigators</t>
  </si>
  <si>
    <t>ppis</t>
  </si>
  <si>
    <t>difference</t>
  </si>
  <si>
    <t>increase</t>
  </si>
  <si>
    <t>pneumonia</t>
  </si>
  <si>
    <t>infection</t>
  </si>
  <si>
    <t>revise</t>
  </si>
  <si>
    <t>back</t>
  </si>
  <si>
    <t>post</t>
  </si>
  <si>
    <t>reboa</t>
  </si>
  <si>
    <t>12</t>
  </si>
  <si>
    <t>month</t>
  </si>
  <si>
    <t>follow</t>
  </si>
  <si>
    <t>neurologically</t>
  </si>
  <si>
    <t>valuable</t>
  </si>
  <si>
    <t>survivors</t>
  </si>
  <si>
    <t>greater</t>
  </si>
  <si>
    <t>degree</t>
  </si>
  <si>
    <t>placebo</t>
  </si>
  <si>
    <t>arm</t>
  </si>
  <si>
    <t>favorite</t>
  </si>
  <si>
    <t>small</t>
  </si>
  <si>
    <t>understanding</t>
  </si>
  <si>
    <t>further</t>
  </si>
  <si>
    <t>regarding</t>
  </si>
  <si>
    <t>dose</t>
  </si>
  <si>
    <t>timing</t>
  </si>
  <si>
    <t>selection</t>
  </si>
  <si>
    <t>widespread</t>
  </si>
  <si>
    <t>implementation</t>
  </si>
  <si>
    <t>conclusion</t>
  </si>
  <si>
    <t>argue</t>
  </si>
  <si>
    <t>potential</t>
  </si>
  <si>
    <t>harm</t>
  </si>
  <si>
    <t>calories</t>
  </si>
  <si>
    <t>glucose</t>
  </si>
  <si>
    <t>insulin</t>
  </si>
  <si>
    <t>lower</t>
  </si>
  <si>
    <t>electrolytes</t>
  </si>
  <si>
    <t>normothermia</t>
  </si>
  <si>
    <t>targeted</t>
  </si>
  <si>
    <t>prevention</t>
  </si>
  <si>
    <t>pyrexia</t>
  </si>
  <si>
    <t>paramount</t>
  </si>
  <si>
    <t>bingo</t>
  </si>
  <si>
    <t>mark</t>
  </si>
  <si>
    <t>card</t>
  </si>
  <si>
    <t>hear</t>
  </si>
  <si>
    <t>glycocalyx</t>
  </si>
  <si>
    <t>discussing</t>
  </si>
  <si>
    <t>hr</t>
  </si>
  <si>
    <t>30</t>
  </si>
  <si>
    <t>high</t>
  </si>
  <si>
    <t>bmi</t>
  </si>
  <si>
    <t>treat</t>
  </si>
  <si>
    <t>common</t>
  </si>
  <si>
    <t>criticism</t>
  </si>
  <si>
    <t>survival</t>
  </si>
  <si>
    <t>refractory</t>
  </si>
  <si>
    <t>comparable</t>
  </si>
  <si>
    <t>groups</t>
  </si>
  <si>
    <t>recruitment</t>
  </si>
  <si>
    <t>maneuvers</t>
  </si>
  <si>
    <t>repeatedly</t>
  </si>
  <si>
    <t>failed</t>
  </si>
  <si>
    <t>show</t>
  </si>
  <si>
    <t>reverenced</t>
  </si>
  <si>
    <t>shown</t>
  </si>
  <si>
    <t>several</t>
  </si>
  <si>
    <t>times</t>
  </si>
  <si>
    <t>despised</t>
  </si>
  <si>
    <t>clear</t>
  </si>
  <si>
    <t>double</t>
  </si>
  <si>
    <t>standard</t>
  </si>
  <si>
    <t>responses</t>
  </si>
  <si>
    <t>knew</t>
  </si>
  <si>
    <t>believe</t>
  </si>
  <si>
    <t>caloric</t>
  </si>
  <si>
    <t>density</t>
  </si>
  <si>
    <t>below</t>
  </si>
  <si>
    <t>anaesthetic</t>
  </si>
  <si>
    <t>mind</t>
  </si>
  <si>
    <t>blown</t>
  </si>
  <si>
    <t>use</t>
  </si>
  <si>
    <t>delirium</t>
  </si>
  <si>
    <t>haloperidol</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</si>
  <si>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</si>
  <si>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</si>
  <si>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</si>
  <si>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</si>
  <si>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</si>
  <si>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</si>
  <si>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</si>
  <si>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</si>
  <si>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</si>
  <si>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</si>
  <si>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</si>
  <si>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</si>
  <si>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</si>
  <si>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</si>
  <si>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</si>
  <si>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</si>
  <si>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</si>
  <si>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</si>
  <si>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</si>
  <si>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</si>
  <si>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</si>
  <si>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</si>
  <si>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</si>
  <si>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</si>
  <si>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</si>
  <si>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</si>
  <si>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Not Applicable</t>
  </si>
  <si>
    <t>Top 10 Vertices, Ranked by Betweenness Centrality</t>
  </si>
  <si>
    <t>Green</t>
  </si>
  <si>
    <t>33, 112, 0</t>
  </si>
  <si>
    <t>72, 92, 0</t>
  </si>
  <si>
    <t>112, 72, 0</t>
  </si>
  <si>
    <t>143, 56, 0</t>
  </si>
  <si>
    <t>Red</t>
  </si>
  <si>
    <t>G1: ccr19 critcarereviews thanks meeting research fantastic trials better thread results</t>
  </si>
  <si>
    <t>G2: ccr19 paramedic2 thanks pamper work apologies supicu adrenaline eolia target</t>
  </si>
  <si>
    <t>G3: ccr19 really needs eolia country major haemorrhage control packs near</t>
  </si>
  <si>
    <t>G4: ccr19 foamed foamcc prevent paramedic 2 work before pamper now</t>
  </si>
  <si>
    <t>G5: ccr19 worry pre hospital trauma management toddrice_icu bleeding give sepsis</t>
  </si>
  <si>
    <t>G6: ccr19 size sample paper samba thelancet awkward dance between effect</t>
  </si>
  <si>
    <t>G7: ccr19 trial paramedic2 poppi accpcpd critical level disability hospital discharge</t>
  </si>
  <si>
    <t>G8: ccr19 kelly1_catriona introduces john hinds trauma lecture delta7 critcarereviews</t>
  </si>
  <si>
    <t>G9: righteousness hour let's uphold fridaymotivation ccr19</t>
  </si>
  <si>
    <t>G10: ccr19 state trauma pamper bleeding control kits being placed aeds</t>
  </si>
  <si>
    <t>G11: ccr19 much change paramedic2 explains many 6 12 month follow</t>
  </si>
  <si>
    <t>G12: ccr19 increased caloric density need</t>
  </si>
  <si>
    <t>G13: wash infectionprevention question handhygiene startup amr wgs precisionmedicine ehealth iot</t>
  </si>
  <si>
    <t>G14: low prevent rct 4 6ml kg vs intermediate 8 10</t>
  </si>
  <si>
    <t>G15: p values 0 06 significant please s embrace uncertainty dichotomisation</t>
  </si>
  <si>
    <t>G17: higher ccr19 target argue potential harm calories glucose more insulin</t>
  </si>
  <si>
    <t>G18: procedure still recruitment maneuvers repeatedly failed show benefit reverenced many</t>
  </si>
  <si>
    <t>G19: paramedic 2 outcomes ccr19</t>
  </si>
  <si>
    <t>Edge Weight▓1▓8▓0▓True▓Green▓Red▓▓Edge Weight▓1▓2▓0▓3▓10▓False▓Edge Weight▓1▓8▓0▓32▓6▓False▓▓0▓0▓0▓True▓Black▓Black▓▓Followers▓1▓39614▓0▓162▓1000▓False▓Followers▓1▓356166▓0▓100▓70▓False▓▓0▓0▓0▓0▓0▓False▓▓0▓0▓0▓0▓0▓False</t>
  </si>
  <si>
    <t>Subgraph</t>
  </si>
  <si>
    <t>GraphSource░TwitterSearch▓GraphTerm░#ccr19▓ImportDescription░The graph represents a network of 165 Twitter users whose recent tweets contained "#ccr19", or who were replied to or mentioned in those tweets, taken from a data set limited to a maximum of 18,000 tweets.  The network was obtained from Twitter on Friday, 18 January 2019 at 20:08 UTC.
The tweets in the network were tweeted over the 4-hour, 2-minute period from Friday, 18 January 2019 at 16:03 UTC to Friday, 18 January 2019 at 20:05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"mentions".▓ImportSuggestedTitle░#ccr19 Twitter NodeXL SNA Map and Report for Friday, 18 January 2019 at 20:07 UTC▓ImportSuggestedFileNameNoExtension░2019-01-18 20-07-47 NodeXL Twitter Search #ccr19▓GroupingDescription░The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</si>
</sst>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
    <numFmt numFmtId="178" formatCode="0"/>
    <numFmt numFmtId="179" formatCode="General"/>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5">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0" fontId="0" fillId="0" borderId="0" xfId="0" applyAlignment="1" quotePrefix="1">
      <alignment wrapText="1"/>
    </xf>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31">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78"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7" formatCode="@"/>
      <alignment horizontal="general" vertical="bottom" textRotation="0" wrapText="1" shrinkToFit="1" readingOrder="0"/>
      <border>
        <right style="thin">
          <color theme="0"/>
        </right>
      </border>
    </dxf>
    <dxf>
      <numFmt numFmtId="177"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border>
        <left style="thin">
          <color theme="0"/>
        </lef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9"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7" formatCode="@"/>
    </dxf>
    <dxf>
      <numFmt numFmtId="177" formatCode="@"/>
    </dxf>
    <dxf>
      <font>
        <b val="0"/>
        <i val="0"/>
        <u val="none"/>
        <strike val="0"/>
        <sz val="11"/>
        <name val="Calibri"/>
        <color theme="1"/>
        <condense val="0"/>
        <extend val="0"/>
      </font>
      <numFmt numFmtId="179" formatCode="General"/>
    </dxf>
    <dxf>
      <numFmt numFmtId="177" formatCode="@"/>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0"/>
      <tableStyleElement type="headerRow" dxfId="429"/>
    </tableStyle>
    <tableStyle name="NodeXL Table" pivot="0" count="1">
      <tableStyleElement type="headerRow" dxfId="428"/>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customXml" Target="../customXml/item1.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53094271"/>
        <c:axId val="8086392"/>
      </c:barChart>
      <c:catAx>
        <c:axId val="5309427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8086392"/>
        <c:crosses val="autoZero"/>
        <c:auto val="1"/>
        <c:lblOffset val="100"/>
        <c:noMultiLvlLbl val="0"/>
      </c:catAx>
      <c:valAx>
        <c:axId val="808639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09427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91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5668665"/>
        <c:axId val="51017986"/>
      </c:barChart>
      <c:catAx>
        <c:axId val="566866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1017986"/>
        <c:crosses val="autoZero"/>
        <c:auto val="1"/>
        <c:lblOffset val="100"/>
        <c:noMultiLvlLbl val="0"/>
      </c:catAx>
      <c:valAx>
        <c:axId val="5101798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6866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56508691"/>
        <c:axId val="38816172"/>
      </c:barChart>
      <c:catAx>
        <c:axId val="5650869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8816172"/>
        <c:crosses val="autoZero"/>
        <c:auto val="1"/>
        <c:lblOffset val="100"/>
        <c:noMultiLvlLbl val="0"/>
      </c:catAx>
      <c:valAx>
        <c:axId val="3881617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50869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136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13801229"/>
        <c:axId val="57102198"/>
      </c:barChart>
      <c:catAx>
        <c:axId val="1380122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7102198"/>
        <c:crosses val="autoZero"/>
        <c:auto val="1"/>
        <c:lblOffset val="100"/>
        <c:noMultiLvlLbl val="0"/>
      </c:catAx>
      <c:valAx>
        <c:axId val="5710219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80122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138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44157735"/>
        <c:axId val="61875296"/>
      </c:barChart>
      <c:catAx>
        <c:axId val="4415773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1875296"/>
        <c:crosses val="autoZero"/>
        <c:auto val="1"/>
        <c:lblOffset val="100"/>
        <c:noMultiLvlLbl val="0"/>
      </c:catAx>
      <c:valAx>
        <c:axId val="6187529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15773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50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20006753"/>
        <c:axId val="45843050"/>
      </c:barChart>
      <c:catAx>
        <c:axId val="2000675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5843050"/>
        <c:crosses val="autoZero"/>
        <c:auto val="1"/>
        <c:lblOffset val="100"/>
        <c:noMultiLvlLbl val="0"/>
      </c:catAx>
      <c:valAx>
        <c:axId val="4584305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00675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97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9934267"/>
        <c:axId val="22299540"/>
      </c:barChart>
      <c:catAx>
        <c:axId val="993426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2299540"/>
        <c:crosses val="autoZero"/>
        <c:auto val="1"/>
        <c:lblOffset val="100"/>
        <c:noMultiLvlLbl val="0"/>
      </c:catAx>
      <c:valAx>
        <c:axId val="2229954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93426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49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66478133"/>
        <c:axId val="61432286"/>
      </c:barChart>
      <c:catAx>
        <c:axId val="66478133"/>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1432286"/>
        <c:crosses val="autoZero"/>
        <c:auto val="1"/>
        <c:lblOffset val="100"/>
        <c:noMultiLvlLbl val="0"/>
      </c:catAx>
      <c:valAx>
        <c:axId val="6143228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47813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16019663"/>
        <c:axId val="9959240"/>
      </c:barChart>
      <c:catAx>
        <c:axId val="16019663"/>
        <c:scaling>
          <c:orientation val="minMax"/>
        </c:scaling>
        <c:axPos val="b"/>
        <c:delete val="1"/>
        <c:majorTickMark val="out"/>
        <c:minorTickMark val="none"/>
        <c:tickLblPos val="none"/>
        <c:crossAx val="9959240"/>
        <c:crosses val="autoZero"/>
        <c:auto val="1"/>
        <c:lblOffset val="100"/>
        <c:noMultiLvlLbl val="0"/>
      </c:catAx>
      <c:valAx>
        <c:axId val="9959240"/>
        <c:scaling>
          <c:orientation val="minMax"/>
        </c:scaling>
        <c:axPos val="l"/>
        <c:delete val="1"/>
        <c:majorTickMark val="out"/>
        <c:minorTickMark val="none"/>
        <c:tickLblPos val="none"/>
        <c:crossAx val="16019663"/>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png" /><Relationship Id="rId55" Type="http://schemas.openxmlformats.org/officeDocument/2006/relationships/image" Target="../media/image55.png" /><Relationship Id="rId56" Type="http://schemas.openxmlformats.org/officeDocument/2006/relationships/image" Target="../media/image56.png" /><Relationship Id="rId57" Type="http://schemas.openxmlformats.org/officeDocument/2006/relationships/image" Target="../media/image57.png" /><Relationship Id="rId58" Type="http://schemas.openxmlformats.org/officeDocument/2006/relationships/image" Target="../media/image58.png" /><Relationship Id="rId59" Type="http://schemas.openxmlformats.org/officeDocument/2006/relationships/image" Target="../media/image59.png" /><Relationship Id="rId60" Type="http://schemas.openxmlformats.org/officeDocument/2006/relationships/image" Target="../media/image60.png" /><Relationship Id="rId61" Type="http://schemas.openxmlformats.org/officeDocument/2006/relationships/image" Target="../media/image61.png" /><Relationship Id="rId62" Type="http://schemas.openxmlformats.org/officeDocument/2006/relationships/image" Target="../media/image62.png" /><Relationship Id="rId63" Type="http://schemas.openxmlformats.org/officeDocument/2006/relationships/image" Target="../media/image63.png" /><Relationship Id="rId64" Type="http://schemas.openxmlformats.org/officeDocument/2006/relationships/image" Target="../media/image64.png" /><Relationship Id="rId65" Type="http://schemas.openxmlformats.org/officeDocument/2006/relationships/image" Target="../media/image65.png" /><Relationship Id="rId66" Type="http://schemas.openxmlformats.org/officeDocument/2006/relationships/image" Target="../media/image66.png" /><Relationship Id="rId67" Type="http://schemas.openxmlformats.org/officeDocument/2006/relationships/image" Target="../media/image67.png" /><Relationship Id="rId68" Type="http://schemas.openxmlformats.org/officeDocument/2006/relationships/image" Target="../media/image68.png" /><Relationship Id="rId69" Type="http://schemas.openxmlformats.org/officeDocument/2006/relationships/image" Target="../media/image69.png" /><Relationship Id="rId70" Type="http://schemas.openxmlformats.org/officeDocument/2006/relationships/image" Target="../media/image70.png" /><Relationship Id="rId71" Type="http://schemas.openxmlformats.org/officeDocument/2006/relationships/image" Target="../media/image71.png" /><Relationship Id="rId72" Type="http://schemas.openxmlformats.org/officeDocument/2006/relationships/image" Target="../media/image72.png" /><Relationship Id="rId73" Type="http://schemas.openxmlformats.org/officeDocument/2006/relationships/image" Target="../media/image73.png" /><Relationship Id="rId74" Type="http://schemas.openxmlformats.org/officeDocument/2006/relationships/image" Target="../media/image74.png" /><Relationship Id="rId75" Type="http://schemas.openxmlformats.org/officeDocument/2006/relationships/image" Target="../media/image75.png" /><Relationship Id="rId76" Type="http://schemas.openxmlformats.org/officeDocument/2006/relationships/image" Target="../media/image76.png" /><Relationship Id="rId77" Type="http://schemas.openxmlformats.org/officeDocument/2006/relationships/image" Target="../media/image77.png" /><Relationship Id="rId78" Type="http://schemas.openxmlformats.org/officeDocument/2006/relationships/image" Target="../media/image78.png" /><Relationship Id="rId79" Type="http://schemas.openxmlformats.org/officeDocument/2006/relationships/image" Target="../media/image79.png" /><Relationship Id="rId80" Type="http://schemas.openxmlformats.org/officeDocument/2006/relationships/image" Target="../media/image80.png" /><Relationship Id="rId81" Type="http://schemas.openxmlformats.org/officeDocument/2006/relationships/image" Target="../media/image81.png" /><Relationship Id="rId82" Type="http://schemas.openxmlformats.org/officeDocument/2006/relationships/image" Target="../media/image82.png" /><Relationship Id="rId83" Type="http://schemas.openxmlformats.org/officeDocument/2006/relationships/image" Target="../media/image83.png" /><Relationship Id="rId84" Type="http://schemas.openxmlformats.org/officeDocument/2006/relationships/image" Target="../media/image84.png" /><Relationship Id="rId85" Type="http://schemas.openxmlformats.org/officeDocument/2006/relationships/image" Target="../media/image85.png" /><Relationship Id="rId86" Type="http://schemas.openxmlformats.org/officeDocument/2006/relationships/image" Target="../media/image86.png" /><Relationship Id="rId87" Type="http://schemas.openxmlformats.org/officeDocument/2006/relationships/image" Target="../media/image87.png" /><Relationship Id="rId88" Type="http://schemas.openxmlformats.org/officeDocument/2006/relationships/image" Target="../media/image88.png" /><Relationship Id="rId89" Type="http://schemas.openxmlformats.org/officeDocument/2006/relationships/image" Target="../media/image89.png" /><Relationship Id="rId90" Type="http://schemas.openxmlformats.org/officeDocument/2006/relationships/image" Target="../media/image90.png" /><Relationship Id="rId91" Type="http://schemas.openxmlformats.org/officeDocument/2006/relationships/image" Target="../media/image91.png" /><Relationship Id="rId92" Type="http://schemas.openxmlformats.org/officeDocument/2006/relationships/image" Target="../media/image92.png" /><Relationship Id="rId93" Type="http://schemas.openxmlformats.org/officeDocument/2006/relationships/image" Target="../media/image93.png" /><Relationship Id="rId94" Type="http://schemas.openxmlformats.org/officeDocument/2006/relationships/image" Target="../media/image94.png" /><Relationship Id="rId95" Type="http://schemas.openxmlformats.org/officeDocument/2006/relationships/image" Target="../media/image95.png" /><Relationship Id="rId96" Type="http://schemas.openxmlformats.org/officeDocument/2006/relationships/image" Target="../media/image96.png" /><Relationship Id="rId97" Type="http://schemas.openxmlformats.org/officeDocument/2006/relationships/image" Target="../media/image97.png" /><Relationship Id="rId98" Type="http://schemas.openxmlformats.org/officeDocument/2006/relationships/image" Target="../media/image98.png" /><Relationship Id="rId99" Type="http://schemas.openxmlformats.org/officeDocument/2006/relationships/image" Target="../media/image99.png" /><Relationship Id="rId100" Type="http://schemas.openxmlformats.org/officeDocument/2006/relationships/image" Target="../media/image100.png" /><Relationship Id="rId101" Type="http://schemas.openxmlformats.org/officeDocument/2006/relationships/image" Target="../media/image101.png" /><Relationship Id="rId102" Type="http://schemas.openxmlformats.org/officeDocument/2006/relationships/image" Target="../media/image102.png" /><Relationship Id="rId103" Type="http://schemas.openxmlformats.org/officeDocument/2006/relationships/image" Target="../media/image103.png" /><Relationship Id="rId104" Type="http://schemas.openxmlformats.org/officeDocument/2006/relationships/image" Target="../media/image104.png" /><Relationship Id="rId105" Type="http://schemas.openxmlformats.org/officeDocument/2006/relationships/image" Target="../media/image105.png" /><Relationship Id="rId106" Type="http://schemas.openxmlformats.org/officeDocument/2006/relationships/image" Target="../media/image106.png" /><Relationship Id="rId107" Type="http://schemas.openxmlformats.org/officeDocument/2006/relationships/image" Target="../media/image107.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png" /><Relationship Id="rId55" Type="http://schemas.openxmlformats.org/officeDocument/2006/relationships/image" Target="../media/image55.png" /><Relationship Id="rId56" Type="http://schemas.openxmlformats.org/officeDocument/2006/relationships/image" Target="../media/image56.png" /><Relationship Id="rId57" Type="http://schemas.openxmlformats.org/officeDocument/2006/relationships/image" Target="../media/image57.png" /><Relationship Id="rId58" Type="http://schemas.openxmlformats.org/officeDocument/2006/relationships/image" Target="../media/image58.png" /><Relationship Id="rId59" Type="http://schemas.openxmlformats.org/officeDocument/2006/relationships/image" Target="../media/image59.png" /><Relationship Id="rId60" Type="http://schemas.openxmlformats.org/officeDocument/2006/relationships/image" Target="../media/image60.png" /><Relationship Id="rId61" Type="http://schemas.openxmlformats.org/officeDocument/2006/relationships/image" Target="../media/image61.png" /><Relationship Id="rId62" Type="http://schemas.openxmlformats.org/officeDocument/2006/relationships/image" Target="../media/image62.png" /><Relationship Id="rId63" Type="http://schemas.openxmlformats.org/officeDocument/2006/relationships/image" Target="../media/image63.png" /><Relationship Id="rId64" Type="http://schemas.openxmlformats.org/officeDocument/2006/relationships/image" Target="../media/image64.png" /><Relationship Id="rId65" Type="http://schemas.openxmlformats.org/officeDocument/2006/relationships/image" Target="../media/image65.png" /><Relationship Id="rId66" Type="http://schemas.openxmlformats.org/officeDocument/2006/relationships/image" Target="../media/image66.png" /><Relationship Id="rId67" Type="http://schemas.openxmlformats.org/officeDocument/2006/relationships/image" Target="../media/image67.png" /><Relationship Id="rId68" Type="http://schemas.openxmlformats.org/officeDocument/2006/relationships/image" Target="../media/image68.png" /><Relationship Id="rId69" Type="http://schemas.openxmlformats.org/officeDocument/2006/relationships/image" Target="../media/image69.png" /><Relationship Id="rId70" Type="http://schemas.openxmlformats.org/officeDocument/2006/relationships/image" Target="../media/image70.png" /><Relationship Id="rId71" Type="http://schemas.openxmlformats.org/officeDocument/2006/relationships/image" Target="../media/image71.png" /><Relationship Id="rId72" Type="http://schemas.openxmlformats.org/officeDocument/2006/relationships/image" Target="../media/image72.png" /><Relationship Id="rId73" Type="http://schemas.openxmlformats.org/officeDocument/2006/relationships/image" Target="../media/image73.png" /><Relationship Id="rId74" Type="http://schemas.openxmlformats.org/officeDocument/2006/relationships/image" Target="../media/image74.png" /><Relationship Id="rId75" Type="http://schemas.openxmlformats.org/officeDocument/2006/relationships/image" Target="../media/image75.png" /><Relationship Id="rId76" Type="http://schemas.openxmlformats.org/officeDocument/2006/relationships/image" Target="../media/image76.png" /><Relationship Id="rId77" Type="http://schemas.openxmlformats.org/officeDocument/2006/relationships/image" Target="../media/image77.png" /><Relationship Id="rId78" Type="http://schemas.openxmlformats.org/officeDocument/2006/relationships/image" Target="../media/image78.png" /><Relationship Id="rId79" Type="http://schemas.openxmlformats.org/officeDocument/2006/relationships/image" Target="../media/image79.png" /><Relationship Id="rId80" Type="http://schemas.openxmlformats.org/officeDocument/2006/relationships/image" Target="../media/image80.png" /><Relationship Id="rId81" Type="http://schemas.openxmlformats.org/officeDocument/2006/relationships/image" Target="../media/image81.png" /><Relationship Id="rId82" Type="http://schemas.openxmlformats.org/officeDocument/2006/relationships/image" Target="../media/image82.png" /><Relationship Id="rId83" Type="http://schemas.openxmlformats.org/officeDocument/2006/relationships/image" Target="../media/image83.png" /><Relationship Id="rId84" Type="http://schemas.openxmlformats.org/officeDocument/2006/relationships/image" Target="../media/image84.png" /><Relationship Id="rId85" Type="http://schemas.openxmlformats.org/officeDocument/2006/relationships/image" Target="../media/image85.png" /><Relationship Id="rId86" Type="http://schemas.openxmlformats.org/officeDocument/2006/relationships/image" Target="../media/image86.png" /><Relationship Id="rId87" Type="http://schemas.openxmlformats.org/officeDocument/2006/relationships/image" Target="../media/image87.png" /><Relationship Id="rId88" Type="http://schemas.openxmlformats.org/officeDocument/2006/relationships/image" Target="../media/image88.png" /><Relationship Id="rId89" Type="http://schemas.openxmlformats.org/officeDocument/2006/relationships/image" Target="../media/image89.png" /><Relationship Id="rId90" Type="http://schemas.openxmlformats.org/officeDocument/2006/relationships/image" Target="../media/image90.png" /><Relationship Id="rId91" Type="http://schemas.openxmlformats.org/officeDocument/2006/relationships/image" Target="../media/image91.png" /><Relationship Id="rId92" Type="http://schemas.openxmlformats.org/officeDocument/2006/relationships/image" Target="../media/image92.png" /><Relationship Id="rId93" Type="http://schemas.openxmlformats.org/officeDocument/2006/relationships/image" Target="../media/image93.png" /><Relationship Id="rId94" Type="http://schemas.openxmlformats.org/officeDocument/2006/relationships/image" Target="../media/image94.png" /><Relationship Id="rId95" Type="http://schemas.openxmlformats.org/officeDocument/2006/relationships/image" Target="../media/image95.png" /><Relationship Id="rId96" Type="http://schemas.openxmlformats.org/officeDocument/2006/relationships/image" Target="../media/image96.png" /><Relationship Id="rId97" Type="http://schemas.openxmlformats.org/officeDocument/2006/relationships/image" Target="../media/image97.png" /><Relationship Id="rId98" Type="http://schemas.openxmlformats.org/officeDocument/2006/relationships/image" Target="../media/image98.png" /><Relationship Id="rId99" Type="http://schemas.openxmlformats.org/officeDocument/2006/relationships/image" Target="../media/image99.png" /><Relationship Id="rId100" Type="http://schemas.openxmlformats.org/officeDocument/2006/relationships/image" Target="../media/image100.png" /><Relationship Id="rId101" Type="http://schemas.openxmlformats.org/officeDocument/2006/relationships/image" Target="../media/image101.png" /><Relationship Id="rId102" Type="http://schemas.openxmlformats.org/officeDocument/2006/relationships/image" Target="../media/image102.png" /><Relationship Id="rId103" Type="http://schemas.openxmlformats.org/officeDocument/2006/relationships/image" Target="../media/image103.png" /><Relationship Id="rId104" Type="http://schemas.openxmlformats.org/officeDocument/2006/relationships/image" Target="../media/image104.png" /><Relationship Id="rId105" Type="http://schemas.openxmlformats.org/officeDocument/2006/relationships/image" Target="../media/image105.png" /><Relationship Id="rId106" Type="http://schemas.openxmlformats.org/officeDocument/2006/relationships/image" Target="../media/image106.png" /><Relationship Id="rId107" Type="http://schemas.openxmlformats.org/officeDocument/2006/relationships/image" Target="../media/image107.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752475</xdr:colOff>
      <xdr:row>2</xdr:row>
      <xdr:rowOff>504825</xdr:rowOff>
    </xdr:to>
    <xdr:pic>
      <xdr:nvPicPr>
        <xdr:cNvPr id="3" name="Subgraph-huwmcc"/>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5" name="Subgraph-jillkellyne42"/>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123950"/>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7" name="Subgraph-berna_camposuci"/>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647825"/>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9" name="Subgraph-nuttchristopher"/>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171700"/>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11" name="Subgraph-wilkinsonjonny"/>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2695575"/>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13" name="Subgraph-patrickmedicine"/>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3219450"/>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15" name="Subgraph-robyncjohnston"/>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3743325"/>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17" name="Subgraph-critcarereviews"/>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4267200"/>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19" name="Subgraph-theslicer"/>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4791075"/>
          <a:ext cx="723900" cy="476250"/>
        </a:xfrm>
        <a:prstGeom prst="rect">
          <a:avLst/>
        </a:prstGeom>
        <a:ln>
          <a:noFill/>
        </a:ln>
      </xdr:spPr>
    </xdr:pic>
    <xdr:clientData/>
  </xdr:twoCellAnchor>
  <xdr:twoCellAnchor editAs="oneCell">
    <xdr:from>
      <xdr:col>1</xdr:col>
      <xdr:colOff>28575</xdr:colOff>
      <xdr:row>11</xdr:row>
      <xdr:rowOff>28575</xdr:rowOff>
    </xdr:from>
    <xdr:to>
      <xdr:col>1</xdr:col>
      <xdr:colOff>752475</xdr:colOff>
      <xdr:row>11</xdr:row>
      <xdr:rowOff>504825</xdr:rowOff>
    </xdr:to>
    <xdr:pic>
      <xdr:nvPicPr>
        <xdr:cNvPr id="21" name="Subgraph-jbpara999"/>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5314950"/>
          <a:ext cx="723900" cy="476250"/>
        </a:xfrm>
        <a:prstGeom prst="rect">
          <a:avLst/>
        </a:prstGeom>
        <a:ln>
          <a:noFill/>
        </a:ln>
      </xdr:spPr>
    </xdr:pic>
    <xdr:clientData/>
  </xdr:twoCellAnchor>
  <xdr:twoCellAnchor editAs="oneCell">
    <xdr:from>
      <xdr:col>1</xdr:col>
      <xdr:colOff>28575</xdr:colOff>
      <xdr:row>12</xdr:row>
      <xdr:rowOff>28575</xdr:rowOff>
    </xdr:from>
    <xdr:to>
      <xdr:col>1</xdr:col>
      <xdr:colOff>752475</xdr:colOff>
      <xdr:row>12</xdr:row>
      <xdr:rowOff>504825</xdr:rowOff>
    </xdr:to>
    <xdr:pic>
      <xdr:nvPicPr>
        <xdr:cNvPr id="23" name="Subgraph-stephen_t_webb"/>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5838825"/>
          <a:ext cx="723900" cy="476250"/>
        </a:xfrm>
        <a:prstGeom prst="rect">
          <a:avLst/>
        </a:prstGeom>
        <a:ln>
          <a:noFill/>
        </a:ln>
      </xdr:spPr>
    </xdr:pic>
    <xdr:clientData/>
  </xdr:twoCellAnchor>
  <xdr:twoCellAnchor editAs="oneCell">
    <xdr:from>
      <xdr:col>1</xdr:col>
      <xdr:colOff>28575</xdr:colOff>
      <xdr:row>13</xdr:row>
      <xdr:rowOff>28575</xdr:rowOff>
    </xdr:from>
    <xdr:to>
      <xdr:col>1</xdr:col>
      <xdr:colOff>752475</xdr:colOff>
      <xdr:row>13</xdr:row>
      <xdr:rowOff>504825</xdr:rowOff>
    </xdr:to>
    <xdr:pic>
      <xdr:nvPicPr>
        <xdr:cNvPr id="25" name="Subgraph-dylanmackayphd"/>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6362700"/>
          <a:ext cx="723900" cy="476250"/>
        </a:xfrm>
        <a:prstGeom prst="rect">
          <a:avLst/>
        </a:prstGeom>
        <a:ln>
          <a:noFill/>
        </a:ln>
      </xdr:spPr>
    </xdr:pic>
    <xdr:clientData/>
  </xdr:twoCellAnchor>
  <xdr:twoCellAnchor editAs="oneCell">
    <xdr:from>
      <xdr:col>1</xdr:col>
      <xdr:colOff>28575</xdr:colOff>
      <xdr:row>14</xdr:row>
      <xdr:rowOff>28575</xdr:rowOff>
    </xdr:from>
    <xdr:to>
      <xdr:col>1</xdr:col>
      <xdr:colOff>752475</xdr:colOff>
      <xdr:row>14</xdr:row>
      <xdr:rowOff>504825</xdr:rowOff>
    </xdr:to>
    <xdr:pic>
      <xdr:nvPicPr>
        <xdr:cNvPr id="27" name="Subgraph-timothygirard"/>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6886575"/>
          <a:ext cx="723900" cy="476250"/>
        </a:xfrm>
        <a:prstGeom prst="rect">
          <a:avLst/>
        </a:prstGeom>
        <a:ln>
          <a:noFill/>
        </a:ln>
      </xdr:spPr>
    </xdr:pic>
    <xdr:clientData/>
  </xdr:twoCellAnchor>
  <xdr:twoCellAnchor editAs="oneCell">
    <xdr:from>
      <xdr:col>1</xdr:col>
      <xdr:colOff>28575</xdr:colOff>
      <xdr:row>15</xdr:row>
      <xdr:rowOff>28575</xdr:rowOff>
    </xdr:from>
    <xdr:to>
      <xdr:col>1</xdr:col>
      <xdr:colOff>752475</xdr:colOff>
      <xdr:row>15</xdr:row>
      <xdr:rowOff>504825</xdr:rowOff>
    </xdr:to>
    <xdr:pic>
      <xdr:nvPicPr>
        <xdr:cNvPr id="29" name="Subgraph-paperworkmonkey"/>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7410450"/>
          <a:ext cx="723900" cy="476250"/>
        </a:xfrm>
        <a:prstGeom prst="rect">
          <a:avLst/>
        </a:prstGeom>
        <a:ln>
          <a:noFill/>
        </a:ln>
      </xdr:spPr>
    </xdr:pic>
    <xdr:clientData/>
  </xdr:twoCellAnchor>
  <xdr:twoCellAnchor editAs="oneCell">
    <xdr:from>
      <xdr:col>1</xdr:col>
      <xdr:colOff>28575</xdr:colOff>
      <xdr:row>16</xdr:row>
      <xdr:rowOff>28575</xdr:rowOff>
    </xdr:from>
    <xdr:to>
      <xdr:col>1</xdr:col>
      <xdr:colOff>752475</xdr:colOff>
      <xdr:row>16</xdr:row>
      <xdr:rowOff>504825</xdr:rowOff>
    </xdr:to>
    <xdr:pic>
      <xdr:nvPicPr>
        <xdr:cNvPr id="31" name="Subgraph-sunpi_2017"/>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7934325"/>
          <a:ext cx="723900" cy="476250"/>
        </a:xfrm>
        <a:prstGeom prst="rect">
          <a:avLst/>
        </a:prstGeom>
        <a:ln>
          <a:noFill/>
        </a:ln>
      </xdr:spPr>
    </xdr:pic>
    <xdr:clientData/>
  </xdr:twoCellAnchor>
  <xdr:twoCellAnchor editAs="oneCell">
    <xdr:from>
      <xdr:col>1</xdr:col>
      <xdr:colOff>28575</xdr:colOff>
      <xdr:row>17</xdr:row>
      <xdr:rowOff>28575</xdr:rowOff>
    </xdr:from>
    <xdr:to>
      <xdr:col>1</xdr:col>
      <xdr:colOff>752475</xdr:colOff>
      <xdr:row>17</xdr:row>
      <xdr:rowOff>504825</xdr:rowOff>
    </xdr:to>
    <xdr:pic>
      <xdr:nvPicPr>
        <xdr:cNvPr id="33" name="Subgraph-sgdambrauskas"/>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8458200"/>
          <a:ext cx="723900" cy="476250"/>
        </a:xfrm>
        <a:prstGeom prst="rect">
          <a:avLst/>
        </a:prstGeom>
        <a:ln>
          <a:noFill/>
        </a:ln>
      </xdr:spPr>
    </xdr:pic>
    <xdr:clientData/>
  </xdr:twoCellAnchor>
  <xdr:twoCellAnchor editAs="oneCell">
    <xdr:from>
      <xdr:col>1</xdr:col>
      <xdr:colOff>28575</xdr:colOff>
      <xdr:row>18</xdr:row>
      <xdr:rowOff>28575</xdr:rowOff>
    </xdr:from>
    <xdr:to>
      <xdr:col>1</xdr:col>
      <xdr:colOff>752475</xdr:colOff>
      <xdr:row>18</xdr:row>
      <xdr:rowOff>504825</xdr:rowOff>
    </xdr:to>
    <xdr:pic>
      <xdr:nvPicPr>
        <xdr:cNvPr id="35" name="Subgraph-f_g_zampieri"/>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8982075"/>
          <a:ext cx="723900" cy="476250"/>
        </a:xfrm>
        <a:prstGeom prst="rect">
          <a:avLst/>
        </a:prstGeom>
        <a:ln>
          <a:noFill/>
        </a:ln>
      </xdr:spPr>
    </xdr:pic>
    <xdr:clientData/>
  </xdr:twoCellAnchor>
  <xdr:twoCellAnchor editAs="oneCell">
    <xdr:from>
      <xdr:col>1</xdr:col>
      <xdr:colOff>28575</xdr:colOff>
      <xdr:row>19</xdr:row>
      <xdr:rowOff>28575</xdr:rowOff>
    </xdr:from>
    <xdr:to>
      <xdr:col>1</xdr:col>
      <xdr:colOff>752475</xdr:colOff>
      <xdr:row>19</xdr:row>
      <xdr:rowOff>504825</xdr:rowOff>
    </xdr:to>
    <xdr:pic>
      <xdr:nvPicPr>
        <xdr:cNvPr id="37" name="Subgraph-gutopell"/>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9505950"/>
          <a:ext cx="723900" cy="476250"/>
        </a:xfrm>
        <a:prstGeom prst="rect">
          <a:avLst/>
        </a:prstGeom>
        <a:ln>
          <a:noFill/>
        </a:ln>
      </xdr:spPr>
    </xdr:pic>
    <xdr:clientData/>
  </xdr:twoCellAnchor>
  <xdr:twoCellAnchor editAs="oneCell">
    <xdr:from>
      <xdr:col>1</xdr:col>
      <xdr:colOff>28575</xdr:colOff>
      <xdr:row>20</xdr:row>
      <xdr:rowOff>28575</xdr:rowOff>
    </xdr:from>
    <xdr:to>
      <xdr:col>1</xdr:col>
      <xdr:colOff>752475</xdr:colOff>
      <xdr:row>20</xdr:row>
      <xdr:rowOff>504825</xdr:rowOff>
    </xdr:to>
    <xdr:pic>
      <xdr:nvPicPr>
        <xdr:cNvPr id="39" name="Subgraph-ellen_t16"/>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10029825"/>
          <a:ext cx="723900" cy="476250"/>
        </a:xfrm>
        <a:prstGeom prst="rect">
          <a:avLst/>
        </a:prstGeom>
        <a:ln>
          <a:noFill/>
        </a:ln>
      </xdr:spPr>
    </xdr:pic>
    <xdr:clientData/>
  </xdr:twoCellAnchor>
  <xdr:twoCellAnchor editAs="oneCell">
    <xdr:from>
      <xdr:col>1</xdr:col>
      <xdr:colOff>28575</xdr:colOff>
      <xdr:row>21</xdr:row>
      <xdr:rowOff>28575</xdr:rowOff>
    </xdr:from>
    <xdr:to>
      <xdr:col>1</xdr:col>
      <xdr:colOff>752475</xdr:colOff>
      <xdr:row>21</xdr:row>
      <xdr:rowOff>504825</xdr:rowOff>
    </xdr:to>
    <xdr:pic>
      <xdr:nvPicPr>
        <xdr:cNvPr id="41" name="Subgraph-goodsamapp"/>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10553700"/>
          <a:ext cx="723900" cy="476250"/>
        </a:xfrm>
        <a:prstGeom prst="rect">
          <a:avLst/>
        </a:prstGeom>
        <a:ln>
          <a:noFill/>
        </a:ln>
      </xdr:spPr>
    </xdr:pic>
    <xdr:clientData/>
  </xdr:twoCellAnchor>
  <xdr:twoCellAnchor editAs="oneCell">
    <xdr:from>
      <xdr:col>1</xdr:col>
      <xdr:colOff>28575</xdr:colOff>
      <xdr:row>22</xdr:row>
      <xdr:rowOff>28575</xdr:rowOff>
    </xdr:from>
    <xdr:to>
      <xdr:col>1</xdr:col>
      <xdr:colOff>752475</xdr:colOff>
      <xdr:row>22</xdr:row>
      <xdr:rowOff>504825</xdr:rowOff>
    </xdr:to>
    <xdr:pic>
      <xdr:nvPicPr>
        <xdr:cNvPr id="43" name="Subgraph-anniebruton"/>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11077575"/>
          <a:ext cx="723900" cy="476250"/>
        </a:xfrm>
        <a:prstGeom prst="rect">
          <a:avLst/>
        </a:prstGeom>
        <a:ln>
          <a:noFill/>
        </a:ln>
      </xdr:spPr>
    </xdr:pic>
    <xdr:clientData/>
  </xdr:twoCellAnchor>
  <xdr:twoCellAnchor editAs="oneCell">
    <xdr:from>
      <xdr:col>1</xdr:col>
      <xdr:colOff>28575</xdr:colOff>
      <xdr:row>23</xdr:row>
      <xdr:rowOff>28575</xdr:rowOff>
    </xdr:from>
    <xdr:to>
      <xdr:col>1</xdr:col>
      <xdr:colOff>752475</xdr:colOff>
      <xdr:row>23</xdr:row>
      <xdr:rowOff>504825</xdr:rowOff>
    </xdr:to>
    <xdr:pic>
      <xdr:nvPicPr>
        <xdr:cNvPr id="45" name="Subgraph-welshgasdoc"/>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11601450"/>
          <a:ext cx="723900" cy="476250"/>
        </a:xfrm>
        <a:prstGeom prst="rect">
          <a:avLst/>
        </a:prstGeom>
        <a:ln>
          <a:noFill/>
        </a:ln>
      </xdr:spPr>
    </xdr:pic>
    <xdr:clientData/>
  </xdr:twoCellAnchor>
  <xdr:twoCellAnchor editAs="oneCell">
    <xdr:from>
      <xdr:col>1</xdr:col>
      <xdr:colOff>28575</xdr:colOff>
      <xdr:row>24</xdr:row>
      <xdr:rowOff>28575</xdr:rowOff>
    </xdr:from>
    <xdr:to>
      <xdr:col>1</xdr:col>
      <xdr:colOff>752475</xdr:colOff>
      <xdr:row>24</xdr:row>
      <xdr:rowOff>504825</xdr:rowOff>
    </xdr:to>
    <xdr:pic>
      <xdr:nvPicPr>
        <xdr:cNvPr id="47" name="Subgraph-jasondwalker"/>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12125325"/>
          <a:ext cx="723900" cy="476250"/>
        </a:xfrm>
        <a:prstGeom prst="rect">
          <a:avLst/>
        </a:prstGeom>
        <a:ln>
          <a:noFill/>
        </a:ln>
      </xdr:spPr>
    </xdr:pic>
    <xdr:clientData/>
  </xdr:twoCellAnchor>
  <xdr:twoCellAnchor editAs="oneCell">
    <xdr:from>
      <xdr:col>1</xdr:col>
      <xdr:colOff>28575</xdr:colOff>
      <xdr:row>25</xdr:row>
      <xdr:rowOff>28575</xdr:rowOff>
    </xdr:from>
    <xdr:to>
      <xdr:col>1</xdr:col>
      <xdr:colOff>752475</xdr:colOff>
      <xdr:row>25</xdr:row>
      <xdr:rowOff>504825</xdr:rowOff>
    </xdr:to>
    <xdr:pic>
      <xdr:nvPicPr>
        <xdr:cNvPr id="49" name="Subgraph-zimickmd"/>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12649200"/>
          <a:ext cx="723900" cy="476250"/>
        </a:xfrm>
        <a:prstGeom prst="rect">
          <a:avLst/>
        </a:prstGeom>
        <a:ln>
          <a:noFill/>
        </a:ln>
      </xdr:spPr>
    </xdr:pic>
    <xdr:clientData/>
  </xdr:twoCellAnchor>
  <xdr:twoCellAnchor editAs="oneCell">
    <xdr:from>
      <xdr:col>1</xdr:col>
      <xdr:colOff>28575</xdr:colOff>
      <xdr:row>26</xdr:row>
      <xdr:rowOff>28575</xdr:rowOff>
    </xdr:from>
    <xdr:to>
      <xdr:col>1</xdr:col>
      <xdr:colOff>752475</xdr:colOff>
      <xdr:row>26</xdr:row>
      <xdr:rowOff>504825</xdr:rowOff>
    </xdr:to>
    <xdr:pic>
      <xdr:nvPicPr>
        <xdr:cNvPr id="51" name="Subgraph-mitchpage3"/>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13173075"/>
          <a:ext cx="723900" cy="476250"/>
        </a:xfrm>
        <a:prstGeom prst="rect">
          <a:avLst/>
        </a:prstGeom>
        <a:ln>
          <a:noFill/>
        </a:ln>
      </xdr:spPr>
    </xdr:pic>
    <xdr:clientData/>
  </xdr:twoCellAnchor>
  <xdr:twoCellAnchor editAs="oneCell">
    <xdr:from>
      <xdr:col>1</xdr:col>
      <xdr:colOff>28575</xdr:colOff>
      <xdr:row>27</xdr:row>
      <xdr:rowOff>28575</xdr:rowOff>
    </xdr:from>
    <xdr:to>
      <xdr:col>1</xdr:col>
      <xdr:colOff>752475</xdr:colOff>
      <xdr:row>27</xdr:row>
      <xdr:rowOff>504825</xdr:rowOff>
    </xdr:to>
    <xdr:pic>
      <xdr:nvPicPr>
        <xdr:cNvPr id="53" name="Subgraph-andyneill"/>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13696950"/>
          <a:ext cx="723900" cy="476250"/>
        </a:xfrm>
        <a:prstGeom prst="rect">
          <a:avLst/>
        </a:prstGeom>
        <a:ln>
          <a:noFill/>
        </a:ln>
      </xdr:spPr>
    </xdr:pic>
    <xdr:clientData/>
  </xdr:twoCellAnchor>
  <xdr:twoCellAnchor editAs="oneCell">
    <xdr:from>
      <xdr:col>1</xdr:col>
      <xdr:colOff>28575</xdr:colOff>
      <xdr:row>28</xdr:row>
      <xdr:rowOff>28575</xdr:rowOff>
    </xdr:from>
    <xdr:to>
      <xdr:col>1</xdr:col>
      <xdr:colOff>752475</xdr:colOff>
      <xdr:row>28</xdr:row>
      <xdr:rowOff>504825</xdr:rowOff>
    </xdr:to>
    <xdr:pic>
      <xdr:nvPicPr>
        <xdr:cNvPr id="55" name="Subgraph-eoinkr"/>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14220825"/>
          <a:ext cx="723900" cy="476250"/>
        </a:xfrm>
        <a:prstGeom prst="rect">
          <a:avLst/>
        </a:prstGeom>
        <a:ln>
          <a:noFill/>
        </a:ln>
      </xdr:spPr>
    </xdr:pic>
    <xdr:clientData/>
  </xdr:twoCellAnchor>
  <xdr:twoCellAnchor editAs="oneCell">
    <xdr:from>
      <xdr:col>1</xdr:col>
      <xdr:colOff>28575</xdr:colOff>
      <xdr:row>29</xdr:row>
      <xdr:rowOff>28575</xdr:rowOff>
    </xdr:from>
    <xdr:to>
      <xdr:col>1</xdr:col>
      <xdr:colOff>752475</xdr:colOff>
      <xdr:row>29</xdr:row>
      <xdr:rowOff>504825</xdr:rowOff>
    </xdr:to>
    <xdr:pic>
      <xdr:nvPicPr>
        <xdr:cNvPr id="57" name="Subgraph-toddrice_icu"/>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14744700"/>
          <a:ext cx="723900" cy="476250"/>
        </a:xfrm>
        <a:prstGeom prst="rect">
          <a:avLst/>
        </a:prstGeom>
        <a:ln>
          <a:noFill/>
        </a:ln>
      </xdr:spPr>
    </xdr:pic>
    <xdr:clientData/>
  </xdr:twoCellAnchor>
  <xdr:twoCellAnchor editAs="oneCell">
    <xdr:from>
      <xdr:col>1</xdr:col>
      <xdr:colOff>28575</xdr:colOff>
      <xdr:row>30</xdr:row>
      <xdr:rowOff>28575</xdr:rowOff>
    </xdr:from>
    <xdr:to>
      <xdr:col>1</xdr:col>
      <xdr:colOff>752475</xdr:colOff>
      <xdr:row>30</xdr:row>
      <xdr:rowOff>504825</xdr:rowOff>
    </xdr:to>
    <xdr:pic>
      <xdr:nvPicPr>
        <xdr:cNvPr id="59" name="Subgraph-psychdrd"/>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638175" y="15268575"/>
          <a:ext cx="723900" cy="476250"/>
        </a:xfrm>
        <a:prstGeom prst="rect">
          <a:avLst/>
        </a:prstGeom>
        <a:ln>
          <a:noFill/>
        </a:ln>
      </xdr:spPr>
    </xdr:pic>
    <xdr:clientData/>
  </xdr:twoCellAnchor>
  <xdr:twoCellAnchor editAs="oneCell">
    <xdr:from>
      <xdr:col>1</xdr:col>
      <xdr:colOff>28575</xdr:colOff>
      <xdr:row>31</xdr:row>
      <xdr:rowOff>28575</xdr:rowOff>
    </xdr:from>
    <xdr:to>
      <xdr:col>1</xdr:col>
      <xdr:colOff>752475</xdr:colOff>
      <xdr:row>31</xdr:row>
      <xdr:rowOff>504825</xdr:rowOff>
    </xdr:to>
    <xdr:pic>
      <xdr:nvPicPr>
        <xdr:cNvPr id="61" name="Subgraph-adrianhumphry"/>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15792450"/>
          <a:ext cx="723900" cy="476250"/>
        </a:xfrm>
        <a:prstGeom prst="rect">
          <a:avLst/>
        </a:prstGeom>
        <a:ln>
          <a:noFill/>
        </a:ln>
      </xdr:spPr>
    </xdr:pic>
    <xdr:clientData/>
  </xdr:twoCellAnchor>
  <xdr:twoCellAnchor editAs="oneCell">
    <xdr:from>
      <xdr:col>1</xdr:col>
      <xdr:colOff>28575</xdr:colOff>
      <xdr:row>32</xdr:row>
      <xdr:rowOff>28575</xdr:rowOff>
    </xdr:from>
    <xdr:to>
      <xdr:col>1</xdr:col>
      <xdr:colOff>752475</xdr:colOff>
      <xdr:row>32</xdr:row>
      <xdr:rowOff>504825</xdr:rowOff>
    </xdr:to>
    <xdr:pic>
      <xdr:nvPicPr>
        <xdr:cNvPr id="63" name="Subgraph-mattluney"/>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638175" y="16316325"/>
          <a:ext cx="723900" cy="476250"/>
        </a:xfrm>
        <a:prstGeom prst="rect">
          <a:avLst/>
        </a:prstGeom>
        <a:ln>
          <a:noFill/>
        </a:ln>
      </xdr:spPr>
    </xdr:pic>
    <xdr:clientData/>
  </xdr:twoCellAnchor>
  <xdr:twoCellAnchor editAs="oneCell">
    <xdr:from>
      <xdr:col>1</xdr:col>
      <xdr:colOff>28575</xdr:colOff>
      <xdr:row>33</xdr:row>
      <xdr:rowOff>28575</xdr:rowOff>
    </xdr:from>
    <xdr:to>
      <xdr:col>1</xdr:col>
      <xdr:colOff>752475</xdr:colOff>
      <xdr:row>33</xdr:row>
      <xdr:rowOff>504825</xdr:rowOff>
    </xdr:to>
    <xdr:pic>
      <xdr:nvPicPr>
        <xdr:cNvPr id="65" name="Subgraph-tomacairns"/>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638175" y="16840200"/>
          <a:ext cx="723900" cy="476250"/>
        </a:xfrm>
        <a:prstGeom prst="rect">
          <a:avLst/>
        </a:prstGeom>
        <a:ln>
          <a:noFill/>
        </a:ln>
      </xdr:spPr>
    </xdr:pic>
    <xdr:clientData/>
  </xdr:twoCellAnchor>
  <xdr:twoCellAnchor editAs="oneCell">
    <xdr:from>
      <xdr:col>1</xdr:col>
      <xdr:colOff>28575</xdr:colOff>
      <xdr:row>34</xdr:row>
      <xdr:rowOff>28575</xdr:rowOff>
    </xdr:from>
    <xdr:to>
      <xdr:col>1</xdr:col>
      <xdr:colOff>752475</xdr:colOff>
      <xdr:row>34</xdr:row>
      <xdr:rowOff>504825</xdr:rowOff>
    </xdr:to>
    <xdr:pic>
      <xdr:nvPicPr>
        <xdr:cNvPr id="67" name="Subgraph-accpnr"/>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638175" y="17364075"/>
          <a:ext cx="723900" cy="476250"/>
        </a:xfrm>
        <a:prstGeom prst="rect">
          <a:avLst/>
        </a:prstGeom>
        <a:ln>
          <a:noFill/>
        </a:ln>
      </xdr:spPr>
    </xdr:pic>
    <xdr:clientData/>
  </xdr:twoCellAnchor>
  <xdr:twoCellAnchor editAs="oneCell">
    <xdr:from>
      <xdr:col>1</xdr:col>
      <xdr:colOff>28575</xdr:colOff>
      <xdr:row>35</xdr:row>
      <xdr:rowOff>28575</xdr:rowOff>
    </xdr:from>
    <xdr:to>
      <xdr:col>1</xdr:col>
      <xdr:colOff>752475</xdr:colOff>
      <xdr:row>35</xdr:row>
      <xdr:rowOff>504825</xdr:rowOff>
    </xdr:to>
    <xdr:pic>
      <xdr:nvPicPr>
        <xdr:cNvPr id="69" name="Subgraph-scimedic"/>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638175" y="17887950"/>
          <a:ext cx="723900" cy="476250"/>
        </a:xfrm>
        <a:prstGeom prst="rect">
          <a:avLst/>
        </a:prstGeom>
        <a:ln>
          <a:noFill/>
        </a:ln>
      </xdr:spPr>
    </xdr:pic>
    <xdr:clientData/>
  </xdr:twoCellAnchor>
  <xdr:twoCellAnchor editAs="oneCell">
    <xdr:from>
      <xdr:col>1</xdr:col>
      <xdr:colOff>28575</xdr:colOff>
      <xdr:row>36</xdr:row>
      <xdr:rowOff>28575</xdr:rowOff>
    </xdr:from>
    <xdr:to>
      <xdr:col>1</xdr:col>
      <xdr:colOff>752475</xdr:colOff>
      <xdr:row>36</xdr:row>
      <xdr:rowOff>504825</xdr:rowOff>
    </xdr:to>
    <xdr:pic>
      <xdr:nvPicPr>
        <xdr:cNvPr id="71" name="Subgraph-bryan_reidy"/>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638175" y="18411825"/>
          <a:ext cx="723900" cy="476250"/>
        </a:xfrm>
        <a:prstGeom prst="rect">
          <a:avLst/>
        </a:prstGeom>
        <a:ln>
          <a:noFill/>
        </a:ln>
      </xdr:spPr>
    </xdr:pic>
    <xdr:clientData/>
  </xdr:twoCellAnchor>
  <xdr:twoCellAnchor editAs="oneCell">
    <xdr:from>
      <xdr:col>1</xdr:col>
      <xdr:colOff>28575</xdr:colOff>
      <xdr:row>37</xdr:row>
      <xdr:rowOff>28575</xdr:rowOff>
    </xdr:from>
    <xdr:to>
      <xdr:col>1</xdr:col>
      <xdr:colOff>752475</xdr:colOff>
      <xdr:row>37</xdr:row>
      <xdr:rowOff>504825</xdr:rowOff>
    </xdr:to>
    <xdr:pic>
      <xdr:nvPicPr>
        <xdr:cNvPr id="73" name="Subgraph-lordothebrocean"/>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638175" y="18935700"/>
          <a:ext cx="723900" cy="476250"/>
        </a:xfrm>
        <a:prstGeom prst="rect">
          <a:avLst/>
        </a:prstGeom>
        <a:ln>
          <a:noFill/>
        </a:ln>
      </xdr:spPr>
    </xdr:pic>
    <xdr:clientData/>
  </xdr:twoCellAnchor>
  <xdr:twoCellAnchor editAs="oneCell">
    <xdr:from>
      <xdr:col>1</xdr:col>
      <xdr:colOff>28575</xdr:colOff>
      <xdr:row>38</xdr:row>
      <xdr:rowOff>28575</xdr:rowOff>
    </xdr:from>
    <xdr:to>
      <xdr:col>1</xdr:col>
      <xdr:colOff>752475</xdr:colOff>
      <xdr:row>38</xdr:row>
      <xdr:rowOff>504825</xdr:rowOff>
    </xdr:to>
    <xdr:pic>
      <xdr:nvPicPr>
        <xdr:cNvPr id="75" name="Subgraph-annabatchelor"/>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638175" y="19459575"/>
          <a:ext cx="723900" cy="476250"/>
        </a:xfrm>
        <a:prstGeom prst="rect">
          <a:avLst/>
        </a:prstGeom>
        <a:ln>
          <a:noFill/>
        </a:ln>
      </xdr:spPr>
    </xdr:pic>
    <xdr:clientData/>
  </xdr:twoCellAnchor>
  <xdr:twoCellAnchor editAs="oneCell">
    <xdr:from>
      <xdr:col>1</xdr:col>
      <xdr:colOff>28575</xdr:colOff>
      <xdr:row>39</xdr:row>
      <xdr:rowOff>28575</xdr:rowOff>
    </xdr:from>
    <xdr:to>
      <xdr:col>1</xdr:col>
      <xdr:colOff>752475</xdr:colOff>
      <xdr:row>39</xdr:row>
      <xdr:rowOff>504825</xdr:rowOff>
    </xdr:to>
    <xdr:pic>
      <xdr:nvPicPr>
        <xdr:cNvPr id="77" name="Subgraph-ljmottram"/>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19983450"/>
          <a:ext cx="723900" cy="476250"/>
        </a:xfrm>
        <a:prstGeom prst="rect">
          <a:avLst/>
        </a:prstGeom>
        <a:ln>
          <a:noFill/>
        </a:ln>
      </xdr:spPr>
    </xdr:pic>
    <xdr:clientData/>
  </xdr:twoCellAnchor>
  <xdr:twoCellAnchor editAs="oneCell">
    <xdr:from>
      <xdr:col>1</xdr:col>
      <xdr:colOff>28575</xdr:colOff>
      <xdr:row>40</xdr:row>
      <xdr:rowOff>28575</xdr:rowOff>
    </xdr:from>
    <xdr:to>
      <xdr:col>1</xdr:col>
      <xdr:colOff>752475</xdr:colOff>
      <xdr:row>40</xdr:row>
      <xdr:rowOff>504825</xdr:rowOff>
    </xdr:to>
    <xdr:pic>
      <xdr:nvPicPr>
        <xdr:cNvPr id="79" name="Subgraph-kelly1_catriona"/>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638175" y="20507325"/>
          <a:ext cx="723900" cy="476250"/>
        </a:xfrm>
        <a:prstGeom prst="rect">
          <a:avLst/>
        </a:prstGeom>
        <a:ln>
          <a:noFill/>
        </a:ln>
      </xdr:spPr>
    </xdr:pic>
    <xdr:clientData/>
  </xdr:twoCellAnchor>
  <xdr:twoCellAnchor editAs="oneCell">
    <xdr:from>
      <xdr:col>1</xdr:col>
      <xdr:colOff>28575</xdr:colOff>
      <xdr:row>41</xdr:row>
      <xdr:rowOff>28575</xdr:rowOff>
    </xdr:from>
    <xdr:to>
      <xdr:col>1</xdr:col>
      <xdr:colOff>752475</xdr:colOff>
      <xdr:row>41</xdr:row>
      <xdr:rowOff>504825</xdr:rowOff>
    </xdr:to>
    <xdr:pic>
      <xdr:nvPicPr>
        <xdr:cNvPr id="81" name="Subgraph-titanichotelbel"/>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638175" y="21031200"/>
          <a:ext cx="723900" cy="476250"/>
        </a:xfrm>
        <a:prstGeom prst="rect">
          <a:avLst/>
        </a:prstGeom>
        <a:ln>
          <a:noFill/>
        </a:ln>
      </xdr:spPr>
    </xdr:pic>
    <xdr:clientData/>
  </xdr:twoCellAnchor>
  <xdr:twoCellAnchor editAs="oneCell">
    <xdr:from>
      <xdr:col>1</xdr:col>
      <xdr:colOff>28575</xdr:colOff>
      <xdr:row>42</xdr:row>
      <xdr:rowOff>28575</xdr:rowOff>
    </xdr:from>
    <xdr:to>
      <xdr:col>1</xdr:col>
      <xdr:colOff>752475</xdr:colOff>
      <xdr:row>42</xdr:row>
      <xdr:rowOff>504825</xdr:rowOff>
    </xdr:to>
    <xdr:pic>
      <xdr:nvPicPr>
        <xdr:cNvPr id="83" name="Subgraph-tcnguyen1207"/>
        <xdr:cNvPicPr preferRelativeResize="1">
          <a:picLocks noChangeAspect="0"/>
        </xdr:cNvPicPr>
      </xdr:nvPicPr>
      <xdr:blipFill>
        <a:blip r:embed="rId36">
          <a:extLst>
            <a:ext uri="{28A0092B-C50C-407E-A947-70E740481C1C}">
              <a14:useLocalDpi xmlns:a14="http://schemas.microsoft.com/office/drawing/2010/main" val="0"/>
            </a:ext>
          </a:extLst>
        </a:blip>
        <a:stretch>
          <a:fillRect/>
        </a:stretch>
      </xdr:blipFill>
      <xdr:spPr>
        <a:xfrm>
          <a:off x="638175" y="21555075"/>
          <a:ext cx="723900" cy="476250"/>
        </a:xfrm>
        <a:prstGeom prst="rect">
          <a:avLst/>
        </a:prstGeom>
        <a:ln>
          <a:noFill/>
        </a:ln>
      </xdr:spPr>
    </xdr:pic>
    <xdr:clientData/>
  </xdr:twoCellAnchor>
  <xdr:twoCellAnchor editAs="oneCell">
    <xdr:from>
      <xdr:col>1</xdr:col>
      <xdr:colOff>28575</xdr:colOff>
      <xdr:row>43</xdr:row>
      <xdr:rowOff>28575</xdr:rowOff>
    </xdr:from>
    <xdr:to>
      <xdr:col>1</xdr:col>
      <xdr:colOff>752475</xdr:colOff>
      <xdr:row>43</xdr:row>
      <xdr:rowOff>504825</xdr:rowOff>
    </xdr:to>
    <xdr:pic>
      <xdr:nvPicPr>
        <xdr:cNvPr id="85" name="Subgraph-caz_sampson"/>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638175" y="22078950"/>
          <a:ext cx="723900" cy="476250"/>
        </a:xfrm>
        <a:prstGeom prst="rect">
          <a:avLst/>
        </a:prstGeom>
        <a:ln>
          <a:noFill/>
        </a:ln>
      </xdr:spPr>
    </xdr:pic>
    <xdr:clientData/>
  </xdr:twoCellAnchor>
  <xdr:twoCellAnchor editAs="oneCell">
    <xdr:from>
      <xdr:col>1</xdr:col>
      <xdr:colOff>28575</xdr:colOff>
      <xdr:row>44</xdr:row>
      <xdr:rowOff>28575</xdr:rowOff>
    </xdr:from>
    <xdr:to>
      <xdr:col>1</xdr:col>
      <xdr:colOff>752475</xdr:colOff>
      <xdr:row>44</xdr:row>
      <xdr:rowOff>504825</xdr:rowOff>
    </xdr:to>
    <xdr:pic>
      <xdr:nvPicPr>
        <xdr:cNvPr id="87" name="Subgraph-ccinquisitivist"/>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22602825"/>
          <a:ext cx="723900" cy="476250"/>
        </a:xfrm>
        <a:prstGeom prst="rect">
          <a:avLst/>
        </a:prstGeom>
        <a:ln>
          <a:noFill/>
        </a:ln>
      </xdr:spPr>
    </xdr:pic>
    <xdr:clientData/>
  </xdr:twoCellAnchor>
  <xdr:twoCellAnchor editAs="oneCell">
    <xdr:from>
      <xdr:col>1</xdr:col>
      <xdr:colOff>28575</xdr:colOff>
      <xdr:row>45</xdr:row>
      <xdr:rowOff>28575</xdr:rowOff>
    </xdr:from>
    <xdr:to>
      <xdr:col>1</xdr:col>
      <xdr:colOff>752475</xdr:colOff>
      <xdr:row>45</xdr:row>
      <xdr:rowOff>504825</xdr:rowOff>
    </xdr:to>
    <xdr:pic>
      <xdr:nvPicPr>
        <xdr:cNvPr id="89" name="Subgraph-malligai1720"/>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23126700"/>
          <a:ext cx="723900" cy="476250"/>
        </a:xfrm>
        <a:prstGeom prst="rect">
          <a:avLst/>
        </a:prstGeom>
        <a:ln>
          <a:noFill/>
        </a:ln>
      </xdr:spPr>
    </xdr:pic>
    <xdr:clientData/>
  </xdr:twoCellAnchor>
  <xdr:twoCellAnchor editAs="oneCell">
    <xdr:from>
      <xdr:col>1</xdr:col>
      <xdr:colOff>28575</xdr:colOff>
      <xdr:row>46</xdr:row>
      <xdr:rowOff>28575</xdr:rowOff>
    </xdr:from>
    <xdr:to>
      <xdr:col>1</xdr:col>
      <xdr:colOff>752475</xdr:colOff>
      <xdr:row>46</xdr:row>
      <xdr:rowOff>504825</xdr:rowOff>
    </xdr:to>
    <xdr:pic>
      <xdr:nvPicPr>
        <xdr:cNvPr id="91" name="Subgraph-dramandeepsingh"/>
        <xdr:cNvPicPr preferRelativeResize="1">
          <a:picLocks noChangeAspect="0"/>
        </xdr:cNvPicPr>
      </xdr:nvPicPr>
      <xdr:blipFill>
        <a:blip r:embed="rId38">
          <a:extLst>
            <a:ext uri="{28A0092B-C50C-407E-A947-70E740481C1C}">
              <a14:useLocalDpi xmlns:a14="http://schemas.microsoft.com/office/drawing/2010/main" val="0"/>
            </a:ext>
          </a:extLst>
        </a:blip>
        <a:stretch>
          <a:fillRect/>
        </a:stretch>
      </xdr:blipFill>
      <xdr:spPr>
        <a:xfrm>
          <a:off x="638175" y="23650575"/>
          <a:ext cx="723900" cy="476250"/>
        </a:xfrm>
        <a:prstGeom prst="rect">
          <a:avLst/>
        </a:prstGeom>
        <a:ln>
          <a:noFill/>
        </a:ln>
      </xdr:spPr>
    </xdr:pic>
    <xdr:clientData/>
  </xdr:twoCellAnchor>
  <xdr:twoCellAnchor editAs="oneCell">
    <xdr:from>
      <xdr:col>1</xdr:col>
      <xdr:colOff>28575</xdr:colOff>
      <xdr:row>47</xdr:row>
      <xdr:rowOff>28575</xdr:rowOff>
    </xdr:from>
    <xdr:to>
      <xdr:col>1</xdr:col>
      <xdr:colOff>752475</xdr:colOff>
      <xdr:row>47</xdr:row>
      <xdr:rowOff>504825</xdr:rowOff>
    </xdr:to>
    <xdr:pic>
      <xdr:nvPicPr>
        <xdr:cNvPr id="93" name="Subgraph-dramfm"/>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24174450"/>
          <a:ext cx="723900" cy="476250"/>
        </a:xfrm>
        <a:prstGeom prst="rect">
          <a:avLst/>
        </a:prstGeom>
        <a:ln>
          <a:noFill/>
        </a:ln>
      </xdr:spPr>
    </xdr:pic>
    <xdr:clientData/>
  </xdr:twoCellAnchor>
  <xdr:twoCellAnchor editAs="oneCell">
    <xdr:from>
      <xdr:col>1</xdr:col>
      <xdr:colOff>28575</xdr:colOff>
      <xdr:row>48</xdr:row>
      <xdr:rowOff>28575</xdr:rowOff>
    </xdr:from>
    <xdr:to>
      <xdr:col>1</xdr:col>
      <xdr:colOff>752475</xdr:colOff>
      <xdr:row>48</xdr:row>
      <xdr:rowOff>504825</xdr:rowOff>
    </xdr:to>
    <xdr:pic>
      <xdr:nvPicPr>
        <xdr:cNvPr id="95" name="Subgraph-foam_bot"/>
        <xdr:cNvPicPr preferRelativeResize="1">
          <a:picLocks noChangeAspect="0"/>
        </xdr:cNvPicPr>
      </xdr:nvPicPr>
      <xdr:blipFill>
        <a:blip r:embed="rId39">
          <a:extLst>
            <a:ext uri="{28A0092B-C50C-407E-A947-70E740481C1C}">
              <a14:useLocalDpi xmlns:a14="http://schemas.microsoft.com/office/drawing/2010/main" val="0"/>
            </a:ext>
          </a:extLst>
        </a:blip>
        <a:stretch>
          <a:fillRect/>
        </a:stretch>
      </xdr:blipFill>
      <xdr:spPr>
        <a:xfrm>
          <a:off x="638175" y="24698325"/>
          <a:ext cx="723900" cy="476250"/>
        </a:xfrm>
        <a:prstGeom prst="rect">
          <a:avLst/>
        </a:prstGeom>
        <a:ln>
          <a:noFill/>
        </a:ln>
      </xdr:spPr>
    </xdr:pic>
    <xdr:clientData/>
  </xdr:twoCellAnchor>
  <xdr:twoCellAnchor editAs="oneCell">
    <xdr:from>
      <xdr:col>1</xdr:col>
      <xdr:colOff>28575</xdr:colOff>
      <xdr:row>49</xdr:row>
      <xdr:rowOff>28575</xdr:rowOff>
    </xdr:from>
    <xdr:to>
      <xdr:col>1</xdr:col>
      <xdr:colOff>752475</xdr:colOff>
      <xdr:row>49</xdr:row>
      <xdr:rowOff>504825</xdr:rowOff>
    </xdr:to>
    <xdr:pic>
      <xdr:nvPicPr>
        <xdr:cNvPr id="97" name="Subgraph-monikakerck"/>
        <xdr:cNvPicPr preferRelativeResize="1">
          <a:picLocks noChangeAspect="0"/>
        </xdr:cNvPicPr>
      </xdr:nvPicPr>
      <xdr:blipFill>
        <a:blip r:embed="rId40">
          <a:extLst>
            <a:ext uri="{28A0092B-C50C-407E-A947-70E740481C1C}">
              <a14:useLocalDpi xmlns:a14="http://schemas.microsoft.com/office/drawing/2010/main" val="0"/>
            </a:ext>
          </a:extLst>
        </a:blip>
        <a:stretch>
          <a:fillRect/>
        </a:stretch>
      </xdr:blipFill>
      <xdr:spPr>
        <a:xfrm>
          <a:off x="638175" y="25222200"/>
          <a:ext cx="723900" cy="476250"/>
        </a:xfrm>
        <a:prstGeom prst="rect">
          <a:avLst/>
        </a:prstGeom>
        <a:ln>
          <a:noFill/>
        </a:ln>
      </xdr:spPr>
    </xdr:pic>
    <xdr:clientData/>
  </xdr:twoCellAnchor>
  <xdr:twoCellAnchor editAs="oneCell">
    <xdr:from>
      <xdr:col>1</xdr:col>
      <xdr:colOff>28575</xdr:colOff>
      <xdr:row>50</xdr:row>
      <xdr:rowOff>28575</xdr:rowOff>
    </xdr:from>
    <xdr:to>
      <xdr:col>1</xdr:col>
      <xdr:colOff>752475</xdr:colOff>
      <xdr:row>50</xdr:row>
      <xdr:rowOff>504825</xdr:rowOff>
    </xdr:to>
    <xdr:pic>
      <xdr:nvPicPr>
        <xdr:cNvPr id="99" name="Subgraph-minvws"/>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638175" y="25746075"/>
          <a:ext cx="723900" cy="476250"/>
        </a:xfrm>
        <a:prstGeom prst="rect">
          <a:avLst/>
        </a:prstGeom>
        <a:ln>
          <a:noFill/>
        </a:ln>
      </xdr:spPr>
    </xdr:pic>
    <xdr:clientData/>
  </xdr:twoCellAnchor>
  <xdr:twoCellAnchor editAs="oneCell">
    <xdr:from>
      <xdr:col>1</xdr:col>
      <xdr:colOff>28575</xdr:colOff>
      <xdr:row>51</xdr:row>
      <xdr:rowOff>28575</xdr:rowOff>
    </xdr:from>
    <xdr:to>
      <xdr:col>1</xdr:col>
      <xdr:colOff>752475</xdr:colOff>
      <xdr:row>51</xdr:row>
      <xdr:rowOff>504825</xdr:rowOff>
    </xdr:to>
    <xdr:pic>
      <xdr:nvPicPr>
        <xdr:cNvPr id="101" name="Subgraph-nfergus"/>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638175" y="26269950"/>
          <a:ext cx="723900" cy="476250"/>
        </a:xfrm>
        <a:prstGeom prst="rect">
          <a:avLst/>
        </a:prstGeom>
        <a:ln>
          <a:noFill/>
        </a:ln>
      </xdr:spPr>
    </xdr:pic>
    <xdr:clientData/>
  </xdr:twoCellAnchor>
  <xdr:twoCellAnchor editAs="oneCell">
    <xdr:from>
      <xdr:col>1</xdr:col>
      <xdr:colOff>28575</xdr:colOff>
      <xdr:row>52</xdr:row>
      <xdr:rowOff>28575</xdr:rowOff>
    </xdr:from>
    <xdr:to>
      <xdr:col>1</xdr:col>
      <xdr:colOff>752475</xdr:colOff>
      <xdr:row>52</xdr:row>
      <xdr:rowOff>504825</xdr:rowOff>
    </xdr:to>
    <xdr:pic>
      <xdr:nvPicPr>
        <xdr:cNvPr id="103" name="Subgraph-lennie333"/>
        <xdr:cNvPicPr preferRelativeResize="1">
          <a:picLocks noChangeAspect="0"/>
        </xdr:cNvPicPr>
      </xdr:nvPicPr>
      <xdr:blipFill>
        <a:blip r:embed="rId41">
          <a:extLst>
            <a:ext uri="{28A0092B-C50C-407E-A947-70E740481C1C}">
              <a14:useLocalDpi xmlns:a14="http://schemas.microsoft.com/office/drawing/2010/main" val="0"/>
            </a:ext>
          </a:extLst>
        </a:blip>
        <a:stretch>
          <a:fillRect/>
        </a:stretch>
      </xdr:blipFill>
      <xdr:spPr>
        <a:xfrm>
          <a:off x="638175" y="26793825"/>
          <a:ext cx="723900" cy="476250"/>
        </a:xfrm>
        <a:prstGeom prst="rect">
          <a:avLst/>
        </a:prstGeom>
        <a:ln>
          <a:noFill/>
        </a:ln>
      </xdr:spPr>
    </xdr:pic>
    <xdr:clientData/>
  </xdr:twoCellAnchor>
  <xdr:twoCellAnchor editAs="oneCell">
    <xdr:from>
      <xdr:col>1</xdr:col>
      <xdr:colOff>28575</xdr:colOff>
      <xdr:row>53</xdr:row>
      <xdr:rowOff>28575</xdr:rowOff>
    </xdr:from>
    <xdr:to>
      <xdr:col>1</xdr:col>
      <xdr:colOff>752475</xdr:colOff>
      <xdr:row>53</xdr:row>
      <xdr:rowOff>504825</xdr:rowOff>
    </xdr:to>
    <xdr:pic>
      <xdr:nvPicPr>
        <xdr:cNvPr id="105" name="Subgraph-caring_mobile"/>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27317700"/>
          <a:ext cx="723900" cy="476250"/>
        </a:xfrm>
        <a:prstGeom prst="rect">
          <a:avLst/>
        </a:prstGeom>
        <a:ln>
          <a:noFill/>
        </a:ln>
      </xdr:spPr>
    </xdr:pic>
    <xdr:clientData/>
  </xdr:twoCellAnchor>
  <xdr:twoCellAnchor editAs="oneCell">
    <xdr:from>
      <xdr:col>1</xdr:col>
      <xdr:colOff>28575</xdr:colOff>
      <xdr:row>54</xdr:row>
      <xdr:rowOff>28575</xdr:rowOff>
    </xdr:from>
    <xdr:to>
      <xdr:col>1</xdr:col>
      <xdr:colOff>752475</xdr:colOff>
      <xdr:row>54</xdr:row>
      <xdr:rowOff>504825</xdr:rowOff>
    </xdr:to>
    <xdr:pic>
      <xdr:nvPicPr>
        <xdr:cNvPr id="107" name="Subgraph-rdxwhatelse"/>
        <xdr:cNvPicPr preferRelativeResize="1">
          <a:picLocks noChangeAspect="0"/>
        </xdr:cNvPicPr>
      </xdr:nvPicPr>
      <xdr:blipFill>
        <a:blip r:embed="rId42">
          <a:extLst>
            <a:ext uri="{28A0092B-C50C-407E-A947-70E740481C1C}">
              <a14:useLocalDpi xmlns:a14="http://schemas.microsoft.com/office/drawing/2010/main" val="0"/>
            </a:ext>
          </a:extLst>
        </a:blip>
        <a:stretch>
          <a:fillRect/>
        </a:stretch>
      </xdr:blipFill>
      <xdr:spPr>
        <a:xfrm>
          <a:off x="638175" y="27841575"/>
          <a:ext cx="723900" cy="476250"/>
        </a:xfrm>
        <a:prstGeom prst="rect">
          <a:avLst/>
        </a:prstGeom>
        <a:ln>
          <a:noFill/>
        </a:ln>
      </xdr:spPr>
    </xdr:pic>
    <xdr:clientData/>
  </xdr:twoCellAnchor>
  <xdr:twoCellAnchor editAs="oneCell">
    <xdr:from>
      <xdr:col>1</xdr:col>
      <xdr:colOff>28575</xdr:colOff>
      <xdr:row>55</xdr:row>
      <xdr:rowOff>28575</xdr:rowOff>
    </xdr:from>
    <xdr:to>
      <xdr:col>1</xdr:col>
      <xdr:colOff>752475</xdr:colOff>
      <xdr:row>55</xdr:row>
      <xdr:rowOff>504825</xdr:rowOff>
    </xdr:to>
    <xdr:pic>
      <xdr:nvPicPr>
        <xdr:cNvPr id="109" name="Subgraph-dme_jun"/>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28365450"/>
          <a:ext cx="723900" cy="476250"/>
        </a:xfrm>
        <a:prstGeom prst="rect">
          <a:avLst/>
        </a:prstGeom>
        <a:ln>
          <a:noFill/>
        </a:ln>
      </xdr:spPr>
    </xdr:pic>
    <xdr:clientData/>
  </xdr:twoCellAnchor>
  <xdr:twoCellAnchor editAs="oneCell">
    <xdr:from>
      <xdr:col>1</xdr:col>
      <xdr:colOff>28575</xdr:colOff>
      <xdr:row>56</xdr:row>
      <xdr:rowOff>28575</xdr:rowOff>
    </xdr:from>
    <xdr:to>
      <xdr:col>1</xdr:col>
      <xdr:colOff>752475</xdr:colOff>
      <xdr:row>56</xdr:row>
      <xdr:rowOff>504825</xdr:rowOff>
    </xdr:to>
    <xdr:pic>
      <xdr:nvPicPr>
        <xdr:cNvPr id="111" name="Subgraph-jlitell"/>
        <xdr:cNvPicPr preferRelativeResize="1">
          <a:picLocks noChangeAspect="0"/>
        </xdr:cNvPicPr>
      </xdr:nvPicPr>
      <xdr:blipFill>
        <a:blip r:embed="rId36">
          <a:extLst>
            <a:ext uri="{28A0092B-C50C-407E-A947-70E740481C1C}">
              <a14:useLocalDpi xmlns:a14="http://schemas.microsoft.com/office/drawing/2010/main" val="0"/>
            </a:ext>
          </a:extLst>
        </a:blip>
        <a:stretch>
          <a:fillRect/>
        </a:stretch>
      </xdr:blipFill>
      <xdr:spPr>
        <a:xfrm>
          <a:off x="638175" y="28889325"/>
          <a:ext cx="723900" cy="476250"/>
        </a:xfrm>
        <a:prstGeom prst="rect">
          <a:avLst/>
        </a:prstGeom>
        <a:ln>
          <a:noFill/>
        </a:ln>
      </xdr:spPr>
    </xdr:pic>
    <xdr:clientData/>
  </xdr:twoCellAnchor>
  <xdr:twoCellAnchor editAs="oneCell">
    <xdr:from>
      <xdr:col>1</xdr:col>
      <xdr:colOff>28575</xdr:colOff>
      <xdr:row>57</xdr:row>
      <xdr:rowOff>28575</xdr:rowOff>
    </xdr:from>
    <xdr:to>
      <xdr:col>1</xdr:col>
      <xdr:colOff>752475</xdr:colOff>
      <xdr:row>57</xdr:row>
      <xdr:rowOff>504825</xdr:rowOff>
    </xdr:to>
    <xdr:pic>
      <xdr:nvPicPr>
        <xdr:cNvPr id="113" name="Subgraph-nw_icm"/>
        <xdr:cNvPicPr preferRelativeResize="1">
          <a:picLocks noChangeAspect="0"/>
        </xdr:cNvPicPr>
      </xdr:nvPicPr>
      <xdr:blipFill>
        <a:blip r:embed="rId43">
          <a:extLst>
            <a:ext uri="{28A0092B-C50C-407E-A947-70E740481C1C}">
              <a14:useLocalDpi xmlns:a14="http://schemas.microsoft.com/office/drawing/2010/main" val="0"/>
            </a:ext>
          </a:extLst>
        </a:blip>
        <a:stretch>
          <a:fillRect/>
        </a:stretch>
      </xdr:blipFill>
      <xdr:spPr>
        <a:xfrm>
          <a:off x="638175" y="29413200"/>
          <a:ext cx="723900" cy="476250"/>
        </a:xfrm>
        <a:prstGeom prst="rect">
          <a:avLst/>
        </a:prstGeom>
        <a:ln>
          <a:noFill/>
        </a:ln>
      </xdr:spPr>
    </xdr:pic>
    <xdr:clientData/>
  </xdr:twoCellAnchor>
  <xdr:twoCellAnchor editAs="oneCell">
    <xdr:from>
      <xdr:col>1</xdr:col>
      <xdr:colOff>28575</xdr:colOff>
      <xdr:row>58</xdr:row>
      <xdr:rowOff>28575</xdr:rowOff>
    </xdr:from>
    <xdr:to>
      <xdr:col>1</xdr:col>
      <xdr:colOff>752475</xdr:colOff>
      <xdr:row>58</xdr:row>
      <xdr:rowOff>504825</xdr:rowOff>
    </xdr:to>
    <xdr:pic>
      <xdr:nvPicPr>
        <xdr:cNvPr id="115" name="Subgraph-heydrnik"/>
        <xdr:cNvPicPr preferRelativeResize="1">
          <a:picLocks noChangeAspect="0"/>
        </xdr:cNvPicPr>
      </xdr:nvPicPr>
      <xdr:blipFill>
        <a:blip r:embed="rId36">
          <a:extLst>
            <a:ext uri="{28A0092B-C50C-407E-A947-70E740481C1C}">
              <a14:useLocalDpi xmlns:a14="http://schemas.microsoft.com/office/drawing/2010/main" val="0"/>
            </a:ext>
          </a:extLst>
        </a:blip>
        <a:stretch>
          <a:fillRect/>
        </a:stretch>
      </xdr:blipFill>
      <xdr:spPr>
        <a:xfrm>
          <a:off x="638175" y="29937075"/>
          <a:ext cx="723900" cy="476250"/>
        </a:xfrm>
        <a:prstGeom prst="rect">
          <a:avLst/>
        </a:prstGeom>
        <a:ln>
          <a:noFill/>
        </a:ln>
      </xdr:spPr>
    </xdr:pic>
    <xdr:clientData/>
  </xdr:twoCellAnchor>
  <xdr:twoCellAnchor editAs="oneCell">
    <xdr:from>
      <xdr:col>1</xdr:col>
      <xdr:colOff>28575</xdr:colOff>
      <xdr:row>59</xdr:row>
      <xdr:rowOff>28575</xdr:rowOff>
    </xdr:from>
    <xdr:to>
      <xdr:col>1</xdr:col>
      <xdr:colOff>752475</xdr:colOff>
      <xdr:row>59</xdr:row>
      <xdr:rowOff>504825</xdr:rowOff>
    </xdr:to>
    <xdr:pic>
      <xdr:nvPicPr>
        <xdr:cNvPr id="117" name="Subgraph-darknatter"/>
        <xdr:cNvPicPr preferRelativeResize="1">
          <a:picLocks noChangeAspect="0"/>
        </xdr:cNvPicPr>
      </xdr:nvPicPr>
      <xdr:blipFill>
        <a:blip r:embed="rId44">
          <a:extLst>
            <a:ext uri="{28A0092B-C50C-407E-A947-70E740481C1C}">
              <a14:useLocalDpi xmlns:a14="http://schemas.microsoft.com/office/drawing/2010/main" val="0"/>
            </a:ext>
          </a:extLst>
        </a:blip>
        <a:stretch>
          <a:fillRect/>
        </a:stretch>
      </xdr:blipFill>
      <xdr:spPr>
        <a:xfrm>
          <a:off x="638175" y="30460950"/>
          <a:ext cx="723900" cy="476250"/>
        </a:xfrm>
        <a:prstGeom prst="rect">
          <a:avLst/>
        </a:prstGeom>
        <a:ln>
          <a:noFill/>
        </a:ln>
      </xdr:spPr>
    </xdr:pic>
    <xdr:clientData/>
  </xdr:twoCellAnchor>
  <xdr:twoCellAnchor editAs="oneCell">
    <xdr:from>
      <xdr:col>1</xdr:col>
      <xdr:colOff>28575</xdr:colOff>
      <xdr:row>60</xdr:row>
      <xdr:rowOff>28575</xdr:rowOff>
    </xdr:from>
    <xdr:to>
      <xdr:col>1</xdr:col>
      <xdr:colOff>752475</xdr:colOff>
      <xdr:row>60</xdr:row>
      <xdr:rowOff>504825</xdr:rowOff>
    </xdr:to>
    <xdr:pic>
      <xdr:nvPicPr>
        <xdr:cNvPr id="119" name="Subgraph-emeddoc"/>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638175" y="30984825"/>
          <a:ext cx="723900" cy="476250"/>
        </a:xfrm>
        <a:prstGeom prst="rect">
          <a:avLst/>
        </a:prstGeom>
        <a:ln>
          <a:noFill/>
        </a:ln>
      </xdr:spPr>
    </xdr:pic>
    <xdr:clientData/>
  </xdr:twoCellAnchor>
  <xdr:twoCellAnchor editAs="oneCell">
    <xdr:from>
      <xdr:col>1</xdr:col>
      <xdr:colOff>28575</xdr:colOff>
      <xdr:row>61</xdr:row>
      <xdr:rowOff>28575</xdr:rowOff>
    </xdr:from>
    <xdr:to>
      <xdr:col>1</xdr:col>
      <xdr:colOff>752475</xdr:colOff>
      <xdr:row>61</xdr:row>
      <xdr:rowOff>504825</xdr:rowOff>
    </xdr:to>
    <xdr:pic>
      <xdr:nvPicPr>
        <xdr:cNvPr id="121" name="Subgraph-drsgrier"/>
        <xdr:cNvPicPr preferRelativeResize="1">
          <a:picLocks noChangeAspect="0"/>
        </xdr:cNvPicPr>
      </xdr:nvPicPr>
      <xdr:blipFill>
        <a:blip r:embed="rId45">
          <a:extLst>
            <a:ext uri="{28A0092B-C50C-407E-A947-70E740481C1C}">
              <a14:useLocalDpi xmlns:a14="http://schemas.microsoft.com/office/drawing/2010/main" val="0"/>
            </a:ext>
          </a:extLst>
        </a:blip>
        <a:stretch>
          <a:fillRect/>
        </a:stretch>
      </xdr:blipFill>
      <xdr:spPr>
        <a:xfrm>
          <a:off x="638175" y="31508700"/>
          <a:ext cx="723900" cy="476250"/>
        </a:xfrm>
        <a:prstGeom prst="rect">
          <a:avLst/>
        </a:prstGeom>
        <a:ln>
          <a:noFill/>
        </a:ln>
      </xdr:spPr>
    </xdr:pic>
    <xdr:clientData/>
  </xdr:twoCellAnchor>
  <xdr:twoCellAnchor editAs="oneCell">
    <xdr:from>
      <xdr:col>1</xdr:col>
      <xdr:colOff>28575</xdr:colOff>
      <xdr:row>62</xdr:row>
      <xdr:rowOff>28575</xdr:rowOff>
    </xdr:from>
    <xdr:to>
      <xdr:col>1</xdr:col>
      <xdr:colOff>752475</xdr:colOff>
      <xdr:row>62</xdr:row>
      <xdr:rowOff>504825</xdr:rowOff>
    </xdr:to>
    <xdr:pic>
      <xdr:nvPicPr>
        <xdr:cNvPr id="123" name="Subgraph-nbt_icu"/>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638175" y="32032575"/>
          <a:ext cx="723900" cy="476250"/>
        </a:xfrm>
        <a:prstGeom prst="rect">
          <a:avLst/>
        </a:prstGeom>
        <a:ln>
          <a:noFill/>
        </a:ln>
      </xdr:spPr>
    </xdr:pic>
    <xdr:clientData/>
  </xdr:twoCellAnchor>
  <xdr:twoCellAnchor editAs="oneCell">
    <xdr:from>
      <xdr:col>1</xdr:col>
      <xdr:colOff>28575</xdr:colOff>
      <xdr:row>63</xdr:row>
      <xdr:rowOff>28575</xdr:rowOff>
    </xdr:from>
    <xdr:to>
      <xdr:col>1</xdr:col>
      <xdr:colOff>752475</xdr:colOff>
      <xdr:row>63</xdr:row>
      <xdr:rowOff>504825</xdr:rowOff>
    </xdr:to>
    <xdr:pic>
      <xdr:nvPicPr>
        <xdr:cNvPr id="125" name="Subgraph-mdthemd"/>
        <xdr:cNvPicPr preferRelativeResize="1">
          <a:picLocks noChangeAspect="0"/>
        </xdr:cNvPicPr>
      </xdr:nvPicPr>
      <xdr:blipFill>
        <a:blip r:embed="rId46">
          <a:extLst>
            <a:ext uri="{28A0092B-C50C-407E-A947-70E740481C1C}">
              <a14:useLocalDpi xmlns:a14="http://schemas.microsoft.com/office/drawing/2010/main" val="0"/>
            </a:ext>
          </a:extLst>
        </a:blip>
        <a:stretch>
          <a:fillRect/>
        </a:stretch>
      </xdr:blipFill>
      <xdr:spPr>
        <a:xfrm>
          <a:off x="638175" y="32556450"/>
          <a:ext cx="723900" cy="476250"/>
        </a:xfrm>
        <a:prstGeom prst="rect">
          <a:avLst/>
        </a:prstGeom>
        <a:ln>
          <a:noFill/>
        </a:ln>
      </xdr:spPr>
    </xdr:pic>
    <xdr:clientData/>
  </xdr:twoCellAnchor>
  <xdr:twoCellAnchor editAs="oneCell">
    <xdr:from>
      <xdr:col>1</xdr:col>
      <xdr:colOff>28575</xdr:colOff>
      <xdr:row>64</xdr:row>
      <xdr:rowOff>28575</xdr:rowOff>
    </xdr:from>
    <xdr:to>
      <xdr:col>1</xdr:col>
      <xdr:colOff>752475</xdr:colOff>
      <xdr:row>64</xdr:row>
      <xdr:rowOff>504825</xdr:rowOff>
    </xdr:to>
    <xdr:pic>
      <xdr:nvPicPr>
        <xdr:cNvPr id="127" name="Subgraph-belwaterfront"/>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638175" y="33080325"/>
          <a:ext cx="723900" cy="476250"/>
        </a:xfrm>
        <a:prstGeom prst="rect">
          <a:avLst/>
        </a:prstGeom>
        <a:ln>
          <a:noFill/>
        </a:ln>
      </xdr:spPr>
    </xdr:pic>
    <xdr:clientData/>
  </xdr:twoCellAnchor>
  <xdr:twoCellAnchor editAs="oneCell">
    <xdr:from>
      <xdr:col>1</xdr:col>
      <xdr:colOff>28575</xdr:colOff>
      <xdr:row>65</xdr:row>
      <xdr:rowOff>28575</xdr:rowOff>
    </xdr:from>
    <xdr:to>
      <xdr:col>1</xdr:col>
      <xdr:colOff>752475</xdr:colOff>
      <xdr:row>65</xdr:row>
      <xdr:rowOff>504825</xdr:rowOff>
    </xdr:to>
    <xdr:pic>
      <xdr:nvPicPr>
        <xdr:cNvPr id="129" name="Subgraph-nishfn"/>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638175" y="33604200"/>
          <a:ext cx="723900" cy="476250"/>
        </a:xfrm>
        <a:prstGeom prst="rect">
          <a:avLst/>
        </a:prstGeom>
        <a:ln>
          <a:noFill/>
        </a:ln>
      </xdr:spPr>
    </xdr:pic>
    <xdr:clientData/>
  </xdr:twoCellAnchor>
  <xdr:twoCellAnchor editAs="oneCell">
    <xdr:from>
      <xdr:col>1</xdr:col>
      <xdr:colOff>28575</xdr:colOff>
      <xdr:row>66</xdr:row>
      <xdr:rowOff>28575</xdr:rowOff>
    </xdr:from>
    <xdr:to>
      <xdr:col>1</xdr:col>
      <xdr:colOff>752475</xdr:colOff>
      <xdr:row>66</xdr:row>
      <xdr:rowOff>504825</xdr:rowOff>
    </xdr:to>
    <xdr:pic>
      <xdr:nvPicPr>
        <xdr:cNvPr id="131" name="Subgraph-qubelfast"/>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638175" y="34128075"/>
          <a:ext cx="723900" cy="476250"/>
        </a:xfrm>
        <a:prstGeom prst="rect">
          <a:avLst/>
        </a:prstGeom>
        <a:ln>
          <a:noFill/>
        </a:ln>
      </xdr:spPr>
    </xdr:pic>
    <xdr:clientData/>
  </xdr:twoCellAnchor>
  <xdr:twoCellAnchor editAs="oneCell">
    <xdr:from>
      <xdr:col>1</xdr:col>
      <xdr:colOff>28575</xdr:colOff>
      <xdr:row>67</xdr:row>
      <xdr:rowOff>28575</xdr:rowOff>
    </xdr:from>
    <xdr:to>
      <xdr:col>1</xdr:col>
      <xdr:colOff>752475</xdr:colOff>
      <xdr:row>67</xdr:row>
      <xdr:rowOff>504825</xdr:rowOff>
    </xdr:to>
    <xdr:pic>
      <xdr:nvPicPr>
        <xdr:cNvPr id="133" name="Subgraph-_nimdta"/>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638175" y="34651950"/>
          <a:ext cx="723900" cy="476250"/>
        </a:xfrm>
        <a:prstGeom prst="rect">
          <a:avLst/>
        </a:prstGeom>
        <a:ln>
          <a:noFill/>
        </a:ln>
      </xdr:spPr>
    </xdr:pic>
    <xdr:clientData/>
  </xdr:twoCellAnchor>
  <xdr:twoCellAnchor editAs="oneCell">
    <xdr:from>
      <xdr:col>1</xdr:col>
      <xdr:colOff>28575</xdr:colOff>
      <xdr:row>68</xdr:row>
      <xdr:rowOff>28575</xdr:rowOff>
    </xdr:from>
    <xdr:to>
      <xdr:col>1</xdr:col>
      <xdr:colOff>752475</xdr:colOff>
      <xdr:row>68</xdr:row>
      <xdr:rowOff>504825</xdr:rowOff>
    </xdr:to>
    <xdr:pic>
      <xdr:nvPicPr>
        <xdr:cNvPr id="135" name="Subgraph-aspihuk"/>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638175" y="35175825"/>
          <a:ext cx="723900" cy="476250"/>
        </a:xfrm>
        <a:prstGeom prst="rect">
          <a:avLst/>
        </a:prstGeom>
        <a:ln>
          <a:noFill/>
        </a:ln>
      </xdr:spPr>
    </xdr:pic>
    <xdr:clientData/>
  </xdr:twoCellAnchor>
  <xdr:twoCellAnchor editAs="oneCell">
    <xdr:from>
      <xdr:col>1</xdr:col>
      <xdr:colOff>28575</xdr:colOff>
      <xdr:row>69</xdr:row>
      <xdr:rowOff>28575</xdr:rowOff>
    </xdr:from>
    <xdr:to>
      <xdr:col>1</xdr:col>
      <xdr:colOff>752475</xdr:colOff>
      <xdr:row>69</xdr:row>
      <xdr:rowOff>504825</xdr:rowOff>
    </xdr:to>
    <xdr:pic>
      <xdr:nvPicPr>
        <xdr:cNvPr id="137" name="Subgraph-docatopping"/>
        <xdr:cNvPicPr preferRelativeResize="1">
          <a:picLocks noChangeAspect="0"/>
        </xdr:cNvPicPr>
      </xdr:nvPicPr>
      <xdr:blipFill>
        <a:blip r:embed="rId47">
          <a:extLst>
            <a:ext uri="{28A0092B-C50C-407E-A947-70E740481C1C}">
              <a14:useLocalDpi xmlns:a14="http://schemas.microsoft.com/office/drawing/2010/main" val="0"/>
            </a:ext>
          </a:extLst>
        </a:blip>
        <a:stretch>
          <a:fillRect/>
        </a:stretch>
      </xdr:blipFill>
      <xdr:spPr>
        <a:xfrm>
          <a:off x="638175" y="35699700"/>
          <a:ext cx="723900" cy="476250"/>
        </a:xfrm>
        <a:prstGeom prst="rect">
          <a:avLst/>
        </a:prstGeom>
        <a:ln>
          <a:noFill/>
        </a:ln>
      </xdr:spPr>
    </xdr:pic>
    <xdr:clientData/>
  </xdr:twoCellAnchor>
  <xdr:twoCellAnchor editAs="oneCell">
    <xdr:from>
      <xdr:col>1</xdr:col>
      <xdr:colOff>28575</xdr:colOff>
      <xdr:row>70</xdr:row>
      <xdr:rowOff>28575</xdr:rowOff>
    </xdr:from>
    <xdr:to>
      <xdr:col>1</xdr:col>
      <xdr:colOff>752475</xdr:colOff>
      <xdr:row>70</xdr:row>
      <xdr:rowOff>504825</xdr:rowOff>
    </xdr:to>
    <xdr:pic>
      <xdr:nvPicPr>
        <xdr:cNvPr id="139" name="Subgraph-matthewjrowland"/>
        <xdr:cNvPicPr preferRelativeResize="1">
          <a:picLocks noChangeAspect="0"/>
        </xdr:cNvPicPr>
      </xdr:nvPicPr>
      <xdr:blipFill>
        <a:blip r:embed="rId48">
          <a:extLst>
            <a:ext uri="{28A0092B-C50C-407E-A947-70E740481C1C}">
              <a14:useLocalDpi xmlns:a14="http://schemas.microsoft.com/office/drawing/2010/main" val="0"/>
            </a:ext>
          </a:extLst>
        </a:blip>
        <a:stretch>
          <a:fillRect/>
        </a:stretch>
      </xdr:blipFill>
      <xdr:spPr>
        <a:xfrm>
          <a:off x="638175" y="36223575"/>
          <a:ext cx="723900" cy="476250"/>
        </a:xfrm>
        <a:prstGeom prst="rect">
          <a:avLst/>
        </a:prstGeom>
        <a:ln>
          <a:noFill/>
        </a:ln>
      </xdr:spPr>
    </xdr:pic>
    <xdr:clientData/>
  </xdr:twoCellAnchor>
  <xdr:twoCellAnchor editAs="oneCell">
    <xdr:from>
      <xdr:col>1</xdr:col>
      <xdr:colOff>28575</xdr:colOff>
      <xdr:row>71</xdr:row>
      <xdr:rowOff>28575</xdr:rowOff>
    </xdr:from>
    <xdr:to>
      <xdr:col>1</xdr:col>
      <xdr:colOff>752475</xdr:colOff>
      <xdr:row>71</xdr:row>
      <xdr:rowOff>504825</xdr:rowOff>
    </xdr:to>
    <xdr:pic>
      <xdr:nvPicPr>
        <xdr:cNvPr id="141" name="Subgraph-exodear"/>
        <xdr:cNvPicPr preferRelativeResize="1">
          <a:picLocks noChangeAspect="0"/>
        </xdr:cNvPicPr>
      </xdr:nvPicPr>
      <xdr:blipFill>
        <a:blip r:embed="rId49">
          <a:extLst>
            <a:ext uri="{28A0092B-C50C-407E-A947-70E740481C1C}">
              <a14:useLocalDpi xmlns:a14="http://schemas.microsoft.com/office/drawing/2010/main" val="0"/>
            </a:ext>
          </a:extLst>
        </a:blip>
        <a:stretch>
          <a:fillRect/>
        </a:stretch>
      </xdr:blipFill>
      <xdr:spPr>
        <a:xfrm>
          <a:off x="638175" y="36747450"/>
          <a:ext cx="723900" cy="476250"/>
        </a:xfrm>
        <a:prstGeom prst="rect">
          <a:avLst/>
        </a:prstGeom>
        <a:ln>
          <a:noFill/>
        </a:ln>
      </xdr:spPr>
    </xdr:pic>
    <xdr:clientData/>
  </xdr:twoCellAnchor>
  <xdr:twoCellAnchor editAs="oneCell">
    <xdr:from>
      <xdr:col>1</xdr:col>
      <xdr:colOff>28575</xdr:colOff>
      <xdr:row>72</xdr:row>
      <xdr:rowOff>28575</xdr:rowOff>
    </xdr:from>
    <xdr:to>
      <xdr:col>1</xdr:col>
      <xdr:colOff>752475</xdr:colOff>
      <xdr:row>72</xdr:row>
      <xdr:rowOff>504825</xdr:rowOff>
    </xdr:to>
    <xdr:pic>
      <xdr:nvPicPr>
        <xdr:cNvPr id="143" name="Subgraph-vapourninja"/>
        <xdr:cNvPicPr preferRelativeResize="1">
          <a:picLocks noChangeAspect="0"/>
        </xdr:cNvPicPr>
      </xdr:nvPicPr>
      <xdr:blipFill>
        <a:blip r:embed="rId50">
          <a:extLst>
            <a:ext uri="{28A0092B-C50C-407E-A947-70E740481C1C}">
              <a14:useLocalDpi xmlns:a14="http://schemas.microsoft.com/office/drawing/2010/main" val="0"/>
            </a:ext>
          </a:extLst>
        </a:blip>
        <a:stretch>
          <a:fillRect/>
        </a:stretch>
      </xdr:blipFill>
      <xdr:spPr>
        <a:xfrm>
          <a:off x="638175" y="37271325"/>
          <a:ext cx="723900" cy="476250"/>
        </a:xfrm>
        <a:prstGeom prst="rect">
          <a:avLst/>
        </a:prstGeom>
        <a:ln>
          <a:noFill/>
        </a:ln>
      </xdr:spPr>
    </xdr:pic>
    <xdr:clientData/>
  </xdr:twoCellAnchor>
  <xdr:twoCellAnchor editAs="oneCell">
    <xdr:from>
      <xdr:col>1</xdr:col>
      <xdr:colOff>28575</xdr:colOff>
      <xdr:row>73</xdr:row>
      <xdr:rowOff>28575</xdr:rowOff>
    </xdr:from>
    <xdr:to>
      <xdr:col>1</xdr:col>
      <xdr:colOff>752475</xdr:colOff>
      <xdr:row>73</xdr:row>
      <xdr:rowOff>504825</xdr:rowOff>
    </xdr:to>
    <xdr:pic>
      <xdr:nvPicPr>
        <xdr:cNvPr id="145" name="Subgraph-whistlingdixie4"/>
        <xdr:cNvPicPr preferRelativeResize="1">
          <a:picLocks noChangeAspect="0"/>
        </xdr:cNvPicPr>
      </xdr:nvPicPr>
      <xdr:blipFill>
        <a:blip r:embed="rId51">
          <a:extLst>
            <a:ext uri="{28A0092B-C50C-407E-A947-70E740481C1C}">
              <a14:useLocalDpi xmlns:a14="http://schemas.microsoft.com/office/drawing/2010/main" val="0"/>
            </a:ext>
          </a:extLst>
        </a:blip>
        <a:stretch>
          <a:fillRect/>
        </a:stretch>
      </xdr:blipFill>
      <xdr:spPr>
        <a:xfrm>
          <a:off x="638175" y="37795200"/>
          <a:ext cx="723900" cy="476250"/>
        </a:xfrm>
        <a:prstGeom prst="rect">
          <a:avLst/>
        </a:prstGeom>
        <a:ln>
          <a:noFill/>
        </a:ln>
      </xdr:spPr>
    </xdr:pic>
    <xdr:clientData/>
  </xdr:twoCellAnchor>
  <xdr:twoCellAnchor editAs="oneCell">
    <xdr:from>
      <xdr:col>1</xdr:col>
      <xdr:colOff>28575</xdr:colOff>
      <xdr:row>74</xdr:row>
      <xdr:rowOff>28575</xdr:rowOff>
    </xdr:from>
    <xdr:to>
      <xdr:col>1</xdr:col>
      <xdr:colOff>752475</xdr:colOff>
      <xdr:row>74</xdr:row>
      <xdr:rowOff>504825</xdr:rowOff>
    </xdr:to>
    <xdr:pic>
      <xdr:nvPicPr>
        <xdr:cNvPr id="147" name="Subgraph-leedsicu"/>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38319075"/>
          <a:ext cx="723900" cy="476250"/>
        </a:xfrm>
        <a:prstGeom prst="rect">
          <a:avLst/>
        </a:prstGeom>
        <a:ln>
          <a:noFill/>
        </a:ln>
      </xdr:spPr>
    </xdr:pic>
    <xdr:clientData/>
  </xdr:twoCellAnchor>
  <xdr:twoCellAnchor editAs="oneCell">
    <xdr:from>
      <xdr:col>1</xdr:col>
      <xdr:colOff>28575</xdr:colOff>
      <xdr:row>75</xdr:row>
      <xdr:rowOff>28575</xdr:rowOff>
    </xdr:from>
    <xdr:to>
      <xdr:col>1</xdr:col>
      <xdr:colOff>752475</xdr:colOff>
      <xdr:row>75</xdr:row>
      <xdr:rowOff>504825</xdr:rowOff>
    </xdr:to>
    <xdr:pic>
      <xdr:nvPicPr>
        <xdr:cNvPr id="149" name="Subgraph-tinemeyhoff"/>
        <xdr:cNvPicPr preferRelativeResize="1">
          <a:picLocks noChangeAspect="0"/>
        </xdr:cNvPicPr>
      </xdr:nvPicPr>
      <xdr:blipFill>
        <a:blip r:embed="rId52">
          <a:extLst>
            <a:ext uri="{28A0092B-C50C-407E-A947-70E740481C1C}">
              <a14:useLocalDpi xmlns:a14="http://schemas.microsoft.com/office/drawing/2010/main" val="0"/>
            </a:ext>
          </a:extLst>
        </a:blip>
        <a:stretch>
          <a:fillRect/>
        </a:stretch>
      </xdr:blipFill>
      <xdr:spPr>
        <a:xfrm>
          <a:off x="638175" y="38842950"/>
          <a:ext cx="723900" cy="476250"/>
        </a:xfrm>
        <a:prstGeom prst="rect">
          <a:avLst/>
        </a:prstGeom>
        <a:ln>
          <a:noFill/>
        </a:ln>
      </xdr:spPr>
    </xdr:pic>
    <xdr:clientData/>
  </xdr:twoCellAnchor>
  <xdr:twoCellAnchor editAs="oneCell">
    <xdr:from>
      <xdr:col>1</xdr:col>
      <xdr:colOff>28575</xdr:colOff>
      <xdr:row>76</xdr:row>
      <xdr:rowOff>28575</xdr:rowOff>
    </xdr:from>
    <xdr:to>
      <xdr:col>1</xdr:col>
      <xdr:colOff>752475</xdr:colOff>
      <xdr:row>76</xdr:row>
      <xdr:rowOff>504825</xdr:rowOff>
    </xdr:to>
    <xdr:pic>
      <xdr:nvPicPr>
        <xdr:cNvPr id="151" name="Subgraph-mortenhylander"/>
        <xdr:cNvPicPr preferRelativeResize="1">
          <a:picLocks noChangeAspect="0"/>
        </xdr:cNvPicPr>
      </xdr:nvPicPr>
      <xdr:blipFill>
        <a:blip r:embed="rId53">
          <a:extLst>
            <a:ext uri="{28A0092B-C50C-407E-A947-70E740481C1C}">
              <a14:useLocalDpi xmlns:a14="http://schemas.microsoft.com/office/drawing/2010/main" val="0"/>
            </a:ext>
          </a:extLst>
        </a:blip>
        <a:stretch>
          <a:fillRect/>
        </a:stretch>
      </xdr:blipFill>
      <xdr:spPr>
        <a:xfrm>
          <a:off x="638175" y="39366825"/>
          <a:ext cx="723900" cy="476250"/>
        </a:xfrm>
        <a:prstGeom prst="rect">
          <a:avLst/>
        </a:prstGeom>
        <a:ln>
          <a:noFill/>
        </a:ln>
      </xdr:spPr>
    </xdr:pic>
    <xdr:clientData/>
  </xdr:twoCellAnchor>
  <xdr:twoCellAnchor editAs="oneCell">
    <xdr:from>
      <xdr:col>1</xdr:col>
      <xdr:colOff>28575</xdr:colOff>
      <xdr:row>77</xdr:row>
      <xdr:rowOff>28575</xdr:rowOff>
    </xdr:from>
    <xdr:to>
      <xdr:col>1</xdr:col>
      <xdr:colOff>752475</xdr:colOff>
      <xdr:row>77</xdr:row>
      <xdr:rowOff>504825</xdr:rowOff>
    </xdr:to>
    <xdr:pic>
      <xdr:nvPicPr>
        <xdr:cNvPr id="153" name="Subgraph-agobk"/>
        <xdr:cNvPicPr preferRelativeResize="1">
          <a:picLocks noChangeAspect="0"/>
        </xdr:cNvPicPr>
      </xdr:nvPicPr>
      <xdr:blipFill>
        <a:blip r:embed="rId54">
          <a:extLst>
            <a:ext uri="{28A0092B-C50C-407E-A947-70E740481C1C}">
              <a14:useLocalDpi xmlns:a14="http://schemas.microsoft.com/office/drawing/2010/main" val="0"/>
            </a:ext>
          </a:extLst>
        </a:blip>
        <a:stretch>
          <a:fillRect/>
        </a:stretch>
      </xdr:blipFill>
      <xdr:spPr>
        <a:xfrm>
          <a:off x="638175" y="39890700"/>
          <a:ext cx="723900" cy="476250"/>
        </a:xfrm>
        <a:prstGeom prst="rect">
          <a:avLst/>
        </a:prstGeom>
        <a:ln>
          <a:noFill/>
        </a:ln>
      </xdr:spPr>
    </xdr:pic>
    <xdr:clientData/>
  </xdr:twoCellAnchor>
  <xdr:twoCellAnchor editAs="oneCell">
    <xdr:from>
      <xdr:col>1</xdr:col>
      <xdr:colOff>28575</xdr:colOff>
      <xdr:row>78</xdr:row>
      <xdr:rowOff>28575</xdr:rowOff>
    </xdr:from>
    <xdr:to>
      <xdr:col>1</xdr:col>
      <xdr:colOff>752475</xdr:colOff>
      <xdr:row>78</xdr:row>
      <xdr:rowOff>504825</xdr:rowOff>
    </xdr:to>
    <xdr:pic>
      <xdr:nvPicPr>
        <xdr:cNvPr id="155" name="Subgraph-kssemfoam"/>
        <xdr:cNvPicPr preferRelativeResize="1">
          <a:picLocks noChangeAspect="0"/>
        </xdr:cNvPicPr>
      </xdr:nvPicPr>
      <xdr:blipFill>
        <a:blip r:embed="rId55">
          <a:extLst>
            <a:ext uri="{28A0092B-C50C-407E-A947-70E740481C1C}">
              <a14:useLocalDpi xmlns:a14="http://schemas.microsoft.com/office/drawing/2010/main" val="0"/>
            </a:ext>
          </a:extLst>
        </a:blip>
        <a:stretch>
          <a:fillRect/>
        </a:stretch>
      </xdr:blipFill>
      <xdr:spPr>
        <a:xfrm>
          <a:off x="638175" y="40414575"/>
          <a:ext cx="723900" cy="476250"/>
        </a:xfrm>
        <a:prstGeom prst="rect">
          <a:avLst/>
        </a:prstGeom>
        <a:ln>
          <a:noFill/>
        </a:ln>
      </xdr:spPr>
    </xdr:pic>
    <xdr:clientData/>
  </xdr:twoCellAnchor>
  <xdr:twoCellAnchor editAs="oneCell">
    <xdr:from>
      <xdr:col>1</xdr:col>
      <xdr:colOff>28575</xdr:colOff>
      <xdr:row>79</xdr:row>
      <xdr:rowOff>28575</xdr:rowOff>
    </xdr:from>
    <xdr:to>
      <xdr:col>1</xdr:col>
      <xdr:colOff>752475</xdr:colOff>
      <xdr:row>79</xdr:row>
      <xdr:rowOff>504825</xdr:rowOff>
    </xdr:to>
    <xdr:pic>
      <xdr:nvPicPr>
        <xdr:cNvPr id="157" name="Subgraph-hevinox1"/>
        <xdr:cNvPicPr preferRelativeResize="1">
          <a:picLocks noChangeAspect="0"/>
        </xdr:cNvPicPr>
      </xdr:nvPicPr>
      <xdr:blipFill>
        <a:blip r:embed="rId56">
          <a:extLst>
            <a:ext uri="{28A0092B-C50C-407E-A947-70E740481C1C}">
              <a14:useLocalDpi xmlns:a14="http://schemas.microsoft.com/office/drawing/2010/main" val="0"/>
            </a:ext>
          </a:extLst>
        </a:blip>
        <a:stretch>
          <a:fillRect/>
        </a:stretch>
      </xdr:blipFill>
      <xdr:spPr>
        <a:xfrm>
          <a:off x="638175" y="40938450"/>
          <a:ext cx="723900" cy="476250"/>
        </a:xfrm>
        <a:prstGeom prst="rect">
          <a:avLst/>
        </a:prstGeom>
        <a:ln>
          <a:noFill/>
        </a:ln>
      </xdr:spPr>
    </xdr:pic>
    <xdr:clientData/>
  </xdr:twoCellAnchor>
  <xdr:twoCellAnchor editAs="oneCell">
    <xdr:from>
      <xdr:col>1</xdr:col>
      <xdr:colOff>28575</xdr:colOff>
      <xdr:row>80</xdr:row>
      <xdr:rowOff>28575</xdr:rowOff>
    </xdr:from>
    <xdr:to>
      <xdr:col>1</xdr:col>
      <xdr:colOff>752475</xdr:colOff>
      <xdr:row>80</xdr:row>
      <xdr:rowOff>504825</xdr:rowOff>
    </xdr:to>
    <xdr:pic>
      <xdr:nvPicPr>
        <xdr:cNvPr id="159" name="Subgraph-mary__mccarthy"/>
        <xdr:cNvPicPr preferRelativeResize="1">
          <a:picLocks noChangeAspect="0"/>
        </xdr:cNvPicPr>
      </xdr:nvPicPr>
      <xdr:blipFill>
        <a:blip r:embed="rId57">
          <a:extLst>
            <a:ext uri="{28A0092B-C50C-407E-A947-70E740481C1C}">
              <a14:useLocalDpi xmlns:a14="http://schemas.microsoft.com/office/drawing/2010/main" val="0"/>
            </a:ext>
          </a:extLst>
        </a:blip>
        <a:stretch>
          <a:fillRect/>
        </a:stretch>
      </xdr:blipFill>
      <xdr:spPr>
        <a:xfrm>
          <a:off x="638175" y="41462325"/>
          <a:ext cx="723900" cy="476250"/>
        </a:xfrm>
        <a:prstGeom prst="rect">
          <a:avLst/>
        </a:prstGeom>
        <a:ln>
          <a:noFill/>
        </a:ln>
      </xdr:spPr>
    </xdr:pic>
    <xdr:clientData/>
  </xdr:twoCellAnchor>
  <xdr:twoCellAnchor editAs="oneCell">
    <xdr:from>
      <xdr:col>1</xdr:col>
      <xdr:colOff>28575</xdr:colOff>
      <xdr:row>81</xdr:row>
      <xdr:rowOff>28575</xdr:rowOff>
    </xdr:from>
    <xdr:to>
      <xdr:col>1</xdr:col>
      <xdr:colOff>752475</xdr:colOff>
      <xdr:row>81</xdr:row>
      <xdr:rowOff>504825</xdr:rowOff>
    </xdr:to>
    <xdr:pic>
      <xdr:nvPicPr>
        <xdr:cNvPr id="161" name="Subgraph-onelongplait"/>
        <xdr:cNvPicPr preferRelativeResize="1">
          <a:picLocks noChangeAspect="0"/>
        </xdr:cNvPicPr>
      </xdr:nvPicPr>
      <xdr:blipFill>
        <a:blip r:embed="rId58">
          <a:extLst>
            <a:ext uri="{28A0092B-C50C-407E-A947-70E740481C1C}">
              <a14:useLocalDpi xmlns:a14="http://schemas.microsoft.com/office/drawing/2010/main" val="0"/>
            </a:ext>
          </a:extLst>
        </a:blip>
        <a:stretch>
          <a:fillRect/>
        </a:stretch>
      </xdr:blipFill>
      <xdr:spPr>
        <a:xfrm>
          <a:off x="638175" y="41986200"/>
          <a:ext cx="723900" cy="476250"/>
        </a:xfrm>
        <a:prstGeom prst="rect">
          <a:avLst/>
        </a:prstGeom>
        <a:ln>
          <a:noFill/>
        </a:ln>
      </xdr:spPr>
    </xdr:pic>
    <xdr:clientData/>
  </xdr:twoCellAnchor>
  <xdr:twoCellAnchor editAs="oneCell">
    <xdr:from>
      <xdr:col>1</xdr:col>
      <xdr:colOff>28575</xdr:colOff>
      <xdr:row>82</xdr:row>
      <xdr:rowOff>28575</xdr:rowOff>
    </xdr:from>
    <xdr:to>
      <xdr:col>1</xdr:col>
      <xdr:colOff>752475</xdr:colOff>
      <xdr:row>82</xdr:row>
      <xdr:rowOff>504825</xdr:rowOff>
    </xdr:to>
    <xdr:pic>
      <xdr:nvPicPr>
        <xdr:cNvPr id="163" name="Subgraph-agordonicu"/>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42510075"/>
          <a:ext cx="723900" cy="476250"/>
        </a:xfrm>
        <a:prstGeom prst="rect">
          <a:avLst/>
        </a:prstGeom>
        <a:ln>
          <a:noFill/>
        </a:ln>
      </xdr:spPr>
    </xdr:pic>
    <xdr:clientData/>
  </xdr:twoCellAnchor>
  <xdr:twoCellAnchor editAs="oneCell">
    <xdr:from>
      <xdr:col>1</xdr:col>
      <xdr:colOff>28575</xdr:colOff>
      <xdr:row>83</xdr:row>
      <xdr:rowOff>28575</xdr:rowOff>
    </xdr:from>
    <xdr:to>
      <xdr:col>1</xdr:col>
      <xdr:colOff>752475</xdr:colOff>
      <xdr:row>83</xdr:row>
      <xdr:rowOff>504825</xdr:rowOff>
    </xdr:to>
    <xdr:pic>
      <xdr:nvPicPr>
        <xdr:cNvPr id="165" name="Subgraph-papcriticalcare"/>
        <xdr:cNvPicPr preferRelativeResize="1">
          <a:picLocks noChangeAspect="0"/>
        </xdr:cNvPicPr>
      </xdr:nvPicPr>
      <xdr:blipFill>
        <a:blip r:embed="rId59">
          <a:extLst>
            <a:ext uri="{28A0092B-C50C-407E-A947-70E740481C1C}">
              <a14:useLocalDpi xmlns:a14="http://schemas.microsoft.com/office/drawing/2010/main" val="0"/>
            </a:ext>
          </a:extLst>
        </a:blip>
        <a:stretch>
          <a:fillRect/>
        </a:stretch>
      </xdr:blipFill>
      <xdr:spPr>
        <a:xfrm>
          <a:off x="638175" y="43033950"/>
          <a:ext cx="723900" cy="476250"/>
        </a:xfrm>
        <a:prstGeom prst="rect">
          <a:avLst/>
        </a:prstGeom>
        <a:ln>
          <a:noFill/>
        </a:ln>
      </xdr:spPr>
    </xdr:pic>
    <xdr:clientData/>
  </xdr:twoCellAnchor>
  <xdr:twoCellAnchor editAs="oneCell">
    <xdr:from>
      <xdr:col>1</xdr:col>
      <xdr:colOff>28575</xdr:colOff>
      <xdr:row>84</xdr:row>
      <xdr:rowOff>28575</xdr:rowOff>
    </xdr:from>
    <xdr:to>
      <xdr:col>1</xdr:col>
      <xdr:colOff>752475</xdr:colOff>
      <xdr:row>84</xdr:row>
      <xdr:rowOff>504825</xdr:rowOff>
    </xdr:to>
    <xdr:pic>
      <xdr:nvPicPr>
        <xdr:cNvPr id="167" name="Subgraph-craigcmac"/>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43557825"/>
          <a:ext cx="723900" cy="476250"/>
        </a:xfrm>
        <a:prstGeom prst="rect">
          <a:avLst/>
        </a:prstGeom>
        <a:ln>
          <a:noFill/>
        </a:ln>
      </xdr:spPr>
    </xdr:pic>
    <xdr:clientData/>
  </xdr:twoCellAnchor>
  <xdr:twoCellAnchor editAs="oneCell">
    <xdr:from>
      <xdr:col>1</xdr:col>
      <xdr:colOff>28575</xdr:colOff>
      <xdr:row>85</xdr:row>
      <xdr:rowOff>28575</xdr:rowOff>
    </xdr:from>
    <xdr:to>
      <xdr:col>1</xdr:col>
      <xdr:colOff>752475</xdr:colOff>
      <xdr:row>85</xdr:row>
      <xdr:rowOff>504825</xdr:rowOff>
    </xdr:to>
    <xdr:pic>
      <xdr:nvPicPr>
        <xdr:cNvPr id="169" name="Subgraph-grahamccracken"/>
        <xdr:cNvPicPr preferRelativeResize="1">
          <a:picLocks noChangeAspect="0"/>
        </xdr:cNvPicPr>
      </xdr:nvPicPr>
      <xdr:blipFill>
        <a:blip r:embed="rId60">
          <a:extLst>
            <a:ext uri="{28A0092B-C50C-407E-A947-70E740481C1C}">
              <a14:useLocalDpi xmlns:a14="http://schemas.microsoft.com/office/drawing/2010/main" val="0"/>
            </a:ext>
          </a:extLst>
        </a:blip>
        <a:stretch>
          <a:fillRect/>
        </a:stretch>
      </xdr:blipFill>
      <xdr:spPr>
        <a:xfrm>
          <a:off x="638175" y="44081700"/>
          <a:ext cx="723900" cy="476250"/>
        </a:xfrm>
        <a:prstGeom prst="rect">
          <a:avLst/>
        </a:prstGeom>
        <a:ln>
          <a:noFill/>
        </a:ln>
      </xdr:spPr>
    </xdr:pic>
    <xdr:clientData/>
  </xdr:twoCellAnchor>
  <xdr:twoCellAnchor editAs="oneCell">
    <xdr:from>
      <xdr:col>1</xdr:col>
      <xdr:colOff>28575</xdr:colOff>
      <xdr:row>86</xdr:row>
      <xdr:rowOff>28575</xdr:rowOff>
    </xdr:from>
    <xdr:to>
      <xdr:col>1</xdr:col>
      <xdr:colOff>752475</xdr:colOff>
      <xdr:row>86</xdr:row>
      <xdr:rowOff>504825</xdr:rowOff>
    </xdr:to>
    <xdr:pic>
      <xdr:nvPicPr>
        <xdr:cNvPr id="171" name="Subgraph-alangopal"/>
        <xdr:cNvPicPr preferRelativeResize="1">
          <a:picLocks noChangeAspect="0"/>
        </xdr:cNvPicPr>
      </xdr:nvPicPr>
      <xdr:blipFill>
        <a:blip r:embed="rId57">
          <a:extLst>
            <a:ext uri="{28A0092B-C50C-407E-A947-70E740481C1C}">
              <a14:useLocalDpi xmlns:a14="http://schemas.microsoft.com/office/drawing/2010/main" val="0"/>
            </a:ext>
          </a:extLst>
        </a:blip>
        <a:stretch>
          <a:fillRect/>
        </a:stretch>
      </xdr:blipFill>
      <xdr:spPr>
        <a:xfrm>
          <a:off x="638175" y="44605575"/>
          <a:ext cx="723900" cy="476250"/>
        </a:xfrm>
        <a:prstGeom prst="rect">
          <a:avLst/>
        </a:prstGeom>
        <a:ln>
          <a:noFill/>
        </a:ln>
      </xdr:spPr>
    </xdr:pic>
    <xdr:clientData/>
  </xdr:twoCellAnchor>
  <xdr:twoCellAnchor editAs="oneCell">
    <xdr:from>
      <xdr:col>1</xdr:col>
      <xdr:colOff>28575</xdr:colOff>
      <xdr:row>87</xdr:row>
      <xdr:rowOff>28575</xdr:rowOff>
    </xdr:from>
    <xdr:to>
      <xdr:col>1</xdr:col>
      <xdr:colOff>752475</xdr:colOff>
      <xdr:row>87</xdr:row>
      <xdr:rowOff>504825</xdr:rowOff>
    </xdr:to>
    <xdr:pic>
      <xdr:nvPicPr>
        <xdr:cNvPr id="173" name="Subgraph-dearbhlakelly4"/>
        <xdr:cNvPicPr preferRelativeResize="1">
          <a:picLocks noChangeAspect="0"/>
        </xdr:cNvPicPr>
      </xdr:nvPicPr>
      <xdr:blipFill>
        <a:blip r:embed="rId61">
          <a:extLst>
            <a:ext uri="{28A0092B-C50C-407E-A947-70E740481C1C}">
              <a14:useLocalDpi xmlns:a14="http://schemas.microsoft.com/office/drawing/2010/main" val="0"/>
            </a:ext>
          </a:extLst>
        </a:blip>
        <a:stretch>
          <a:fillRect/>
        </a:stretch>
      </xdr:blipFill>
      <xdr:spPr>
        <a:xfrm>
          <a:off x="638175" y="45129450"/>
          <a:ext cx="723900" cy="476250"/>
        </a:xfrm>
        <a:prstGeom prst="rect">
          <a:avLst/>
        </a:prstGeom>
        <a:ln>
          <a:noFill/>
        </a:ln>
      </xdr:spPr>
    </xdr:pic>
    <xdr:clientData/>
  </xdr:twoCellAnchor>
  <xdr:twoCellAnchor editAs="oneCell">
    <xdr:from>
      <xdr:col>1</xdr:col>
      <xdr:colOff>28575</xdr:colOff>
      <xdr:row>88</xdr:row>
      <xdr:rowOff>28575</xdr:rowOff>
    </xdr:from>
    <xdr:to>
      <xdr:col>1</xdr:col>
      <xdr:colOff>752475</xdr:colOff>
      <xdr:row>88</xdr:row>
      <xdr:rowOff>504825</xdr:rowOff>
    </xdr:to>
    <xdr:pic>
      <xdr:nvPicPr>
        <xdr:cNvPr id="175" name="Subgraph-rn_hugopf"/>
        <xdr:cNvPicPr preferRelativeResize="1">
          <a:picLocks noChangeAspect="0"/>
        </xdr:cNvPicPr>
      </xdr:nvPicPr>
      <xdr:blipFill>
        <a:blip r:embed="rId62">
          <a:extLst>
            <a:ext uri="{28A0092B-C50C-407E-A947-70E740481C1C}">
              <a14:useLocalDpi xmlns:a14="http://schemas.microsoft.com/office/drawing/2010/main" val="0"/>
            </a:ext>
          </a:extLst>
        </a:blip>
        <a:stretch>
          <a:fillRect/>
        </a:stretch>
      </xdr:blipFill>
      <xdr:spPr>
        <a:xfrm>
          <a:off x="638175" y="45653325"/>
          <a:ext cx="723900" cy="476250"/>
        </a:xfrm>
        <a:prstGeom prst="rect">
          <a:avLst/>
        </a:prstGeom>
        <a:ln>
          <a:noFill/>
        </a:ln>
      </xdr:spPr>
    </xdr:pic>
    <xdr:clientData/>
  </xdr:twoCellAnchor>
  <xdr:twoCellAnchor editAs="oneCell">
    <xdr:from>
      <xdr:col>1</xdr:col>
      <xdr:colOff>28575</xdr:colOff>
      <xdr:row>89</xdr:row>
      <xdr:rowOff>28575</xdr:rowOff>
    </xdr:from>
    <xdr:to>
      <xdr:col>1</xdr:col>
      <xdr:colOff>752475</xdr:colOff>
      <xdr:row>89</xdr:row>
      <xdr:rowOff>504825</xdr:rowOff>
    </xdr:to>
    <xdr:pic>
      <xdr:nvPicPr>
        <xdr:cNvPr id="177" name="Subgraph-doced"/>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638175" y="46177200"/>
          <a:ext cx="723900" cy="476250"/>
        </a:xfrm>
        <a:prstGeom prst="rect">
          <a:avLst/>
        </a:prstGeom>
        <a:ln>
          <a:noFill/>
        </a:ln>
      </xdr:spPr>
    </xdr:pic>
    <xdr:clientData/>
  </xdr:twoCellAnchor>
  <xdr:twoCellAnchor editAs="oneCell">
    <xdr:from>
      <xdr:col>1</xdr:col>
      <xdr:colOff>28575</xdr:colOff>
      <xdr:row>90</xdr:row>
      <xdr:rowOff>28575</xdr:rowOff>
    </xdr:from>
    <xdr:to>
      <xdr:col>1</xdr:col>
      <xdr:colOff>752475</xdr:colOff>
      <xdr:row>90</xdr:row>
      <xdr:rowOff>504825</xdr:rowOff>
    </xdr:to>
    <xdr:pic>
      <xdr:nvPicPr>
        <xdr:cNvPr id="179" name="Subgraph-neoresearch_net"/>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46701075"/>
          <a:ext cx="723900" cy="476250"/>
        </a:xfrm>
        <a:prstGeom prst="rect">
          <a:avLst/>
        </a:prstGeom>
        <a:ln>
          <a:noFill/>
        </a:ln>
      </xdr:spPr>
    </xdr:pic>
    <xdr:clientData/>
  </xdr:twoCellAnchor>
  <xdr:twoCellAnchor editAs="oneCell">
    <xdr:from>
      <xdr:col>1</xdr:col>
      <xdr:colOff>28575</xdr:colOff>
      <xdr:row>91</xdr:row>
      <xdr:rowOff>28575</xdr:rowOff>
    </xdr:from>
    <xdr:to>
      <xdr:col>1</xdr:col>
      <xdr:colOff>752475</xdr:colOff>
      <xdr:row>91</xdr:row>
      <xdr:rowOff>504825</xdr:rowOff>
    </xdr:to>
    <xdr:pic>
      <xdr:nvPicPr>
        <xdr:cNvPr id="181" name="Subgraph-andypattonirl"/>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47224950"/>
          <a:ext cx="723900" cy="476250"/>
        </a:xfrm>
        <a:prstGeom prst="rect">
          <a:avLst/>
        </a:prstGeom>
        <a:ln>
          <a:noFill/>
        </a:ln>
      </xdr:spPr>
    </xdr:pic>
    <xdr:clientData/>
  </xdr:twoCellAnchor>
  <xdr:twoCellAnchor editAs="oneCell">
    <xdr:from>
      <xdr:col>1</xdr:col>
      <xdr:colOff>28575</xdr:colOff>
      <xdr:row>92</xdr:row>
      <xdr:rowOff>28575</xdr:rowOff>
    </xdr:from>
    <xdr:to>
      <xdr:col>1</xdr:col>
      <xdr:colOff>752475</xdr:colOff>
      <xdr:row>92</xdr:row>
      <xdr:rowOff>504825</xdr:rowOff>
    </xdr:to>
    <xdr:pic>
      <xdr:nvPicPr>
        <xdr:cNvPr id="183" name="Subgraph-x_81_x"/>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47748825"/>
          <a:ext cx="723900" cy="476250"/>
        </a:xfrm>
        <a:prstGeom prst="rect">
          <a:avLst/>
        </a:prstGeom>
        <a:ln>
          <a:noFill/>
        </a:ln>
      </xdr:spPr>
    </xdr:pic>
    <xdr:clientData/>
  </xdr:twoCellAnchor>
  <xdr:twoCellAnchor editAs="oneCell">
    <xdr:from>
      <xdr:col>1</xdr:col>
      <xdr:colOff>28575</xdr:colOff>
      <xdr:row>93</xdr:row>
      <xdr:rowOff>28575</xdr:rowOff>
    </xdr:from>
    <xdr:to>
      <xdr:col>1</xdr:col>
      <xdr:colOff>752475</xdr:colOff>
      <xdr:row>93</xdr:row>
      <xdr:rowOff>504825</xdr:rowOff>
    </xdr:to>
    <xdr:pic>
      <xdr:nvPicPr>
        <xdr:cNvPr id="185" name="Subgraph-brigidpcollins"/>
        <xdr:cNvPicPr preferRelativeResize="1">
          <a:picLocks noChangeAspect="0"/>
        </xdr:cNvPicPr>
      </xdr:nvPicPr>
      <xdr:blipFill>
        <a:blip r:embed="rId63">
          <a:extLst>
            <a:ext uri="{28A0092B-C50C-407E-A947-70E740481C1C}">
              <a14:useLocalDpi xmlns:a14="http://schemas.microsoft.com/office/drawing/2010/main" val="0"/>
            </a:ext>
          </a:extLst>
        </a:blip>
        <a:stretch>
          <a:fillRect/>
        </a:stretch>
      </xdr:blipFill>
      <xdr:spPr>
        <a:xfrm>
          <a:off x="638175" y="48272700"/>
          <a:ext cx="723900" cy="476250"/>
        </a:xfrm>
        <a:prstGeom prst="rect">
          <a:avLst/>
        </a:prstGeom>
        <a:ln>
          <a:noFill/>
        </a:ln>
      </xdr:spPr>
    </xdr:pic>
    <xdr:clientData/>
  </xdr:twoCellAnchor>
  <xdr:twoCellAnchor editAs="oneCell">
    <xdr:from>
      <xdr:col>1</xdr:col>
      <xdr:colOff>28575</xdr:colOff>
      <xdr:row>94</xdr:row>
      <xdr:rowOff>28575</xdr:rowOff>
    </xdr:from>
    <xdr:to>
      <xdr:col>1</xdr:col>
      <xdr:colOff>752475</xdr:colOff>
      <xdr:row>94</xdr:row>
      <xdr:rowOff>504825</xdr:rowOff>
    </xdr:to>
    <xdr:pic>
      <xdr:nvPicPr>
        <xdr:cNvPr id="187" name="Subgraph-goshpictraining"/>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48796575"/>
          <a:ext cx="723900" cy="476250"/>
        </a:xfrm>
        <a:prstGeom prst="rect">
          <a:avLst/>
        </a:prstGeom>
        <a:ln>
          <a:noFill/>
        </a:ln>
      </xdr:spPr>
    </xdr:pic>
    <xdr:clientData/>
  </xdr:twoCellAnchor>
  <xdr:twoCellAnchor editAs="oneCell">
    <xdr:from>
      <xdr:col>1</xdr:col>
      <xdr:colOff>28575</xdr:colOff>
      <xdr:row>95</xdr:row>
      <xdr:rowOff>28575</xdr:rowOff>
    </xdr:from>
    <xdr:to>
      <xdr:col>1</xdr:col>
      <xdr:colOff>752475</xdr:colOff>
      <xdr:row>95</xdr:row>
      <xdr:rowOff>504825</xdr:rowOff>
    </xdr:to>
    <xdr:pic>
      <xdr:nvPicPr>
        <xdr:cNvPr id="189" name="Subgraph-ecmolumc"/>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49320450"/>
          <a:ext cx="723900" cy="476250"/>
        </a:xfrm>
        <a:prstGeom prst="rect">
          <a:avLst/>
        </a:prstGeom>
        <a:ln>
          <a:noFill/>
        </a:ln>
      </xdr:spPr>
    </xdr:pic>
    <xdr:clientData/>
  </xdr:twoCellAnchor>
  <xdr:twoCellAnchor editAs="oneCell">
    <xdr:from>
      <xdr:col>1</xdr:col>
      <xdr:colOff>28575</xdr:colOff>
      <xdr:row>96</xdr:row>
      <xdr:rowOff>28575</xdr:rowOff>
    </xdr:from>
    <xdr:to>
      <xdr:col>1</xdr:col>
      <xdr:colOff>752475</xdr:colOff>
      <xdr:row>96</xdr:row>
      <xdr:rowOff>504825</xdr:rowOff>
    </xdr:to>
    <xdr:pic>
      <xdr:nvPicPr>
        <xdr:cNvPr id="191" name="Subgraph-allisonkeegan9"/>
        <xdr:cNvPicPr preferRelativeResize="1">
          <a:picLocks noChangeAspect="0"/>
        </xdr:cNvPicPr>
      </xdr:nvPicPr>
      <xdr:blipFill>
        <a:blip r:embed="rId64">
          <a:extLst>
            <a:ext uri="{28A0092B-C50C-407E-A947-70E740481C1C}">
              <a14:useLocalDpi xmlns:a14="http://schemas.microsoft.com/office/drawing/2010/main" val="0"/>
            </a:ext>
          </a:extLst>
        </a:blip>
        <a:stretch>
          <a:fillRect/>
        </a:stretch>
      </xdr:blipFill>
      <xdr:spPr>
        <a:xfrm>
          <a:off x="638175" y="49844325"/>
          <a:ext cx="723900" cy="476250"/>
        </a:xfrm>
        <a:prstGeom prst="rect">
          <a:avLst/>
        </a:prstGeom>
        <a:ln>
          <a:noFill/>
        </a:ln>
      </xdr:spPr>
    </xdr:pic>
    <xdr:clientData/>
  </xdr:twoCellAnchor>
  <xdr:twoCellAnchor editAs="oneCell">
    <xdr:from>
      <xdr:col>1</xdr:col>
      <xdr:colOff>28575</xdr:colOff>
      <xdr:row>97</xdr:row>
      <xdr:rowOff>28575</xdr:rowOff>
    </xdr:from>
    <xdr:to>
      <xdr:col>1</xdr:col>
      <xdr:colOff>752475</xdr:colOff>
      <xdr:row>97</xdr:row>
      <xdr:rowOff>504825</xdr:rowOff>
    </xdr:to>
    <xdr:pic>
      <xdr:nvPicPr>
        <xdr:cNvPr id="193" name="Subgraph-roxycaine"/>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50368200"/>
          <a:ext cx="723900" cy="476250"/>
        </a:xfrm>
        <a:prstGeom prst="rect">
          <a:avLst/>
        </a:prstGeom>
        <a:ln>
          <a:noFill/>
        </a:ln>
      </xdr:spPr>
    </xdr:pic>
    <xdr:clientData/>
  </xdr:twoCellAnchor>
  <xdr:twoCellAnchor editAs="oneCell">
    <xdr:from>
      <xdr:col>1</xdr:col>
      <xdr:colOff>28575</xdr:colOff>
      <xdr:row>98</xdr:row>
      <xdr:rowOff>28575</xdr:rowOff>
    </xdr:from>
    <xdr:to>
      <xdr:col>1</xdr:col>
      <xdr:colOff>752475</xdr:colOff>
      <xdr:row>98</xdr:row>
      <xdr:rowOff>504825</xdr:rowOff>
    </xdr:to>
    <xdr:pic>
      <xdr:nvPicPr>
        <xdr:cNvPr id="195" name="Subgraph-ericdalne"/>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50892075"/>
          <a:ext cx="723900" cy="476250"/>
        </a:xfrm>
        <a:prstGeom prst="rect">
          <a:avLst/>
        </a:prstGeom>
        <a:ln>
          <a:noFill/>
        </a:ln>
      </xdr:spPr>
    </xdr:pic>
    <xdr:clientData/>
  </xdr:twoCellAnchor>
  <xdr:twoCellAnchor editAs="oneCell">
    <xdr:from>
      <xdr:col>1</xdr:col>
      <xdr:colOff>28575</xdr:colOff>
      <xdr:row>99</xdr:row>
      <xdr:rowOff>28575</xdr:rowOff>
    </xdr:from>
    <xdr:to>
      <xdr:col>1</xdr:col>
      <xdr:colOff>752475</xdr:colOff>
      <xdr:row>99</xdr:row>
      <xdr:rowOff>504825</xdr:rowOff>
    </xdr:to>
    <xdr:pic>
      <xdr:nvPicPr>
        <xdr:cNvPr id="197" name="Subgraph-rubbadoc"/>
        <xdr:cNvPicPr preferRelativeResize="1">
          <a:picLocks noChangeAspect="0"/>
        </xdr:cNvPicPr>
      </xdr:nvPicPr>
      <xdr:blipFill>
        <a:blip r:embed="rId65">
          <a:extLst>
            <a:ext uri="{28A0092B-C50C-407E-A947-70E740481C1C}">
              <a14:useLocalDpi xmlns:a14="http://schemas.microsoft.com/office/drawing/2010/main" val="0"/>
            </a:ext>
          </a:extLst>
        </a:blip>
        <a:stretch>
          <a:fillRect/>
        </a:stretch>
      </xdr:blipFill>
      <xdr:spPr>
        <a:xfrm>
          <a:off x="638175" y="51415950"/>
          <a:ext cx="723900" cy="476250"/>
        </a:xfrm>
        <a:prstGeom prst="rect">
          <a:avLst/>
        </a:prstGeom>
        <a:ln>
          <a:noFill/>
        </a:ln>
      </xdr:spPr>
    </xdr:pic>
    <xdr:clientData/>
  </xdr:twoCellAnchor>
  <xdr:twoCellAnchor editAs="oneCell">
    <xdr:from>
      <xdr:col>1</xdr:col>
      <xdr:colOff>28575</xdr:colOff>
      <xdr:row>100</xdr:row>
      <xdr:rowOff>28575</xdr:rowOff>
    </xdr:from>
    <xdr:to>
      <xdr:col>1</xdr:col>
      <xdr:colOff>752475</xdr:colOff>
      <xdr:row>100</xdr:row>
      <xdr:rowOff>504825</xdr:rowOff>
    </xdr:to>
    <xdr:pic>
      <xdr:nvPicPr>
        <xdr:cNvPr id="199" name="Subgraph-marionkcampbell"/>
        <xdr:cNvPicPr preferRelativeResize="1">
          <a:picLocks noChangeAspect="0"/>
        </xdr:cNvPicPr>
      </xdr:nvPicPr>
      <xdr:blipFill>
        <a:blip r:embed="rId66">
          <a:extLst>
            <a:ext uri="{28A0092B-C50C-407E-A947-70E740481C1C}">
              <a14:useLocalDpi xmlns:a14="http://schemas.microsoft.com/office/drawing/2010/main" val="0"/>
            </a:ext>
          </a:extLst>
        </a:blip>
        <a:stretch>
          <a:fillRect/>
        </a:stretch>
      </xdr:blipFill>
      <xdr:spPr>
        <a:xfrm>
          <a:off x="638175" y="51939825"/>
          <a:ext cx="723900" cy="476250"/>
        </a:xfrm>
        <a:prstGeom prst="rect">
          <a:avLst/>
        </a:prstGeom>
        <a:ln>
          <a:noFill/>
        </a:ln>
      </xdr:spPr>
    </xdr:pic>
    <xdr:clientData/>
  </xdr:twoCellAnchor>
  <xdr:twoCellAnchor editAs="oneCell">
    <xdr:from>
      <xdr:col>1</xdr:col>
      <xdr:colOff>28575</xdr:colOff>
      <xdr:row>101</xdr:row>
      <xdr:rowOff>28575</xdr:rowOff>
    </xdr:from>
    <xdr:to>
      <xdr:col>1</xdr:col>
      <xdr:colOff>752475</xdr:colOff>
      <xdr:row>101</xdr:row>
      <xdr:rowOff>504825</xdr:rowOff>
    </xdr:to>
    <xdr:pic>
      <xdr:nvPicPr>
        <xdr:cNvPr id="201" name="Subgraph-thelancet"/>
        <xdr:cNvPicPr preferRelativeResize="1">
          <a:picLocks noChangeAspect="0"/>
        </xdr:cNvPicPr>
      </xdr:nvPicPr>
      <xdr:blipFill>
        <a:blip r:embed="rId67">
          <a:extLst>
            <a:ext uri="{28A0092B-C50C-407E-A947-70E740481C1C}">
              <a14:useLocalDpi xmlns:a14="http://schemas.microsoft.com/office/drawing/2010/main" val="0"/>
            </a:ext>
          </a:extLst>
        </a:blip>
        <a:stretch>
          <a:fillRect/>
        </a:stretch>
      </xdr:blipFill>
      <xdr:spPr>
        <a:xfrm>
          <a:off x="638175" y="52463700"/>
          <a:ext cx="723900" cy="476250"/>
        </a:xfrm>
        <a:prstGeom prst="rect">
          <a:avLst/>
        </a:prstGeom>
        <a:ln>
          <a:noFill/>
        </a:ln>
      </xdr:spPr>
    </xdr:pic>
    <xdr:clientData/>
  </xdr:twoCellAnchor>
  <xdr:twoCellAnchor editAs="oneCell">
    <xdr:from>
      <xdr:col>1</xdr:col>
      <xdr:colOff>28575</xdr:colOff>
      <xdr:row>102</xdr:row>
      <xdr:rowOff>28575</xdr:rowOff>
    </xdr:from>
    <xdr:to>
      <xdr:col>1</xdr:col>
      <xdr:colOff>752475</xdr:colOff>
      <xdr:row>102</xdr:row>
      <xdr:rowOff>504825</xdr:rowOff>
    </xdr:to>
    <xdr:pic>
      <xdr:nvPicPr>
        <xdr:cNvPr id="203" name="Subgraph-jama_current"/>
        <xdr:cNvPicPr preferRelativeResize="1">
          <a:picLocks noChangeAspect="0"/>
        </xdr:cNvPicPr>
      </xdr:nvPicPr>
      <xdr:blipFill>
        <a:blip r:embed="rId68">
          <a:extLst>
            <a:ext uri="{28A0092B-C50C-407E-A947-70E740481C1C}">
              <a14:useLocalDpi xmlns:a14="http://schemas.microsoft.com/office/drawing/2010/main" val="0"/>
            </a:ext>
          </a:extLst>
        </a:blip>
        <a:stretch>
          <a:fillRect/>
        </a:stretch>
      </xdr:blipFill>
      <xdr:spPr>
        <a:xfrm>
          <a:off x="638175" y="52987575"/>
          <a:ext cx="723900" cy="476250"/>
        </a:xfrm>
        <a:prstGeom prst="rect">
          <a:avLst/>
        </a:prstGeom>
        <a:ln>
          <a:noFill/>
        </a:ln>
      </xdr:spPr>
    </xdr:pic>
    <xdr:clientData/>
  </xdr:twoCellAnchor>
  <xdr:twoCellAnchor editAs="oneCell">
    <xdr:from>
      <xdr:col>1</xdr:col>
      <xdr:colOff>28575</xdr:colOff>
      <xdr:row>103</xdr:row>
      <xdr:rowOff>28575</xdr:rowOff>
    </xdr:from>
    <xdr:to>
      <xdr:col>1</xdr:col>
      <xdr:colOff>752475</xdr:colOff>
      <xdr:row>103</xdr:row>
      <xdr:rowOff>504825</xdr:rowOff>
    </xdr:to>
    <xdr:pic>
      <xdr:nvPicPr>
        <xdr:cNvPr id="205" name="Subgraph-janjansenuk"/>
        <xdr:cNvPicPr preferRelativeResize="1">
          <a:picLocks noChangeAspect="0"/>
        </xdr:cNvPicPr>
      </xdr:nvPicPr>
      <xdr:blipFill>
        <a:blip r:embed="rId69">
          <a:extLst>
            <a:ext uri="{28A0092B-C50C-407E-A947-70E740481C1C}">
              <a14:useLocalDpi xmlns:a14="http://schemas.microsoft.com/office/drawing/2010/main" val="0"/>
            </a:ext>
          </a:extLst>
        </a:blip>
        <a:stretch>
          <a:fillRect/>
        </a:stretch>
      </xdr:blipFill>
      <xdr:spPr>
        <a:xfrm>
          <a:off x="638175" y="53511450"/>
          <a:ext cx="723900" cy="476250"/>
        </a:xfrm>
        <a:prstGeom prst="rect">
          <a:avLst/>
        </a:prstGeom>
        <a:ln>
          <a:noFill/>
        </a:ln>
      </xdr:spPr>
    </xdr:pic>
    <xdr:clientData/>
  </xdr:twoCellAnchor>
  <xdr:twoCellAnchor editAs="oneCell">
    <xdr:from>
      <xdr:col>1</xdr:col>
      <xdr:colOff>28575</xdr:colOff>
      <xdr:row>104</xdr:row>
      <xdr:rowOff>28575</xdr:rowOff>
    </xdr:from>
    <xdr:to>
      <xdr:col>1</xdr:col>
      <xdr:colOff>752475</xdr:colOff>
      <xdr:row>104</xdr:row>
      <xdr:rowOff>504825</xdr:rowOff>
    </xdr:to>
    <xdr:pic>
      <xdr:nvPicPr>
        <xdr:cNvPr id="207" name="Subgraph-guscalderock"/>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54035325"/>
          <a:ext cx="723900" cy="476250"/>
        </a:xfrm>
        <a:prstGeom prst="rect">
          <a:avLst/>
        </a:prstGeom>
        <a:ln>
          <a:noFill/>
        </a:ln>
      </xdr:spPr>
    </xdr:pic>
    <xdr:clientData/>
  </xdr:twoCellAnchor>
  <xdr:twoCellAnchor editAs="oneCell">
    <xdr:from>
      <xdr:col>1</xdr:col>
      <xdr:colOff>28575</xdr:colOff>
      <xdr:row>105</xdr:row>
      <xdr:rowOff>28575</xdr:rowOff>
    </xdr:from>
    <xdr:to>
      <xdr:col>1</xdr:col>
      <xdr:colOff>752475</xdr:colOff>
      <xdr:row>105</xdr:row>
      <xdr:rowOff>504825</xdr:rowOff>
    </xdr:to>
    <xdr:pic>
      <xdr:nvPicPr>
        <xdr:cNvPr id="209" name="Subgraph-albrame"/>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54559200"/>
          <a:ext cx="723900" cy="476250"/>
        </a:xfrm>
        <a:prstGeom prst="rect">
          <a:avLst/>
        </a:prstGeom>
        <a:ln>
          <a:noFill/>
        </a:ln>
      </xdr:spPr>
    </xdr:pic>
    <xdr:clientData/>
  </xdr:twoCellAnchor>
  <xdr:twoCellAnchor editAs="oneCell">
    <xdr:from>
      <xdr:col>1</xdr:col>
      <xdr:colOff>28575</xdr:colOff>
      <xdr:row>106</xdr:row>
      <xdr:rowOff>28575</xdr:rowOff>
    </xdr:from>
    <xdr:to>
      <xdr:col>1</xdr:col>
      <xdr:colOff>752475</xdr:colOff>
      <xdr:row>106</xdr:row>
      <xdr:rowOff>504825</xdr:rowOff>
    </xdr:to>
    <xdr:pic>
      <xdr:nvPicPr>
        <xdr:cNvPr id="211" name="Subgraph-mjluqueh"/>
        <xdr:cNvPicPr preferRelativeResize="1">
          <a:picLocks noChangeAspect="0"/>
        </xdr:cNvPicPr>
      </xdr:nvPicPr>
      <xdr:blipFill>
        <a:blip r:embed="rId70">
          <a:extLst>
            <a:ext uri="{28A0092B-C50C-407E-A947-70E740481C1C}">
              <a14:useLocalDpi xmlns:a14="http://schemas.microsoft.com/office/drawing/2010/main" val="0"/>
            </a:ext>
          </a:extLst>
        </a:blip>
        <a:stretch>
          <a:fillRect/>
        </a:stretch>
      </xdr:blipFill>
      <xdr:spPr>
        <a:xfrm>
          <a:off x="638175" y="55083075"/>
          <a:ext cx="723900" cy="476250"/>
        </a:xfrm>
        <a:prstGeom prst="rect">
          <a:avLst/>
        </a:prstGeom>
        <a:ln>
          <a:noFill/>
        </a:ln>
      </xdr:spPr>
    </xdr:pic>
    <xdr:clientData/>
  </xdr:twoCellAnchor>
  <xdr:twoCellAnchor editAs="oneCell">
    <xdr:from>
      <xdr:col>1</xdr:col>
      <xdr:colOff>28575</xdr:colOff>
      <xdr:row>107</xdr:row>
      <xdr:rowOff>28575</xdr:rowOff>
    </xdr:from>
    <xdr:to>
      <xdr:col>1</xdr:col>
      <xdr:colOff>752475</xdr:colOff>
      <xdr:row>107</xdr:row>
      <xdr:rowOff>504825</xdr:rowOff>
    </xdr:to>
    <xdr:pic>
      <xdr:nvPicPr>
        <xdr:cNvPr id="213" name="Subgraph-snabless"/>
        <xdr:cNvPicPr preferRelativeResize="1">
          <a:picLocks noChangeAspect="0"/>
        </xdr:cNvPicPr>
      </xdr:nvPicPr>
      <xdr:blipFill>
        <a:blip r:embed="rId71">
          <a:extLst>
            <a:ext uri="{28A0092B-C50C-407E-A947-70E740481C1C}">
              <a14:useLocalDpi xmlns:a14="http://schemas.microsoft.com/office/drawing/2010/main" val="0"/>
            </a:ext>
          </a:extLst>
        </a:blip>
        <a:stretch>
          <a:fillRect/>
        </a:stretch>
      </xdr:blipFill>
      <xdr:spPr>
        <a:xfrm>
          <a:off x="638175" y="55606950"/>
          <a:ext cx="723900" cy="476250"/>
        </a:xfrm>
        <a:prstGeom prst="rect">
          <a:avLst/>
        </a:prstGeom>
        <a:ln>
          <a:noFill/>
        </a:ln>
      </xdr:spPr>
    </xdr:pic>
    <xdr:clientData/>
  </xdr:twoCellAnchor>
  <xdr:twoCellAnchor editAs="oneCell">
    <xdr:from>
      <xdr:col>1</xdr:col>
      <xdr:colOff>28575</xdr:colOff>
      <xdr:row>108</xdr:row>
      <xdr:rowOff>28575</xdr:rowOff>
    </xdr:from>
    <xdr:to>
      <xdr:col>1</xdr:col>
      <xdr:colOff>752475</xdr:colOff>
      <xdr:row>108</xdr:row>
      <xdr:rowOff>504825</xdr:rowOff>
    </xdr:to>
    <xdr:pic>
      <xdr:nvPicPr>
        <xdr:cNvPr id="215" name="Subgraph-thelovelymaeve"/>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56130825"/>
          <a:ext cx="723900" cy="476250"/>
        </a:xfrm>
        <a:prstGeom prst="rect">
          <a:avLst/>
        </a:prstGeom>
        <a:ln>
          <a:noFill/>
        </a:ln>
      </xdr:spPr>
    </xdr:pic>
    <xdr:clientData/>
  </xdr:twoCellAnchor>
  <xdr:twoCellAnchor editAs="oneCell">
    <xdr:from>
      <xdr:col>1</xdr:col>
      <xdr:colOff>28575</xdr:colOff>
      <xdr:row>109</xdr:row>
      <xdr:rowOff>28575</xdr:rowOff>
    </xdr:from>
    <xdr:to>
      <xdr:col>1</xdr:col>
      <xdr:colOff>752475</xdr:colOff>
      <xdr:row>109</xdr:row>
      <xdr:rowOff>504825</xdr:rowOff>
    </xdr:to>
    <xdr:pic>
      <xdr:nvPicPr>
        <xdr:cNvPr id="217" name="Subgraph-kiwib"/>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56654700"/>
          <a:ext cx="723900" cy="476250"/>
        </a:xfrm>
        <a:prstGeom prst="rect">
          <a:avLst/>
        </a:prstGeom>
        <a:ln>
          <a:noFill/>
        </a:ln>
      </xdr:spPr>
    </xdr:pic>
    <xdr:clientData/>
  </xdr:twoCellAnchor>
  <xdr:twoCellAnchor editAs="oneCell">
    <xdr:from>
      <xdr:col>1</xdr:col>
      <xdr:colOff>28575</xdr:colOff>
      <xdr:row>110</xdr:row>
      <xdr:rowOff>28575</xdr:rowOff>
    </xdr:from>
    <xdr:to>
      <xdr:col>1</xdr:col>
      <xdr:colOff>752475</xdr:colOff>
      <xdr:row>110</xdr:row>
      <xdr:rowOff>504825</xdr:rowOff>
    </xdr:to>
    <xdr:pic>
      <xdr:nvPicPr>
        <xdr:cNvPr id="219" name="Subgraph-lydiamemerson"/>
        <xdr:cNvPicPr preferRelativeResize="1">
          <a:picLocks noChangeAspect="0"/>
        </xdr:cNvPicPr>
      </xdr:nvPicPr>
      <xdr:blipFill>
        <a:blip r:embed="rId72">
          <a:extLst>
            <a:ext uri="{28A0092B-C50C-407E-A947-70E740481C1C}">
              <a14:useLocalDpi xmlns:a14="http://schemas.microsoft.com/office/drawing/2010/main" val="0"/>
            </a:ext>
          </a:extLst>
        </a:blip>
        <a:stretch>
          <a:fillRect/>
        </a:stretch>
      </xdr:blipFill>
      <xdr:spPr>
        <a:xfrm>
          <a:off x="638175" y="57178575"/>
          <a:ext cx="723900" cy="476250"/>
        </a:xfrm>
        <a:prstGeom prst="rect">
          <a:avLst/>
        </a:prstGeom>
        <a:ln>
          <a:noFill/>
        </a:ln>
      </xdr:spPr>
    </xdr:pic>
    <xdr:clientData/>
  </xdr:twoCellAnchor>
  <xdr:twoCellAnchor editAs="oneCell">
    <xdr:from>
      <xdr:col>1</xdr:col>
      <xdr:colOff>28575</xdr:colOff>
      <xdr:row>111</xdr:row>
      <xdr:rowOff>28575</xdr:rowOff>
    </xdr:from>
    <xdr:to>
      <xdr:col>1</xdr:col>
      <xdr:colOff>752475</xdr:colOff>
      <xdr:row>111</xdr:row>
      <xdr:rowOff>504825</xdr:rowOff>
    </xdr:to>
    <xdr:pic>
      <xdr:nvPicPr>
        <xdr:cNvPr id="221" name="Subgraph-bronwenconnolly"/>
        <xdr:cNvPicPr preferRelativeResize="1">
          <a:picLocks noChangeAspect="0"/>
        </xdr:cNvPicPr>
      </xdr:nvPicPr>
      <xdr:blipFill>
        <a:blip r:embed="rId73">
          <a:extLst>
            <a:ext uri="{28A0092B-C50C-407E-A947-70E740481C1C}">
              <a14:useLocalDpi xmlns:a14="http://schemas.microsoft.com/office/drawing/2010/main" val="0"/>
            </a:ext>
          </a:extLst>
        </a:blip>
        <a:stretch>
          <a:fillRect/>
        </a:stretch>
      </xdr:blipFill>
      <xdr:spPr>
        <a:xfrm>
          <a:off x="638175" y="57702450"/>
          <a:ext cx="723900" cy="476250"/>
        </a:xfrm>
        <a:prstGeom prst="rect">
          <a:avLst/>
        </a:prstGeom>
        <a:ln>
          <a:noFill/>
        </a:ln>
      </xdr:spPr>
    </xdr:pic>
    <xdr:clientData/>
  </xdr:twoCellAnchor>
  <xdr:twoCellAnchor editAs="oneCell">
    <xdr:from>
      <xdr:col>1</xdr:col>
      <xdr:colOff>28575</xdr:colOff>
      <xdr:row>112</xdr:row>
      <xdr:rowOff>28575</xdr:rowOff>
    </xdr:from>
    <xdr:to>
      <xdr:col>1</xdr:col>
      <xdr:colOff>752475</xdr:colOff>
      <xdr:row>112</xdr:row>
      <xdr:rowOff>504825</xdr:rowOff>
    </xdr:to>
    <xdr:pic>
      <xdr:nvPicPr>
        <xdr:cNvPr id="223" name="Subgraph-jennifermcgaug2"/>
        <xdr:cNvPicPr preferRelativeResize="1">
          <a:picLocks noChangeAspect="0"/>
        </xdr:cNvPicPr>
      </xdr:nvPicPr>
      <xdr:blipFill>
        <a:blip r:embed="rId74">
          <a:extLst>
            <a:ext uri="{28A0092B-C50C-407E-A947-70E740481C1C}">
              <a14:useLocalDpi xmlns:a14="http://schemas.microsoft.com/office/drawing/2010/main" val="0"/>
            </a:ext>
          </a:extLst>
        </a:blip>
        <a:stretch>
          <a:fillRect/>
        </a:stretch>
      </xdr:blipFill>
      <xdr:spPr>
        <a:xfrm>
          <a:off x="638175" y="58226325"/>
          <a:ext cx="723900" cy="476250"/>
        </a:xfrm>
        <a:prstGeom prst="rect">
          <a:avLst/>
        </a:prstGeom>
        <a:ln>
          <a:noFill/>
        </a:ln>
      </xdr:spPr>
    </xdr:pic>
    <xdr:clientData/>
  </xdr:twoCellAnchor>
  <xdr:twoCellAnchor editAs="oneCell">
    <xdr:from>
      <xdr:col>1</xdr:col>
      <xdr:colOff>28575</xdr:colOff>
      <xdr:row>113</xdr:row>
      <xdr:rowOff>28575</xdr:rowOff>
    </xdr:from>
    <xdr:to>
      <xdr:col>1</xdr:col>
      <xdr:colOff>752475</xdr:colOff>
      <xdr:row>113</xdr:row>
      <xdr:rowOff>504825</xdr:rowOff>
    </xdr:to>
    <xdr:pic>
      <xdr:nvPicPr>
        <xdr:cNvPr id="225" name="Subgraph-sandydoc79"/>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58750200"/>
          <a:ext cx="723900" cy="476250"/>
        </a:xfrm>
        <a:prstGeom prst="rect">
          <a:avLst/>
        </a:prstGeom>
        <a:ln>
          <a:noFill/>
        </a:ln>
      </xdr:spPr>
    </xdr:pic>
    <xdr:clientData/>
  </xdr:twoCellAnchor>
  <xdr:twoCellAnchor editAs="oneCell">
    <xdr:from>
      <xdr:col>1</xdr:col>
      <xdr:colOff>28575</xdr:colOff>
      <xdr:row>114</xdr:row>
      <xdr:rowOff>28575</xdr:rowOff>
    </xdr:from>
    <xdr:to>
      <xdr:col>1</xdr:col>
      <xdr:colOff>752475</xdr:colOff>
      <xdr:row>114</xdr:row>
      <xdr:rowOff>504825</xdr:rowOff>
    </xdr:to>
    <xdr:pic>
      <xdr:nvPicPr>
        <xdr:cNvPr id="227" name="Subgraph-danhind1"/>
        <xdr:cNvPicPr preferRelativeResize="1">
          <a:picLocks noChangeAspect="0"/>
        </xdr:cNvPicPr>
      </xdr:nvPicPr>
      <xdr:blipFill>
        <a:blip r:embed="rId75">
          <a:extLst>
            <a:ext uri="{28A0092B-C50C-407E-A947-70E740481C1C}">
              <a14:useLocalDpi xmlns:a14="http://schemas.microsoft.com/office/drawing/2010/main" val="0"/>
            </a:ext>
          </a:extLst>
        </a:blip>
        <a:stretch>
          <a:fillRect/>
        </a:stretch>
      </xdr:blipFill>
      <xdr:spPr>
        <a:xfrm>
          <a:off x="638175" y="59274075"/>
          <a:ext cx="723900" cy="476250"/>
        </a:xfrm>
        <a:prstGeom prst="rect">
          <a:avLst/>
        </a:prstGeom>
        <a:ln>
          <a:noFill/>
        </a:ln>
      </xdr:spPr>
    </xdr:pic>
    <xdr:clientData/>
  </xdr:twoCellAnchor>
  <xdr:twoCellAnchor editAs="oneCell">
    <xdr:from>
      <xdr:col>1</xdr:col>
      <xdr:colOff>28575</xdr:colOff>
      <xdr:row>115</xdr:row>
      <xdr:rowOff>28575</xdr:rowOff>
    </xdr:from>
    <xdr:to>
      <xdr:col>1</xdr:col>
      <xdr:colOff>752475</xdr:colOff>
      <xdr:row>115</xdr:row>
      <xdr:rowOff>504825</xdr:rowOff>
    </xdr:to>
    <xdr:pic>
      <xdr:nvPicPr>
        <xdr:cNvPr id="229" name="Subgraph-bmj_latest"/>
        <xdr:cNvPicPr preferRelativeResize="1">
          <a:picLocks noChangeAspect="0"/>
        </xdr:cNvPicPr>
      </xdr:nvPicPr>
      <xdr:blipFill>
        <a:blip r:embed="rId76">
          <a:extLst>
            <a:ext uri="{28A0092B-C50C-407E-A947-70E740481C1C}">
              <a14:useLocalDpi xmlns:a14="http://schemas.microsoft.com/office/drawing/2010/main" val="0"/>
            </a:ext>
          </a:extLst>
        </a:blip>
        <a:stretch>
          <a:fillRect/>
        </a:stretch>
      </xdr:blipFill>
      <xdr:spPr>
        <a:xfrm>
          <a:off x="638175" y="59797950"/>
          <a:ext cx="723900" cy="476250"/>
        </a:xfrm>
        <a:prstGeom prst="rect">
          <a:avLst/>
        </a:prstGeom>
        <a:ln>
          <a:noFill/>
        </a:ln>
      </xdr:spPr>
    </xdr:pic>
    <xdr:clientData/>
  </xdr:twoCellAnchor>
  <xdr:twoCellAnchor editAs="oneCell">
    <xdr:from>
      <xdr:col>1</xdr:col>
      <xdr:colOff>28575</xdr:colOff>
      <xdr:row>116</xdr:row>
      <xdr:rowOff>28575</xdr:rowOff>
    </xdr:from>
    <xdr:to>
      <xdr:col>1</xdr:col>
      <xdr:colOff>752475</xdr:colOff>
      <xdr:row>116</xdr:row>
      <xdr:rowOff>504825</xdr:rowOff>
    </xdr:to>
    <xdr:pic>
      <xdr:nvPicPr>
        <xdr:cNvPr id="231" name="Subgraph-docpgb"/>
        <xdr:cNvPicPr preferRelativeResize="1">
          <a:picLocks noChangeAspect="0"/>
        </xdr:cNvPicPr>
      </xdr:nvPicPr>
      <xdr:blipFill>
        <a:blip r:embed="rId77">
          <a:extLst>
            <a:ext uri="{28A0092B-C50C-407E-A947-70E740481C1C}">
              <a14:useLocalDpi xmlns:a14="http://schemas.microsoft.com/office/drawing/2010/main" val="0"/>
            </a:ext>
          </a:extLst>
        </a:blip>
        <a:stretch>
          <a:fillRect/>
        </a:stretch>
      </xdr:blipFill>
      <xdr:spPr>
        <a:xfrm>
          <a:off x="638175" y="60321825"/>
          <a:ext cx="723900" cy="476250"/>
        </a:xfrm>
        <a:prstGeom prst="rect">
          <a:avLst/>
        </a:prstGeom>
        <a:ln>
          <a:noFill/>
        </a:ln>
      </xdr:spPr>
    </xdr:pic>
    <xdr:clientData/>
  </xdr:twoCellAnchor>
  <xdr:twoCellAnchor editAs="oneCell">
    <xdr:from>
      <xdr:col>1</xdr:col>
      <xdr:colOff>28575</xdr:colOff>
      <xdr:row>117</xdr:row>
      <xdr:rowOff>28575</xdr:rowOff>
    </xdr:from>
    <xdr:to>
      <xdr:col>1</xdr:col>
      <xdr:colOff>752475</xdr:colOff>
      <xdr:row>117</xdr:row>
      <xdr:rowOff>504825</xdr:rowOff>
    </xdr:to>
    <xdr:pic>
      <xdr:nvPicPr>
        <xdr:cNvPr id="233" name="Subgraph-matrix_mania"/>
        <xdr:cNvPicPr preferRelativeResize="1">
          <a:picLocks noChangeAspect="0"/>
        </xdr:cNvPicPr>
      </xdr:nvPicPr>
      <xdr:blipFill>
        <a:blip r:embed="rId78">
          <a:extLst>
            <a:ext uri="{28A0092B-C50C-407E-A947-70E740481C1C}">
              <a14:useLocalDpi xmlns:a14="http://schemas.microsoft.com/office/drawing/2010/main" val="0"/>
            </a:ext>
          </a:extLst>
        </a:blip>
        <a:stretch>
          <a:fillRect/>
        </a:stretch>
      </xdr:blipFill>
      <xdr:spPr>
        <a:xfrm>
          <a:off x="638175" y="60845700"/>
          <a:ext cx="723900" cy="476250"/>
        </a:xfrm>
        <a:prstGeom prst="rect">
          <a:avLst/>
        </a:prstGeom>
        <a:ln>
          <a:noFill/>
        </a:ln>
      </xdr:spPr>
    </xdr:pic>
    <xdr:clientData/>
  </xdr:twoCellAnchor>
  <xdr:twoCellAnchor editAs="oneCell">
    <xdr:from>
      <xdr:col>1</xdr:col>
      <xdr:colOff>28575</xdr:colOff>
      <xdr:row>118</xdr:row>
      <xdr:rowOff>28575</xdr:rowOff>
    </xdr:from>
    <xdr:to>
      <xdr:col>1</xdr:col>
      <xdr:colOff>752475</xdr:colOff>
      <xdr:row>118</xdr:row>
      <xdr:rowOff>504825</xdr:rowOff>
    </xdr:to>
    <xdr:pic>
      <xdr:nvPicPr>
        <xdr:cNvPr id="235" name="Subgraph-juliet_hd"/>
        <xdr:cNvPicPr preferRelativeResize="1">
          <a:picLocks noChangeAspect="0"/>
        </xdr:cNvPicPr>
      </xdr:nvPicPr>
      <xdr:blipFill>
        <a:blip r:embed="rId79">
          <a:extLst>
            <a:ext uri="{28A0092B-C50C-407E-A947-70E740481C1C}">
              <a14:useLocalDpi xmlns:a14="http://schemas.microsoft.com/office/drawing/2010/main" val="0"/>
            </a:ext>
          </a:extLst>
        </a:blip>
        <a:stretch>
          <a:fillRect/>
        </a:stretch>
      </xdr:blipFill>
      <xdr:spPr>
        <a:xfrm>
          <a:off x="638175" y="61369575"/>
          <a:ext cx="723900" cy="476250"/>
        </a:xfrm>
        <a:prstGeom prst="rect">
          <a:avLst/>
        </a:prstGeom>
        <a:ln>
          <a:noFill/>
        </a:ln>
      </xdr:spPr>
    </xdr:pic>
    <xdr:clientData/>
  </xdr:twoCellAnchor>
  <xdr:twoCellAnchor editAs="oneCell">
    <xdr:from>
      <xdr:col>1</xdr:col>
      <xdr:colOff>28575</xdr:colOff>
      <xdr:row>119</xdr:row>
      <xdr:rowOff>28575</xdr:rowOff>
    </xdr:from>
    <xdr:to>
      <xdr:col>1</xdr:col>
      <xdr:colOff>752475</xdr:colOff>
      <xdr:row>119</xdr:row>
      <xdr:rowOff>504825</xdr:rowOff>
    </xdr:to>
    <xdr:pic>
      <xdr:nvPicPr>
        <xdr:cNvPr id="237" name="Subgraph-catalinapilco"/>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61893450"/>
          <a:ext cx="723900" cy="476250"/>
        </a:xfrm>
        <a:prstGeom prst="rect">
          <a:avLst/>
        </a:prstGeom>
        <a:ln>
          <a:noFill/>
        </a:ln>
      </xdr:spPr>
    </xdr:pic>
    <xdr:clientData/>
  </xdr:twoCellAnchor>
  <xdr:twoCellAnchor editAs="oneCell">
    <xdr:from>
      <xdr:col>1</xdr:col>
      <xdr:colOff>28575</xdr:colOff>
      <xdr:row>120</xdr:row>
      <xdr:rowOff>28575</xdr:rowOff>
    </xdr:from>
    <xdr:to>
      <xdr:col>1</xdr:col>
      <xdr:colOff>752475</xdr:colOff>
      <xdr:row>120</xdr:row>
      <xdr:rowOff>504825</xdr:rowOff>
    </xdr:to>
    <xdr:pic>
      <xdr:nvPicPr>
        <xdr:cNvPr id="239" name="Subgraph-chris_bish_78"/>
        <xdr:cNvPicPr preferRelativeResize="1">
          <a:picLocks noChangeAspect="0"/>
        </xdr:cNvPicPr>
      </xdr:nvPicPr>
      <xdr:blipFill>
        <a:blip r:embed="rId80">
          <a:extLst>
            <a:ext uri="{28A0092B-C50C-407E-A947-70E740481C1C}">
              <a14:useLocalDpi xmlns:a14="http://schemas.microsoft.com/office/drawing/2010/main" val="0"/>
            </a:ext>
          </a:extLst>
        </a:blip>
        <a:stretch>
          <a:fillRect/>
        </a:stretch>
      </xdr:blipFill>
      <xdr:spPr>
        <a:xfrm>
          <a:off x="638175" y="62417325"/>
          <a:ext cx="723900" cy="476250"/>
        </a:xfrm>
        <a:prstGeom prst="rect">
          <a:avLst/>
        </a:prstGeom>
        <a:ln>
          <a:noFill/>
        </a:ln>
      </xdr:spPr>
    </xdr:pic>
    <xdr:clientData/>
  </xdr:twoCellAnchor>
  <xdr:twoCellAnchor editAs="oneCell">
    <xdr:from>
      <xdr:col>1</xdr:col>
      <xdr:colOff>28575</xdr:colOff>
      <xdr:row>121</xdr:row>
      <xdr:rowOff>28575</xdr:rowOff>
    </xdr:from>
    <xdr:to>
      <xdr:col>1</xdr:col>
      <xdr:colOff>752475</xdr:colOff>
      <xdr:row>121</xdr:row>
      <xdr:rowOff>504825</xdr:rowOff>
    </xdr:to>
    <xdr:pic>
      <xdr:nvPicPr>
        <xdr:cNvPr id="241" name="Subgraph-jaynaisbitt"/>
        <xdr:cNvPicPr preferRelativeResize="1">
          <a:picLocks noChangeAspect="0"/>
        </xdr:cNvPicPr>
      </xdr:nvPicPr>
      <xdr:blipFill>
        <a:blip r:embed="rId81">
          <a:extLst>
            <a:ext uri="{28A0092B-C50C-407E-A947-70E740481C1C}">
              <a14:useLocalDpi xmlns:a14="http://schemas.microsoft.com/office/drawing/2010/main" val="0"/>
            </a:ext>
          </a:extLst>
        </a:blip>
        <a:stretch>
          <a:fillRect/>
        </a:stretch>
      </xdr:blipFill>
      <xdr:spPr>
        <a:xfrm>
          <a:off x="638175" y="62941200"/>
          <a:ext cx="723900" cy="476250"/>
        </a:xfrm>
        <a:prstGeom prst="rect">
          <a:avLst/>
        </a:prstGeom>
        <a:ln>
          <a:noFill/>
        </a:ln>
      </xdr:spPr>
    </xdr:pic>
    <xdr:clientData/>
  </xdr:twoCellAnchor>
  <xdr:twoCellAnchor editAs="oneCell">
    <xdr:from>
      <xdr:col>1</xdr:col>
      <xdr:colOff>28575</xdr:colOff>
      <xdr:row>122</xdr:row>
      <xdr:rowOff>28575</xdr:rowOff>
    </xdr:from>
    <xdr:to>
      <xdr:col>1</xdr:col>
      <xdr:colOff>752475</xdr:colOff>
      <xdr:row>122</xdr:row>
      <xdr:rowOff>504825</xdr:rowOff>
    </xdr:to>
    <xdr:pic>
      <xdr:nvPicPr>
        <xdr:cNvPr id="243" name="Subgraph-zowierochin"/>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63465075"/>
          <a:ext cx="723900" cy="476250"/>
        </a:xfrm>
        <a:prstGeom prst="rect">
          <a:avLst/>
        </a:prstGeom>
        <a:ln>
          <a:noFill/>
        </a:ln>
      </xdr:spPr>
    </xdr:pic>
    <xdr:clientData/>
  </xdr:twoCellAnchor>
  <xdr:twoCellAnchor editAs="oneCell">
    <xdr:from>
      <xdr:col>1</xdr:col>
      <xdr:colOff>28575</xdr:colOff>
      <xdr:row>123</xdr:row>
      <xdr:rowOff>28575</xdr:rowOff>
    </xdr:from>
    <xdr:to>
      <xdr:col>1</xdr:col>
      <xdr:colOff>752475</xdr:colOff>
      <xdr:row>123</xdr:row>
      <xdr:rowOff>504825</xdr:rowOff>
    </xdr:to>
    <xdr:pic>
      <xdr:nvPicPr>
        <xdr:cNvPr id="245" name="Subgraph-chrisking01"/>
        <xdr:cNvPicPr preferRelativeResize="1">
          <a:picLocks noChangeAspect="0"/>
        </xdr:cNvPicPr>
      </xdr:nvPicPr>
      <xdr:blipFill>
        <a:blip r:embed="rId82">
          <a:extLst>
            <a:ext uri="{28A0092B-C50C-407E-A947-70E740481C1C}">
              <a14:useLocalDpi xmlns:a14="http://schemas.microsoft.com/office/drawing/2010/main" val="0"/>
            </a:ext>
          </a:extLst>
        </a:blip>
        <a:stretch>
          <a:fillRect/>
        </a:stretch>
      </xdr:blipFill>
      <xdr:spPr>
        <a:xfrm>
          <a:off x="638175" y="63988950"/>
          <a:ext cx="723900" cy="476250"/>
        </a:xfrm>
        <a:prstGeom prst="rect">
          <a:avLst/>
        </a:prstGeom>
        <a:ln>
          <a:noFill/>
        </a:ln>
      </xdr:spPr>
    </xdr:pic>
    <xdr:clientData/>
  </xdr:twoCellAnchor>
  <xdr:twoCellAnchor editAs="oneCell">
    <xdr:from>
      <xdr:col>1</xdr:col>
      <xdr:colOff>28575</xdr:colOff>
      <xdr:row>124</xdr:row>
      <xdr:rowOff>28575</xdr:rowOff>
    </xdr:from>
    <xdr:to>
      <xdr:col>1</xdr:col>
      <xdr:colOff>752475</xdr:colOff>
      <xdr:row>124</xdr:row>
      <xdr:rowOff>504825</xdr:rowOff>
    </xdr:to>
    <xdr:pic>
      <xdr:nvPicPr>
        <xdr:cNvPr id="247" name="Subgraph-billyardtom"/>
        <xdr:cNvPicPr preferRelativeResize="1">
          <a:picLocks noChangeAspect="0"/>
        </xdr:cNvPicPr>
      </xdr:nvPicPr>
      <xdr:blipFill>
        <a:blip r:embed="rId82">
          <a:extLst>
            <a:ext uri="{28A0092B-C50C-407E-A947-70E740481C1C}">
              <a14:useLocalDpi xmlns:a14="http://schemas.microsoft.com/office/drawing/2010/main" val="0"/>
            </a:ext>
          </a:extLst>
        </a:blip>
        <a:stretch>
          <a:fillRect/>
        </a:stretch>
      </xdr:blipFill>
      <xdr:spPr>
        <a:xfrm>
          <a:off x="638175" y="64512825"/>
          <a:ext cx="723900" cy="476250"/>
        </a:xfrm>
        <a:prstGeom prst="rect">
          <a:avLst/>
        </a:prstGeom>
        <a:ln>
          <a:noFill/>
        </a:ln>
      </xdr:spPr>
    </xdr:pic>
    <xdr:clientData/>
  </xdr:twoCellAnchor>
  <xdr:twoCellAnchor editAs="oneCell">
    <xdr:from>
      <xdr:col>1</xdr:col>
      <xdr:colOff>28575</xdr:colOff>
      <xdr:row>125</xdr:row>
      <xdr:rowOff>28575</xdr:rowOff>
    </xdr:from>
    <xdr:to>
      <xdr:col>1</xdr:col>
      <xdr:colOff>752475</xdr:colOff>
      <xdr:row>125</xdr:row>
      <xdr:rowOff>504825</xdr:rowOff>
    </xdr:to>
    <xdr:pic>
      <xdr:nvPicPr>
        <xdr:cNvPr id="249" name="Subgraph-fwallace1"/>
        <xdr:cNvPicPr preferRelativeResize="1">
          <a:picLocks noChangeAspect="0"/>
        </xdr:cNvPicPr>
      </xdr:nvPicPr>
      <xdr:blipFill>
        <a:blip r:embed="rId83">
          <a:extLst>
            <a:ext uri="{28A0092B-C50C-407E-A947-70E740481C1C}">
              <a14:useLocalDpi xmlns:a14="http://schemas.microsoft.com/office/drawing/2010/main" val="0"/>
            </a:ext>
          </a:extLst>
        </a:blip>
        <a:stretch>
          <a:fillRect/>
        </a:stretch>
      </xdr:blipFill>
      <xdr:spPr>
        <a:xfrm>
          <a:off x="638175" y="65036700"/>
          <a:ext cx="723900" cy="476250"/>
        </a:xfrm>
        <a:prstGeom prst="rect">
          <a:avLst/>
        </a:prstGeom>
        <a:ln>
          <a:noFill/>
        </a:ln>
      </xdr:spPr>
    </xdr:pic>
    <xdr:clientData/>
  </xdr:twoCellAnchor>
  <xdr:twoCellAnchor editAs="oneCell">
    <xdr:from>
      <xdr:col>1</xdr:col>
      <xdr:colOff>28575</xdr:colOff>
      <xdr:row>126</xdr:row>
      <xdr:rowOff>28575</xdr:rowOff>
    </xdr:from>
    <xdr:to>
      <xdr:col>1</xdr:col>
      <xdr:colOff>752475</xdr:colOff>
      <xdr:row>126</xdr:row>
      <xdr:rowOff>504825</xdr:rowOff>
    </xdr:to>
    <xdr:pic>
      <xdr:nvPicPr>
        <xdr:cNvPr id="251" name="Subgraph-emtacommittee"/>
        <xdr:cNvPicPr preferRelativeResize="1">
          <a:picLocks noChangeAspect="0"/>
        </xdr:cNvPicPr>
      </xdr:nvPicPr>
      <xdr:blipFill>
        <a:blip r:embed="rId84">
          <a:extLst>
            <a:ext uri="{28A0092B-C50C-407E-A947-70E740481C1C}">
              <a14:useLocalDpi xmlns:a14="http://schemas.microsoft.com/office/drawing/2010/main" val="0"/>
            </a:ext>
          </a:extLst>
        </a:blip>
        <a:stretch>
          <a:fillRect/>
        </a:stretch>
      </xdr:blipFill>
      <xdr:spPr>
        <a:xfrm>
          <a:off x="638175" y="65560575"/>
          <a:ext cx="723900" cy="476250"/>
        </a:xfrm>
        <a:prstGeom prst="rect">
          <a:avLst/>
        </a:prstGeom>
        <a:ln>
          <a:noFill/>
        </a:ln>
      </xdr:spPr>
    </xdr:pic>
    <xdr:clientData/>
  </xdr:twoCellAnchor>
  <xdr:twoCellAnchor editAs="oneCell">
    <xdr:from>
      <xdr:col>1</xdr:col>
      <xdr:colOff>28575</xdr:colOff>
      <xdr:row>127</xdr:row>
      <xdr:rowOff>28575</xdr:rowOff>
    </xdr:from>
    <xdr:to>
      <xdr:col>1</xdr:col>
      <xdr:colOff>752475</xdr:colOff>
      <xdr:row>127</xdr:row>
      <xdr:rowOff>504825</xdr:rowOff>
    </xdr:to>
    <xdr:pic>
      <xdr:nvPicPr>
        <xdr:cNvPr id="253" name="Subgraph-david_menzies"/>
        <xdr:cNvPicPr preferRelativeResize="1">
          <a:picLocks noChangeAspect="0"/>
        </xdr:cNvPicPr>
      </xdr:nvPicPr>
      <xdr:blipFill>
        <a:blip r:embed="rId85">
          <a:extLst>
            <a:ext uri="{28A0092B-C50C-407E-A947-70E740481C1C}">
              <a14:useLocalDpi xmlns:a14="http://schemas.microsoft.com/office/drawing/2010/main" val="0"/>
            </a:ext>
          </a:extLst>
        </a:blip>
        <a:stretch>
          <a:fillRect/>
        </a:stretch>
      </xdr:blipFill>
      <xdr:spPr>
        <a:xfrm>
          <a:off x="638175" y="66084450"/>
          <a:ext cx="723900" cy="476250"/>
        </a:xfrm>
        <a:prstGeom prst="rect">
          <a:avLst/>
        </a:prstGeom>
        <a:ln>
          <a:noFill/>
        </a:ln>
      </xdr:spPr>
    </xdr:pic>
    <xdr:clientData/>
  </xdr:twoCellAnchor>
  <xdr:twoCellAnchor editAs="oneCell">
    <xdr:from>
      <xdr:col>1</xdr:col>
      <xdr:colOff>28575</xdr:colOff>
      <xdr:row>128</xdr:row>
      <xdr:rowOff>28575</xdr:rowOff>
    </xdr:from>
    <xdr:to>
      <xdr:col>1</xdr:col>
      <xdr:colOff>752475</xdr:colOff>
      <xdr:row>128</xdr:row>
      <xdr:rowOff>504825</xdr:rowOff>
    </xdr:to>
    <xdr:pic>
      <xdr:nvPicPr>
        <xdr:cNvPr id="255" name="Subgraph-docjohnhinds"/>
        <xdr:cNvPicPr preferRelativeResize="1">
          <a:picLocks noChangeAspect="0"/>
        </xdr:cNvPicPr>
      </xdr:nvPicPr>
      <xdr:blipFill>
        <a:blip r:embed="rId86">
          <a:extLst>
            <a:ext uri="{28A0092B-C50C-407E-A947-70E740481C1C}">
              <a14:useLocalDpi xmlns:a14="http://schemas.microsoft.com/office/drawing/2010/main" val="0"/>
            </a:ext>
          </a:extLst>
        </a:blip>
        <a:stretch>
          <a:fillRect/>
        </a:stretch>
      </xdr:blipFill>
      <xdr:spPr>
        <a:xfrm>
          <a:off x="638175" y="66608325"/>
          <a:ext cx="723900" cy="476250"/>
        </a:xfrm>
        <a:prstGeom prst="rect">
          <a:avLst/>
        </a:prstGeom>
        <a:ln>
          <a:noFill/>
        </a:ln>
      </xdr:spPr>
    </xdr:pic>
    <xdr:clientData/>
  </xdr:twoCellAnchor>
  <xdr:twoCellAnchor editAs="oneCell">
    <xdr:from>
      <xdr:col>1</xdr:col>
      <xdr:colOff>28575</xdr:colOff>
      <xdr:row>129</xdr:row>
      <xdr:rowOff>28575</xdr:rowOff>
    </xdr:from>
    <xdr:to>
      <xdr:col>1</xdr:col>
      <xdr:colOff>752475</xdr:colOff>
      <xdr:row>129</xdr:row>
      <xdr:rowOff>504825</xdr:rowOff>
    </xdr:to>
    <xdr:pic>
      <xdr:nvPicPr>
        <xdr:cNvPr id="257" name="Subgraph-pstgithaiga"/>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67132200"/>
          <a:ext cx="723900" cy="476250"/>
        </a:xfrm>
        <a:prstGeom prst="rect">
          <a:avLst/>
        </a:prstGeom>
        <a:ln>
          <a:noFill/>
        </a:ln>
      </xdr:spPr>
    </xdr:pic>
    <xdr:clientData/>
  </xdr:twoCellAnchor>
  <xdr:twoCellAnchor editAs="oneCell">
    <xdr:from>
      <xdr:col>1</xdr:col>
      <xdr:colOff>28575</xdr:colOff>
      <xdr:row>130</xdr:row>
      <xdr:rowOff>28575</xdr:rowOff>
    </xdr:from>
    <xdr:to>
      <xdr:col>1</xdr:col>
      <xdr:colOff>752475</xdr:colOff>
      <xdr:row>130</xdr:row>
      <xdr:rowOff>504825</xdr:rowOff>
    </xdr:to>
    <xdr:pic>
      <xdr:nvPicPr>
        <xdr:cNvPr id="259" name="Subgraph-fmusiah"/>
        <xdr:cNvPicPr preferRelativeResize="1">
          <a:picLocks noChangeAspect="0"/>
        </xdr:cNvPicPr>
      </xdr:nvPicPr>
      <xdr:blipFill>
        <a:blip r:embed="rId87">
          <a:extLst>
            <a:ext uri="{28A0092B-C50C-407E-A947-70E740481C1C}">
              <a14:useLocalDpi xmlns:a14="http://schemas.microsoft.com/office/drawing/2010/main" val="0"/>
            </a:ext>
          </a:extLst>
        </a:blip>
        <a:stretch>
          <a:fillRect/>
        </a:stretch>
      </xdr:blipFill>
      <xdr:spPr>
        <a:xfrm>
          <a:off x="638175" y="67656075"/>
          <a:ext cx="723900" cy="476250"/>
        </a:xfrm>
        <a:prstGeom prst="rect">
          <a:avLst/>
        </a:prstGeom>
        <a:ln>
          <a:noFill/>
        </a:ln>
      </xdr:spPr>
    </xdr:pic>
    <xdr:clientData/>
  </xdr:twoCellAnchor>
  <xdr:twoCellAnchor editAs="oneCell">
    <xdr:from>
      <xdr:col>1</xdr:col>
      <xdr:colOff>28575</xdr:colOff>
      <xdr:row>131</xdr:row>
      <xdr:rowOff>28575</xdr:rowOff>
    </xdr:from>
    <xdr:to>
      <xdr:col>1</xdr:col>
      <xdr:colOff>752475</xdr:colOff>
      <xdr:row>131</xdr:row>
      <xdr:rowOff>504825</xdr:rowOff>
    </xdr:to>
    <xdr:pic>
      <xdr:nvPicPr>
        <xdr:cNvPr id="261" name="Subgraph-khome"/>
        <xdr:cNvPicPr preferRelativeResize="1">
          <a:picLocks noChangeAspect="0"/>
        </xdr:cNvPicPr>
      </xdr:nvPicPr>
      <xdr:blipFill>
        <a:blip r:embed="rId88">
          <a:extLst>
            <a:ext uri="{28A0092B-C50C-407E-A947-70E740481C1C}">
              <a14:useLocalDpi xmlns:a14="http://schemas.microsoft.com/office/drawing/2010/main" val="0"/>
            </a:ext>
          </a:extLst>
        </a:blip>
        <a:stretch>
          <a:fillRect/>
        </a:stretch>
      </xdr:blipFill>
      <xdr:spPr>
        <a:xfrm>
          <a:off x="638175" y="68179950"/>
          <a:ext cx="723900" cy="476250"/>
        </a:xfrm>
        <a:prstGeom prst="rect">
          <a:avLst/>
        </a:prstGeom>
        <a:ln>
          <a:noFill/>
        </a:ln>
      </xdr:spPr>
    </xdr:pic>
    <xdr:clientData/>
  </xdr:twoCellAnchor>
  <xdr:twoCellAnchor editAs="oneCell">
    <xdr:from>
      <xdr:col>1</xdr:col>
      <xdr:colOff>28575</xdr:colOff>
      <xdr:row>132</xdr:row>
      <xdr:rowOff>28575</xdr:rowOff>
    </xdr:from>
    <xdr:to>
      <xdr:col>1</xdr:col>
      <xdr:colOff>752475</xdr:colOff>
      <xdr:row>132</xdr:row>
      <xdr:rowOff>504825</xdr:rowOff>
    </xdr:to>
    <xdr:pic>
      <xdr:nvPicPr>
        <xdr:cNvPr id="263" name="Subgraph-briancuthberts8"/>
        <xdr:cNvPicPr preferRelativeResize="1">
          <a:picLocks noChangeAspect="0"/>
        </xdr:cNvPicPr>
      </xdr:nvPicPr>
      <xdr:blipFill>
        <a:blip r:embed="rId89">
          <a:extLst>
            <a:ext uri="{28A0092B-C50C-407E-A947-70E740481C1C}">
              <a14:useLocalDpi xmlns:a14="http://schemas.microsoft.com/office/drawing/2010/main" val="0"/>
            </a:ext>
          </a:extLst>
        </a:blip>
        <a:stretch>
          <a:fillRect/>
        </a:stretch>
      </xdr:blipFill>
      <xdr:spPr>
        <a:xfrm>
          <a:off x="638175" y="68703825"/>
          <a:ext cx="723900" cy="476250"/>
        </a:xfrm>
        <a:prstGeom prst="rect">
          <a:avLst/>
        </a:prstGeom>
        <a:ln>
          <a:noFill/>
        </a:ln>
      </xdr:spPr>
    </xdr:pic>
    <xdr:clientData/>
  </xdr:twoCellAnchor>
  <xdr:twoCellAnchor editAs="oneCell">
    <xdr:from>
      <xdr:col>1</xdr:col>
      <xdr:colOff>28575</xdr:colOff>
      <xdr:row>133</xdr:row>
      <xdr:rowOff>28575</xdr:rowOff>
    </xdr:from>
    <xdr:to>
      <xdr:col>1</xdr:col>
      <xdr:colOff>752475</xdr:colOff>
      <xdr:row>133</xdr:row>
      <xdr:rowOff>504825</xdr:rowOff>
    </xdr:to>
    <xdr:pic>
      <xdr:nvPicPr>
        <xdr:cNvPr id="265" name="Subgraph-gkasuki"/>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69227700"/>
          <a:ext cx="723900" cy="476250"/>
        </a:xfrm>
        <a:prstGeom prst="rect">
          <a:avLst/>
        </a:prstGeom>
        <a:ln>
          <a:noFill/>
        </a:ln>
      </xdr:spPr>
    </xdr:pic>
    <xdr:clientData/>
  </xdr:twoCellAnchor>
  <xdr:twoCellAnchor editAs="oneCell">
    <xdr:from>
      <xdr:col>1</xdr:col>
      <xdr:colOff>28575</xdr:colOff>
      <xdr:row>134</xdr:row>
      <xdr:rowOff>28575</xdr:rowOff>
    </xdr:from>
    <xdr:to>
      <xdr:col>1</xdr:col>
      <xdr:colOff>752475</xdr:colOff>
      <xdr:row>134</xdr:row>
      <xdr:rowOff>504825</xdr:rowOff>
    </xdr:to>
    <xdr:pic>
      <xdr:nvPicPr>
        <xdr:cNvPr id="267" name="Subgraph-bumblebeenush"/>
        <xdr:cNvPicPr preferRelativeResize="1">
          <a:picLocks noChangeAspect="0"/>
        </xdr:cNvPicPr>
      </xdr:nvPicPr>
      <xdr:blipFill>
        <a:blip r:embed="rId90">
          <a:extLst>
            <a:ext uri="{28A0092B-C50C-407E-A947-70E740481C1C}">
              <a14:useLocalDpi xmlns:a14="http://schemas.microsoft.com/office/drawing/2010/main" val="0"/>
            </a:ext>
          </a:extLst>
        </a:blip>
        <a:stretch>
          <a:fillRect/>
        </a:stretch>
      </xdr:blipFill>
      <xdr:spPr>
        <a:xfrm>
          <a:off x="638175" y="69751575"/>
          <a:ext cx="723900" cy="476250"/>
        </a:xfrm>
        <a:prstGeom prst="rect">
          <a:avLst/>
        </a:prstGeom>
        <a:ln>
          <a:noFill/>
        </a:ln>
      </xdr:spPr>
    </xdr:pic>
    <xdr:clientData/>
  </xdr:twoCellAnchor>
  <xdr:twoCellAnchor editAs="oneCell">
    <xdr:from>
      <xdr:col>1</xdr:col>
      <xdr:colOff>28575</xdr:colOff>
      <xdr:row>135</xdr:row>
      <xdr:rowOff>28575</xdr:rowOff>
    </xdr:from>
    <xdr:to>
      <xdr:col>1</xdr:col>
      <xdr:colOff>752475</xdr:colOff>
      <xdr:row>135</xdr:row>
      <xdr:rowOff>504825</xdr:rowOff>
    </xdr:to>
    <xdr:pic>
      <xdr:nvPicPr>
        <xdr:cNvPr id="269" name="Subgraph-clarearco"/>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638175" y="70275450"/>
          <a:ext cx="723900" cy="476250"/>
        </a:xfrm>
        <a:prstGeom prst="rect">
          <a:avLst/>
        </a:prstGeom>
        <a:ln>
          <a:noFill/>
        </a:ln>
      </xdr:spPr>
    </xdr:pic>
    <xdr:clientData/>
  </xdr:twoCellAnchor>
  <xdr:twoCellAnchor editAs="oneCell">
    <xdr:from>
      <xdr:col>1</xdr:col>
      <xdr:colOff>28575</xdr:colOff>
      <xdr:row>136</xdr:row>
      <xdr:rowOff>28575</xdr:rowOff>
    </xdr:from>
    <xdr:to>
      <xdr:col>1</xdr:col>
      <xdr:colOff>752475</xdr:colOff>
      <xdr:row>136</xdr:row>
      <xdr:rowOff>504825</xdr:rowOff>
    </xdr:to>
    <xdr:pic>
      <xdr:nvPicPr>
        <xdr:cNvPr id="271" name="Subgraph-lawrence_kenna"/>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638175" y="70799325"/>
          <a:ext cx="723900" cy="476250"/>
        </a:xfrm>
        <a:prstGeom prst="rect">
          <a:avLst/>
        </a:prstGeom>
        <a:ln>
          <a:noFill/>
        </a:ln>
      </xdr:spPr>
    </xdr:pic>
    <xdr:clientData/>
  </xdr:twoCellAnchor>
  <xdr:twoCellAnchor editAs="oneCell">
    <xdr:from>
      <xdr:col>1</xdr:col>
      <xdr:colOff>28575</xdr:colOff>
      <xdr:row>137</xdr:row>
      <xdr:rowOff>28575</xdr:rowOff>
    </xdr:from>
    <xdr:to>
      <xdr:col>1</xdr:col>
      <xdr:colOff>752475</xdr:colOff>
      <xdr:row>137</xdr:row>
      <xdr:rowOff>504825</xdr:rowOff>
    </xdr:to>
    <xdr:pic>
      <xdr:nvPicPr>
        <xdr:cNvPr id="273" name="Subgraph-m_c_mentality"/>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71323200"/>
          <a:ext cx="723900" cy="476250"/>
        </a:xfrm>
        <a:prstGeom prst="rect">
          <a:avLst/>
        </a:prstGeom>
        <a:ln>
          <a:noFill/>
        </a:ln>
      </xdr:spPr>
    </xdr:pic>
    <xdr:clientData/>
  </xdr:twoCellAnchor>
  <xdr:twoCellAnchor editAs="oneCell">
    <xdr:from>
      <xdr:col>1</xdr:col>
      <xdr:colOff>28575</xdr:colOff>
      <xdr:row>138</xdr:row>
      <xdr:rowOff>28575</xdr:rowOff>
    </xdr:from>
    <xdr:to>
      <xdr:col>1</xdr:col>
      <xdr:colOff>752475</xdr:colOff>
      <xdr:row>138</xdr:row>
      <xdr:rowOff>504825</xdr:rowOff>
    </xdr:to>
    <xdr:pic>
      <xdr:nvPicPr>
        <xdr:cNvPr id="275" name="Subgraph-marcioboniatti"/>
        <xdr:cNvPicPr preferRelativeResize="1">
          <a:picLocks noChangeAspect="0"/>
        </xdr:cNvPicPr>
      </xdr:nvPicPr>
      <xdr:blipFill>
        <a:blip r:embed="rId91">
          <a:extLst>
            <a:ext uri="{28A0092B-C50C-407E-A947-70E740481C1C}">
              <a14:useLocalDpi xmlns:a14="http://schemas.microsoft.com/office/drawing/2010/main" val="0"/>
            </a:ext>
          </a:extLst>
        </a:blip>
        <a:stretch>
          <a:fillRect/>
        </a:stretch>
      </xdr:blipFill>
      <xdr:spPr>
        <a:xfrm>
          <a:off x="638175" y="71847075"/>
          <a:ext cx="723900" cy="476250"/>
        </a:xfrm>
        <a:prstGeom prst="rect">
          <a:avLst/>
        </a:prstGeom>
        <a:ln>
          <a:noFill/>
        </a:ln>
      </xdr:spPr>
    </xdr:pic>
    <xdr:clientData/>
  </xdr:twoCellAnchor>
  <xdr:twoCellAnchor editAs="oneCell">
    <xdr:from>
      <xdr:col>1</xdr:col>
      <xdr:colOff>28575</xdr:colOff>
      <xdr:row>139</xdr:row>
      <xdr:rowOff>28575</xdr:rowOff>
    </xdr:from>
    <xdr:to>
      <xdr:col>1</xdr:col>
      <xdr:colOff>752475</xdr:colOff>
      <xdr:row>139</xdr:row>
      <xdr:rowOff>504825</xdr:rowOff>
    </xdr:to>
    <xdr:pic>
      <xdr:nvPicPr>
        <xdr:cNvPr id="277" name="Subgraph-trisha_the_doc"/>
        <xdr:cNvPicPr preferRelativeResize="1">
          <a:picLocks noChangeAspect="0"/>
        </xdr:cNvPicPr>
      </xdr:nvPicPr>
      <xdr:blipFill>
        <a:blip r:embed="rId36">
          <a:extLst>
            <a:ext uri="{28A0092B-C50C-407E-A947-70E740481C1C}">
              <a14:useLocalDpi xmlns:a14="http://schemas.microsoft.com/office/drawing/2010/main" val="0"/>
            </a:ext>
          </a:extLst>
        </a:blip>
        <a:stretch>
          <a:fillRect/>
        </a:stretch>
      </xdr:blipFill>
      <xdr:spPr>
        <a:xfrm>
          <a:off x="638175" y="72370950"/>
          <a:ext cx="723900" cy="476250"/>
        </a:xfrm>
        <a:prstGeom prst="rect">
          <a:avLst/>
        </a:prstGeom>
        <a:ln>
          <a:noFill/>
        </a:ln>
      </xdr:spPr>
    </xdr:pic>
    <xdr:clientData/>
  </xdr:twoCellAnchor>
  <xdr:twoCellAnchor editAs="oneCell">
    <xdr:from>
      <xdr:col>1</xdr:col>
      <xdr:colOff>28575</xdr:colOff>
      <xdr:row>140</xdr:row>
      <xdr:rowOff>28575</xdr:rowOff>
    </xdr:from>
    <xdr:to>
      <xdr:col>1</xdr:col>
      <xdr:colOff>752475</xdr:colOff>
      <xdr:row>140</xdr:row>
      <xdr:rowOff>504825</xdr:rowOff>
    </xdr:to>
    <xdr:pic>
      <xdr:nvPicPr>
        <xdr:cNvPr id="279" name="Subgraph-smythm86"/>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72894825"/>
          <a:ext cx="723900" cy="476250"/>
        </a:xfrm>
        <a:prstGeom prst="rect">
          <a:avLst/>
        </a:prstGeom>
        <a:ln>
          <a:noFill/>
        </a:ln>
      </xdr:spPr>
    </xdr:pic>
    <xdr:clientData/>
  </xdr:twoCellAnchor>
  <xdr:twoCellAnchor editAs="oneCell">
    <xdr:from>
      <xdr:col>1</xdr:col>
      <xdr:colOff>28575</xdr:colOff>
      <xdr:row>141</xdr:row>
      <xdr:rowOff>28575</xdr:rowOff>
    </xdr:from>
    <xdr:to>
      <xdr:col>1</xdr:col>
      <xdr:colOff>752475</xdr:colOff>
      <xdr:row>141</xdr:row>
      <xdr:rowOff>504825</xdr:rowOff>
    </xdr:to>
    <xdr:pic>
      <xdr:nvPicPr>
        <xdr:cNvPr id="281" name="Subgraph-loubylou65"/>
        <xdr:cNvPicPr preferRelativeResize="1">
          <a:picLocks noChangeAspect="0"/>
        </xdr:cNvPicPr>
      </xdr:nvPicPr>
      <xdr:blipFill>
        <a:blip r:embed="rId36">
          <a:extLst>
            <a:ext uri="{28A0092B-C50C-407E-A947-70E740481C1C}">
              <a14:useLocalDpi xmlns:a14="http://schemas.microsoft.com/office/drawing/2010/main" val="0"/>
            </a:ext>
          </a:extLst>
        </a:blip>
        <a:stretch>
          <a:fillRect/>
        </a:stretch>
      </xdr:blipFill>
      <xdr:spPr>
        <a:xfrm>
          <a:off x="638175" y="73418700"/>
          <a:ext cx="723900" cy="476250"/>
        </a:xfrm>
        <a:prstGeom prst="rect">
          <a:avLst/>
        </a:prstGeom>
        <a:ln>
          <a:noFill/>
        </a:ln>
      </xdr:spPr>
    </xdr:pic>
    <xdr:clientData/>
  </xdr:twoCellAnchor>
  <xdr:twoCellAnchor editAs="oneCell">
    <xdr:from>
      <xdr:col>1</xdr:col>
      <xdr:colOff>28575</xdr:colOff>
      <xdr:row>142</xdr:row>
      <xdr:rowOff>28575</xdr:rowOff>
    </xdr:from>
    <xdr:to>
      <xdr:col>1</xdr:col>
      <xdr:colOff>752475</xdr:colOff>
      <xdr:row>142</xdr:row>
      <xdr:rowOff>504825</xdr:rowOff>
    </xdr:to>
    <xdr:pic>
      <xdr:nvPicPr>
        <xdr:cNvPr id="283" name="Subgraph-flaviasepsis"/>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73942575"/>
          <a:ext cx="723900" cy="476250"/>
        </a:xfrm>
        <a:prstGeom prst="rect">
          <a:avLst/>
        </a:prstGeom>
        <a:ln>
          <a:noFill/>
        </a:ln>
      </xdr:spPr>
    </xdr:pic>
    <xdr:clientData/>
  </xdr:twoCellAnchor>
  <xdr:twoCellAnchor editAs="oneCell">
    <xdr:from>
      <xdr:col>1</xdr:col>
      <xdr:colOff>28575</xdr:colOff>
      <xdr:row>143</xdr:row>
      <xdr:rowOff>28575</xdr:rowOff>
    </xdr:from>
    <xdr:to>
      <xdr:col>1</xdr:col>
      <xdr:colOff>752475</xdr:colOff>
      <xdr:row>143</xdr:row>
      <xdr:rowOff>504825</xdr:rowOff>
    </xdr:to>
    <xdr:pic>
      <xdr:nvPicPr>
        <xdr:cNvPr id="285" name="Subgraph-grimshawjeremy"/>
        <xdr:cNvPicPr preferRelativeResize="1">
          <a:picLocks noChangeAspect="0"/>
        </xdr:cNvPicPr>
      </xdr:nvPicPr>
      <xdr:blipFill>
        <a:blip r:embed="rId92">
          <a:extLst>
            <a:ext uri="{28A0092B-C50C-407E-A947-70E740481C1C}">
              <a14:useLocalDpi xmlns:a14="http://schemas.microsoft.com/office/drawing/2010/main" val="0"/>
            </a:ext>
          </a:extLst>
        </a:blip>
        <a:stretch>
          <a:fillRect/>
        </a:stretch>
      </xdr:blipFill>
      <xdr:spPr>
        <a:xfrm>
          <a:off x="638175" y="74466450"/>
          <a:ext cx="723900" cy="476250"/>
        </a:xfrm>
        <a:prstGeom prst="rect">
          <a:avLst/>
        </a:prstGeom>
        <a:ln>
          <a:noFill/>
        </a:ln>
      </xdr:spPr>
    </xdr:pic>
    <xdr:clientData/>
  </xdr:twoCellAnchor>
  <xdr:twoCellAnchor editAs="oneCell">
    <xdr:from>
      <xdr:col>1</xdr:col>
      <xdr:colOff>28575</xdr:colOff>
      <xdr:row>144</xdr:row>
      <xdr:rowOff>28575</xdr:rowOff>
    </xdr:from>
    <xdr:to>
      <xdr:col>1</xdr:col>
      <xdr:colOff>752475</xdr:colOff>
      <xdr:row>144</xdr:row>
      <xdr:rowOff>504825</xdr:rowOff>
    </xdr:to>
    <xdr:pic>
      <xdr:nvPicPr>
        <xdr:cNvPr id="287" name="Subgraph-adelinasozo"/>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74990325"/>
          <a:ext cx="723900" cy="476250"/>
        </a:xfrm>
        <a:prstGeom prst="rect">
          <a:avLst/>
        </a:prstGeom>
        <a:ln>
          <a:noFill/>
        </a:ln>
      </xdr:spPr>
    </xdr:pic>
    <xdr:clientData/>
  </xdr:twoCellAnchor>
  <xdr:twoCellAnchor editAs="oneCell">
    <xdr:from>
      <xdr:col>1</xdr:col>
      <xdr:colOff>28575</xdr:colOff>
      <xdr:row>145</xdr:row>
      <xdr:rowOff>28575</xdr:rowOff>
    </xdr:from>
    <xdr:to>
      <xdr:col>1</xdr:col>
      <xdr:colOff>752475</xdr:colOff>
      <xdr:row>145</xdr:row>
      <xdr:rowOff>504825</xdr:rowOff>
    </xdr:to>
    <xdr:pic>
      <xdr:nvPicPr>
        <xdr:cNvPr id="289" name="Subgraph-cardiacaccp"/>
        <xdr:cNvPicPr preferRelativeResize="1">
          <a:picLocks noChangeAspect="0"/>
        </xdr:cNvPicPr>
      </xdr:nvPicPr>
      <xdr:blipFill>
        <a:blip r:embed="rId93">
          <a:extLst>
            <a:ext uri="{28A0092B-C50C-407E-A947-70E740481C1C}">
              <a14:useLocalDpi xmlns:a14="http://schemas.microsoft.com/office/drawing/2010/main" val="0"/>
            </a:ext>
          </a:extLst>
        </a:blip>
        <a:stretch>
          <a:fillRect/>
        </a:stretch>
      </xdr:blipFill>
      <xdr:spPr>
        <a:xfrm>
          <a:off x="638175" y="75514200"/>
          <a:ext cx="723900" cy="476250"/>
        </a:xfrm>
        <a:prstGeom prst="rect">
          <a:avLst/>
        </a:prstGeom>
        <a:ln>
          <a:noFill/>
        </a:ln>
      </xdr:spPr>
    </xdr:pic>
    <xdr:clientData/>
  </xdr:twoCellAnchor>
  <xdr:twoCellAnchor editAs="oneCell">
    <xdr:from>
      <xdr:col>1</xdr:col>
      <xdr:colOff>28575</xdr:colOff>
      <xdr:row>146</xdr:row>
      <xdr:rowOff>28575</xdr:rowOff>
    </xdr:from>
    <xdr:to>
      <xdr:col>1</xdr:col>
      <xdr:colOff>752475</xdr:colOff>
      <xdr:row>146</xdr:row>
      <xdr:rowOff>504825</xdr:rowOff>
    </xdr:to>
    <xdr:pic>
      <xdr:nvPicPr>
        <xdr:cNvPr id="291" name="Subgraph-drmikeadlam"/>
        <xdr:cNvPicPr preferRelativeResize="1">
          <a:picLocks noChangeAspect="0"/>
        </xdr:cNvPicPr>
      </xdr:nvPicPr>
      <xdr:blipFill>
        <a:blip r:embed="rId56">
          <a:extLst>
            <a:ext uri="{28A0092B-C50C-407E-A947-70E740481C1C}">
              <a14:useLocalDpi xmlns:a14="http://schemas.microsoft.com/office/drawing/2010/main" val="0"/>
            </a:ext>
          </a:extLst>
        </a:blip>
        <a:stretch>
          <a:fillRect/>
        </a:stretch>
      </xdr:blipFill>
      <xdr:spPr>
        <a:xfrm>
          <a:off x="638175" y="76038075"/>
          <a:ext cx="723900" cy="476250"/>
        </a:xfrm>
        <a:prstGeom prst="rect">
          <a:avLst/>
        </a:prstGeom>
        <a:ln>
          <a:noFill/>
        </a:ln>
      </xdr:spPr>
    </xdr:pic>
    <xdr:clientData/>
  </xdr:twoCellAnchor>
  <xdr:twoCellAnchor editAs="oneCell">
    <xdr:from>
      <xdr:col>1</xdr:col>
      <xdr:colOff>28575</xdr:colOff>
      <xdr:row>147</xdr:row>
      <xdr:rowOff>28575</xdr:rowOff>
    </xdr:from>
    <xdr:to>
      <xdr:col>1</xdr:col>
      <xdr:colOff>752475</xdr:colOff>
      <xdr:row>147</xdr:row>
      <xdr:rowOff>504825</xdr:rowOff>
    </xdr:to>
    <xdr:pic>
      <xdr:nvPicPr>
        <xdr:cNvPr id="293" name="Subgraph-kangupy"/>
        <xdr:cNvPicPr preferRelativeResize="1">
          <a:picLocks noChangeAspect="0"/>
        </xdr:cNvPicPr>
      </xdr:nvPicPr>
      <xdr:blipFill>
        <a:blip r:embed="rId94">
          <a:extLst>
            <a:ext uri="{28A0092B-C50C-407E-A947-70E740481C1C}">
              <a14:useLocalDpi xmlns:a14="http://schemas.microsoft.com/office/drawing/2010/main" val="0"/>
            </a:ext>
          </a:extLst>
        </a:blip>
        <a:stretch>
          <a:fillRect/>
        </a:stretch>
      </xdr:blipFill>
      <xdr:spPr>
        <a:xfrm>
          <a:off x="638175" y="76561950"/>
          <a:ext cx="723900" cy="476250"/>
        </a:xfrm>
        <a:prstGeom prst="rect">
          <a:avLst/>
        </a:prstGeom>
        <a:ln>
          <a:noFill/>
        </a:ln>
      </xdr:spPr>
    </xdr:pic>
    <xdr:clientData/>
  </xdr:twoCellAnchor>
  <xdr:twoCellAnchor editAs="oneCell">
    <xdr:from>
      <xdr:col>1</xdr:col>
      <xdr:colOff>28575</xdr:colOff>
      <xdr:row>148</xdr:row>
      <xdr:rowOff>28575</xdr:rowOff>
    </xdr:from>
    <xdr:to>
      <xdr:col>1</xdr:col>
      <xdr:colOff>752475</xdr:colOff>
      <xdr:row>148</xdr:row>
      <xdr:rowOff>504825</xdr:rowOff>
    </xdr:to>
    <xdr:pic>
      <xdr:nvPicPr>
        <xdr:cNvPr id="295" name="Subgraph-broomedocs"/>
        <xdr:cNvPicPr preferRelativeResize="1">
          <a:picLocks noChangeAspect="0"/>
        </xdr:cNvPicPr>
      </xdr:nvPicPr>
      <xdr:blipFill>
        <a:blip r:embed="rId95">
          <a:extLst>
            <a:ext uri="{28A0092B-C50C-407E-A947-70E740481C1C}">
              <a14:useLocalDpi xmlns:a14="http://schemas.microsoft.com/office/drawing/2010/main" val="0"/>
            </a:ext>
          </a:extLst>
        </a:blip>
        <a:stretch>
          <a:fillRect/>
        </a:stretch>
      </xdr:blipFill>
      <xdr:spPr>
        <a:xfrm>
          <a:off x="638175" y="77085825"/>
          <a:ext cx="723900" cy="476250"/>
        </a:xfrm>
        <a:prstGeom prst="rect">
          <a:avLst/>
        </a:prstGeom>
        <a:ln>
          <a:noFill/>
        </a:ln>
      </xdr:spPr>
    </xdr:pic>
    <xdr:clientData/>
  </xdr:twoCellAnchor>
  <xdr:twoCellAnchor editAs="oneCell">
    <xdr:from>
      <xdr:col>1</xdr:col>
      <xdr:colOff>28575</xdr:colOff>
      <xdr:row>149</xdr:row>
      <xdr:rowOff>28575</xdr:rowOff>
    </xdr:from>
    <xdr:to>
      <xdr:col>1</xdr:col>
      <xdr:colOff>752475</xdr:colOff>
      <xdr:row>149</xdr:row>
      <xdr:rowOff>504825</xdr:rowOff>
    </xdr:to>
    <xdr:pic>
      <xdr:nvPicPr>
        <xdr:cNvPr id="297" name="Subgraph-jiconnoly"/>
        <xdr:cNvPicPr preferRelativeResize="1">
          <a:picLocks noChangeAspect="0"/>
        </xdr:cNvPicPr>
      </xdr:nvPicPr>
      <xdr:blipFill>
        <a:blip r:embed="rId96">
          <a:extLst>
            <a:ext uri="{28A0092B-C50C-407E-A947-70E740481C1C}">
              <a14:useLocalDpi xmlns:a14="http://schemas.microsoft.com/office/drawing/2010/main" val="0"/>
            </a:ext>
          </a:extLst>
        </a:blip>
        <a:stretch>
          <a:fillRect/>
        </a:stretch>
      </xdr:blipFill>
      <xdr:spPr>
        <a:xfrm>
          <a:off x="638175" y="77609700"/>
          <a:ext cx="723900" cy="476250"/>
        </a:xfrm>
        <a:prstGeom prst="rect">
          <a:avLst/>
        </a:prstGeom>
        <a:ln>
          <a:noFill/>
        </a:ln>
      </xdr:spPr>
    </xdr:pic>
    <xdr:clientData/>
  </xdr:twoCellAnchor>
  <xdr:twoCellAnchor editAs="oneCell">
    <xdr:from>
      <xdr:col>1</xdr:col>
      <xdr:colOff>28575</xdr:colOff>
      <xdr:row>150</xdr:row>
      <xdr:rowOff>28575</xdr:rowOff>
    </xdr:from>
    <xdr:to>
      <xdr:col>1</xdr:col>
      <xdr:colOff>752475</xdr:colOff>
      <xdr:row>150</xdr:row>
      <xdr:rowOff>504825</xdr:rowOff>
    </xdr:to>
    <xdr:pic>
      <xdr:nvPicPr>
        <xdr:cNvPr id="299" name="Subgraph-wilson83003264"/>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78133575"/>
          <a:ext cx="723900" cy="476250"/>
        </a:xfrm>
        <a:prstGeom prst="rect">
          <a:avLst/>
        </a:prstGeom>
        <a:ln>
          <a:noFill/>
        </a:ln>
      </xdr:spPr>
    </xdr:pic>
    <xdr:clientData/>
  </xdr:twoCellAnchor>
  <xdr:twoCellAnchor editAs="oneCell">
    <xdr:from>
      <xdr:col>1</xdr:col>
      <xdr:colOff>28575</xdr:colOff>
      <xdr:row>151</xdr:row>
      <xdr:rowOff>28575</xdr:rowOff>
    </xdr:from>
    <xdr:to>
      <xdr:col>1</xdr:col>
      <xdr:colOff>752475</xdr:colOff>
      <xdr:row>151</xdr:row>
      <xdr:rowOff>504825</xdr:rowOff>
    </xdr:to>
    <xdr:pic>
      <xdr:nvPicPr>
        <xdr:cNvPr id="301" name="Subgraph-msshahrani"/>
        <xdr:cNvPicPr preferRelativeResize="1">
          <a:picLocks noChangeAspect="0"/>
        </xdr:cNvPicPr>
      </xdr:nvPicPr>
      <xdr:blipFill>
        <a:blip r:embed="rId36">
          <a:extLst>
            <a:ext uri="{28A0092B-C50C-407E-A947-70E740481C1C}">
              <a14:useLocalDpi xmlns:a14="http://schemas.microsoft.com/office/drawing/2010/main" val="0"/>
            </a:ext>
          </a:extLst>
        </a:blip>
        <a:stretch>
          <a:fillRect/>
        </a:stretch>
      </xdr:blipFill>
      <xdr:spPr>
        <a:xfrm>
          <a:off x="638175" y="78657450"/>
          <a:ext cx="723900" cy="476250"/>
        </a:xfrm>
        <a:prstGeom prst="rect">
          <a:avLst/>
        </a:prstGeom>
        <a:ln>
          <a:noFill/>
        </a:ln>
      </xdr:spPr>
    </xdr:pic>
    <xdr:clientData/>
  </xdr:twoCellAnchor>
  <xdr:twoCellAnchor editAs="oneCell">
    <xdr:from>
      <xdr:col>1</xdr:col>
      <xdr:colOff>28575</xdr:colOff>
      <xdr:row>152</xdr:row>
      <xdr:rowOff>28575</xdr:rowOff>
    </xdr:from>
    <xdr:to>
      <xdr:col>1</xdr:col>
      <xdr:colOff>752475</xdr:colOff>
      <xdr:row>152</xdr:row>
      <xdr:rowOff>504825</xdr:rowOff>
    </xdr:to>
    <xdr:pic>
      <xdr:nvPicPr>
        <xdr:cNvPr id="303" name="Subgraph-drlfarrell"/>
        <xdr:cNvPicPr preferRelativeResize="1">
          <a:picLocks noChangeAspect="0"/>
        </xdr:cNvPicPr>
      </xdr:nvPicPr>
      <xdr:blipFill>
        <a:blip r:embed="rId54">
          <a:extLst>
            <a:ext uri="{28A0092B-C50C-407E-A947-70E740481C1C}">
              <a14:useLocalDpi xmlns:a14="http://schemas.microsoft.com/office/drawing/2010/main" val="0"/>
            </a:ext>
          </a:extLst>
        </a:blip>
        <a:stretch>
          <a:fillRect/>
        </a:stretch>
      </xdr:blipFill>
      <xdr:spPr>
        <a:xfrm>
          <a:off x="638175" y="79181325"/>
          <a:ext cx="723900" cy="476250"/>
        </a:xfrm>
        <a:prstGeom prst="rect">
          <a:avLst/>
        </a:prstGeom>
        <a:ln>
          <a:noFill/>
        </a:ln>
      </xdr:spPr>
    </xdr:pic>
    <xdr:clientData/>
  </xdr:twoCellAnchor>
  <xdr:twoCellAnchor editAs="oneCell">
    <xdr:from>
      <xdr:col>1</xdr:col>
      <xdr:colOff>28575</xdr:colOff>
      <xdr:row>153</xdr:row>
      <xdr:rowOff>28575</xdr:rowOff>
    </xdr:from>
    <xdr:to>
      <xdr:col>1</xdr:col>
      <xdr:colOff>752475</xdr:colOff>
      <xdr:row>153</xdr:row>
      <xdr:rowOff>504825</xdr:rowOff>
    </xdr:to>
    <xdr:pic>
      <xdr:nvPicPr>
        <xdr:cNvPr id="305" name="Subgraph-annemccabekelly"/>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79705200"/>
          <a:ext cx="723900" cy="476250"/>
        </a:xfrm>
        <a:prstGeom prst="rect">
          <a:avLst/>
        </a:prstGeom>
        <a:ln>
          <a:noFill/>
        </a:ln>
      </xdr:spPr>
    </xdr:pic>
    <xdr:clientData/>
  </xdr:twoCellAnchor>
  <xdr:twoCellAnchor editAs="oneCell">
    <xdr:from>
      <xdr:col>1</xdr:col>
      <xdr:colOff>28575</xdr:colOff>
      <xdr:row>154</xdr:row>
      <xdr:rowOff>28575</xdr:rowOff>
    </xdr:from>
    <xdr:to>
      <xdr:col>1</xdr:col>
      <xdr:colOff>752475</xdr:colOff>
      <xdr:row>154</xdr:row>
      <xdr:rowOff>504825</xdr:rowOff>
    </xdr:to>
    <xdr:pic>
      <xdr:nvPicPr>
        <xdr:cNvPr id="307" name="Subgraph-charlesweijer"/>
        <xdr:cNvPicPr preferRelativeResize="1">
          <a:picLocks noChangeAspect="0"/>
        </xdr:cNvPicPr>
      </xdr:nvPicPr>
      <xdr:blipFill>
        <a:blip r:embed="rId97">
          <a:extLst>
            <a:ext uri="{28A0092B-C50C-407E-A947-70E740481C1C}">
              <a14:useLocalDpi xmlns:a14="http://schemas.microsoft.com/office/drawing/2010/main" val="0"/>
            </a:ext>
          </a:extLst>
        </a:blip>
        <a:stretch>
          <a:fillRect/>
        </a:stretch>
      </xdr:blipFill>
      <xdr:spPr>
        <a:xfrm>
          <a:off x="638175" y="80229075"/>
          <a:ext cx="723900" cy="476250"/>
        </a:xfrm>
        <a:prstGeom prst="rect">
          <a:avLst/>
        </a:prstGeom>
        <a:ln>
          <a:noFill/>
        </a:ln>
      </xdr:spPr>
    </xdr:pic>
    <xdr:clientData/>
  </xdr:twoCellAnchor>
  <xdr:twoCellAnchor editAs="oneCell">
    <xdr:from>
      <xdr:col>1</xdr:col>
      <xdr:colOff>28575</xdr:colOff>
      <xdr:row>155</xdr:row>
      <xdr:rowOff>28575</xdr:rowOff>
    </xdr:from>
    <xdr:to>
      <xdr:col>1</xdr:col>
      <xdr:colOff>752475</xdr:colOff>
      <xdr:row>155</xdr:row>
      <xdr:rowOff>504825</xdr:rowOff>
    </xdr:to>
    <xdr:pic>
      <xdr:nvPicPr>
        <xdr:cNvPr id="309" name="Subgraph-paulo7901gmail1"/>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80752950"/>
          <a:ext cx="723900" cy="476250"/>
        </a:xfrm>
        <a:prstGeom prst="rect">
          <a:avLst/>
        </a:prstGeom>
        <a:ln>
          <a:noFill/>
        </a:ln>
      </xdr:spPr>
    </xdr:pic>
    <xdr:clientData/>
  </xdr:twoCellAnchor>
  <xdr:twoCellAnchor editAs="oneCell">
    <xdr:from>
      <xdr:col>1</xdr:col>
      <xdr:colOff>28575</xdr:colOff>
      <xdr:row>156</xdr:row>
      <xdr:rowOff>28575</xdr:rowOff>
    </xdr:from>
    <xdr:to>
      <xdr:col>1</xdr:col>
      <xdr:colOff>752475</xdr:colOff>
      <xdr:row>156</xdr:row>
      <xdr:rowOff>504825</xdr:rowOff>
    </xdr:to>
    <xdr:pic>
      <xdr:nvPicPr>
        <xdr:cNvPr id="311" name="Subgraph-westcorkrr"/>
        <xdr:cNvPicPr preferRelativeResize="1">
          <a:picLocks noChangeAspect="0"/>
        </xdr:cNvPicPr>
      </xdr:nvPicPr>
      <xdr:blipFill>
        <a:blip r:embed="rId98">
          <a:extLst>
            <a:ext uri="{28A0092B-C50C-407E-A947-70E740481C1C}">
              <a14:useLocalDpi xmlns:a14="http://schemas.microsoft.com/office/drawing/2010/main" val="0"/>
            </a:ext>
          </a:extLst>
        </a:blip>
        <a:stretch>
          <a:fillRect/>
        </a:stretch>
      </xdr:blipFill>
      <xdr:spPr>
        <a:xfrm>
          <a:off x="638175" y="81276825"/>
          <a:ext cx="723900" cy="476250"/>
        </a:xfrm>
        <a:prstGeom prst="rect">
          <a:avLst/>
        </a:prstGeom>
        <a:ln>
          <a:noFill/>
        </a:ln>
      </xdr:spPr>
    </xdr:pic>
    <xdr:clientData/>
  </xdr:twoCellAnchor>
  <xdr:twoCellAnchor editAs="oneCell">
    <xdr:from>
      <xdr:col>1</xdr:col>
      <xdr:colOff>28575</xdr:colOff>
      <xdr:row>157</xdr:row>
      <xdr:rowOff>28575</xdr:rowOff>
    </xdr:from>
    <xdr:to>
      <xdr:col>1</xdr:col>
      <xdr:colOff>752475</xdr:colOff>
      <xdr:row>157</xdr:row>
      <xdr:rowOff>504825</xdr:rowOff>
    </xdr:to>
    <xdr:pic>
      <xdr:nvPicPr>
        <xdr:cNvPr id="313" name="Subgraph-icnarc"/>
        <xdr:cNvPicPr preferRelativeResize="1">
          <a:picLocks noChangeAspect="0"/>
        </xdr:cNvPicPr>
      </xdr:nvPicPr>
      <xdr:blipFill>
        <a:blip r:embed="rId99">
          <a:extLst>
            <a:ext uri="{28A0092B-C50C-407E-A947-70E740481C1C}">
              <a14:useLocalDpi xmlns:a14="http://schemas.microsoft.com/office/drawing/2010/main" val="0"/>
            </a:ext>
          </a:extLst>
        </a:blip>
        <a:stretch>
          <a:fillRect/>
        </a:stretch>
      </xdr:blipFill>
      <xdr:spPr>
        <a:xfrm>
          <a:off x="638175" y="81800700"/>
          <a:ext cx="723900" cy="476250"/>
        </a:xfrm>
        <a:prstGeom prst="rect">
          <a:avLst/>
        </a:prstGeom>
        <a:ln>
          <a:noFill/>
        </a:ln>
      </xdr:spPr>
    </xdr:pic>
    <xdr:clientData/>
  </xdr:twoCellAnchor>
  <xdr:twoCellAnchor editAs="oneCell">
    <xdr:from>
      <xdr:col>1</xdr:col>
      <xdr:colOff>28575</xdr:colOff>
      <xdr:row>158</xdr:row>
      <xdr:rowOff>28575</xdr:rowOff>
    </xdr:from>
    <xdr:to>
      <xdr:col>1</xdr:col>
      <xdr:colOff>752475</xdr:colOff>
      <xdr:row>158</xdr:row>
      <xdr:rowOff>504825</xdr:rowOff>
    </xdr:to>
    <xdr:pic>
      <xdr:nvPicPr>
        <xdr:cNvPr id="315" name="Subgraph-icunutrition"/>
        <xdr:cNvPicPr preferRelativeResize="1">
          <a:picLocks noChangeAspect="0"/>
        </xdr:cNvPicPr>
      </xdr:nvPicPr>
      <xdr:blipFill>
        <a:blip r:embed="rId100">
          <a:extLst>
            <a:ext uri="{28A0092B-C50C-407E-A947-70E740481C1C}">
              <a14:useLocalDpi xmlns:a14="http://schemas.microsoft.com/office/drawing/2010/main" val="0"/>
            </a:ext>
          </a:extLst>
        </a:blip>
        <a:stretch>
          <a:fillRect/>
        </a:stretch>
      </xdr:blipFill>
      <xdr:spPr>
        <a:xfrm>
          <a:off x="638175" y="82324575"/>
          <a:ext cx="723900" cy="476250"/>
        </a:xfrm>
        <a:prstGeom prst="rect">
          <a:avLst/>
        </a:prstGeom>
        <a:ln>
          <a:noFill/>
        </a:ln>
      </xdr:spPr>
    </xdr:pic>
    <xdr:clientData/>
  </xdr:twoCellAnchor>
  <xdr:twoCellAnchor editAs="oneCell">
    <xdr:from>
      <xdr:col>1</xdr:col>
      <xdr:colOff>28575</xdr:colOff>
      <xdr:row>159</xdr:row>
      <xdr:rowOff>28575</xdr:rowOff>
    </xdr:from>
    <xdr:to>
      <xdr:col>1</xdr:col>
      <xdr:colOff>752475</xdr:colOff>
      <xdr:row>159</xdr:row>
      <xdr:rowOff>504825</xdr:rowOff>
    </xdr:to>
    <xdr:pic>
      <xdr:nvPicPr>
        <xdr:cNvPr id="317" name="Subgraph-wokko72"/>
        <xdr:cNvPicPr preferRelativeResize="1">
          <a:picLocks noChangeAspect="0"/>
        </xdr:cNvPicPr>
      </xdr:nvPicPr>
      <xdr:blipFill>
        <a:blip r:embed="rId101">
          <a:extLst>
            <a:ext uri="{28A0092B-C50C-407E-A947-70E740481C1C}">
              <a14:useLocalDpi xmlns:a14="http://schemas.microsoft.com/office/drawing/2010/main" val="0"/>
            </a:ext>
          </a:extLst>
        </a:blip>
        <a:stretch>
          <a:fillRect/>
        </a:stretch>
      </xdr:blipFill>
      <xdr:spPr>
        <a:xfrm>
          <a:off x="638175" y="82848450"/>
          <a:ext cx="723900" cy="476250"/>
        </a:xfrm>
        <a:prstGeom prst="rect">
          <a:avLst/>
        </a:prstGeom>
        <a:ln>
          <a:noFill/>
        </a:ln>
      </xdr:spPr>
    </xdr:pic>
    <xdr:clientData/>
  </xdr:twoCellAnchor>
  <xdr:twoCellAnchor editAs="oneCell">
    <xdr:from>
      <xdr:col>1</xdr:col>
      <xdr:colOff>28575</xdr:colOff>
      <xdr:row>160</xdr:row>
      <xdr:rowOff>28575</xdr:rowOff>
    </xdr:from>
    <xdr:to>
      <xdr:col>1</xdr:col>
      <xdr:colOff>752475</xdr:colOff>
      <xdr:row>160</xdr:row>
      <xdr:rowOff>504825</xdr:rowOff>
    </xdr:to>
    <xdr:pic>
      <xdr:nvPicPr>
        <xdr:cNvPr id="319" name="Subgraph-olly_moore"/>
        <xdr:cNvPicPr preferRelativeResize="1">
          <a:picLocks noChangeAspect="0"/>
        </xdr:cNvPicPr>
      </xdr:nvPicPr>
      <xdr:blipFill>
        <a:blip r:embed="rId102">
          <a:extLst>
            <a:ext uri="{28A0092B-C50C-407E-A947-70E740481C1C}">
              <a14:useLocalDpi xmlns:a14="http://schemas.microsoft.com/office/drawing/2010/main" val="0"/>
            </a:ext>
          </a:extLst>
        </a:blip>
        <a:stretch>
          <a:fillRect/>
        </a:stretch>
      </xdr:blipFill>
      <xdr:spPr>
        <a:xfrm>
          <a:off x="638175" y="83372325"/>
          <a:ext cx="723900" cy="476250"/>
        </a:xfrm>
        <a:prstGeom prst="rect">
          <a:avLst/>
        </a:prstGeom>
        <a:ln>
          <a:noFill/>
        </a:ln>
      </xdr:spPr>
    </xdr:pic>
    <xdr:clientData/>
  </xdr:twoCellAnchor>
  <xdr:twoCellAnchor editAs="oneCell">
    <xdr:from>
      <xdr:col>1</xdr:col>
      <xdr:colOff>28575</xdr:colOff>
      <xdr:row>161</xdr:row>
      <xdr:rowOff>28575</xdr:rowOff>
    </xdr:from>
    <xdr:to>
      <xdr:col>1</xdr:col>
      <xdr:colOff>752475</xdr:colOff>
      <xdr:row>161</xdr:row>
      <xdr:rowOff>504825</xdr:rowOff>
    </xdr:to>
    <xdr:pic>
      <xdr:nvPicPr>
        <xdr:cNvPr id="321" name="Subgraph-janedean1975"/>
        <xdr:cNvPicPr preferRelativeResize="1">
          <a:picLocks noChangeAspect="0"/>
        </xdr:cNvPicPr>
      </xdr:nvPicPr>
      <xdr:blipFill>
        <a:blip r:embed="rId103">
          <a:extLst>
            <a:ext uri="{28A0092B-C50C-407E-A947-70E740481C1C}">
              <a14:useLocalDpi xmlns:a14="http://schemas.microsoft.com/office/drawing/2010/main" val="0"/>
            </a:ext>
          </a:extLst>
        </a:blip>
        <a:stretch>
          <a:fillRect/>
        </a:stretch>
      </xdr:blipFill>
      <xdr:spPr>
        <a:xfrm>
          <a:off x="638175" y="83896200"/>
          <a:ext cx="723900" cy="476250"/>
        </a:xfrm>
        <a:prstGeom prst="rect">
          <a:avLst/>
        </a:prstGeom>
        <a:ln>
          <a:noFill/>
        </a:ln>
      </xdr:spPr>
    </xdr:pic>
    <xdr:clientData/>
  </xdr:twoCellAnchor>
  <xdr:twoCellAnchor editAs="oneCell">
    <xdr:from>
      <xdr:col>1</xdr:col>
      <xdr:colOff>28575</xdr:colOff>
      <xdr:row>162</xdr:row>
      <xdr:rowOff>28575</xdr:rowOff>
    </xdr:from>
    <xdr:to>
      <xdr:col>1</xdr:col>
      <xdr:colOff>752475</xdr:colOff>
      <xdr:row>162</xdr:row>
      <xdr:rowOff>504825</xdr:rowOff>
    </xdr:to>
    <xdr:pic>
      <xdr:nvPicPr>
        <xdr:cNvPr id="323" name="Subgraph-jjasonsperrymd"/>
        <xdr:cNvPicPr preferRelativeResize="1">
          <a:picLocks noChangeAspect="0"/>
        </xdr:cNvPicPr>
      </xdr:nvPicPr>
      <xdr:blipFill>
        <a:blip r:embed="rId104">
          <a:extLst>
            <a:ext uri="{28A0092B-C50C-407E-A947-70E740481C1C}">
              <a14:useLocalDpi xmlns:a14="http://schemas.microsoft.com/office/drawing/2010/main" val="0"/>
            </a:ext>
          </a:extLst>
        </a:blip>
        <a:stretch>
          <a:fillRect/>
        </a:stretch>
      </xdr:blipFill>
      <xdr:spPr>
        <a:xfrm>
          <a:off x="638175" y="84420075"/>
          <a:ext cx="723900" cy="476250"/>
        </a:xfrm>
        <a:prstGeom prst="rect">
          <a:avLst/>
        </a:prstGeom>
        <a:ln>
          <a:noFill/>
        </a:ln>
      </xdr:spPr>
    </xdr:pic>
    <xdr:clientData/>
  </xdr:twoCellAnchor>
  <xdr:twoCellAnchor editAs="oneCell">
    <xdr:from>
      <xdr:col>1</xdr:col>
      <xdr:colOff>28575</xdr:colOff>
      <xdr:row>163</xdr:row>
      <xdr:rowOff>28575</xdr:rowOff>
    </xdr:from>
    <xdr:to>
      <xdr:col>1</xdr:col>
      <xdr:colOff>752475</xdr:colOff>
      <xdr:row>163</xdr:row>
      <xdr:rowOff>504825</xdr:rowOff>
    </xdr:to>
    <xdr:pic>
      <xdr:nvPicPr>
        <xdr:cNvPr id="325" name="Subgraph-pampers"/>
        <xdr:cNvPicPr preferRelativeResize="1">
          <a:picLocks noChangeAspect="0"/>
        </xdr:cNvPicPr>
      </xdr:nvPicPr>
      <xdr:blipFill>
        <a:blip r:embed="rId104">
          <a:extLst>
            <a:ext uri="{28A0092B-C50C-407E-A947-70E740481C1C}">
              <a14:useLocalDpi xmlns:a14="http://schemas.microsoft.com/office/drawing/2010/main" val="0"/>
            </a:ext>
          </a:extLst>
        </a:blip>
        <a:stretch>
          <a:fillRect/>
        </a:stretch>
      </xdr:blipFill>
      <xdr:spPr>
        <a:xfrm>
          <a:off x="638175" y="84943950"/>
          <a:ext cx="723900" cy="476250"/>
        </a:xfrm>
        <a:prstGeom prst="rect">
          <a:avLst/>
        </a:prstGeom>
        <a:ln>
          <a:noFill/>
        </a:ln>
      </xdr:spPr>
    </xdr:pic>
    <xdr:clientData/>
  </xdr:twoCellAnchor>
  <xdr:twoCellAnchor editAs="oneCell">
    <xdr:from>
      <xdr:col>1</xdr:col>
      <xdr:colOff>28575</xdr:colOff>
      <xdr:row>164</xdr:row>
      <xdr:rowOff>28575</xdr:rowOff>
    </xdr:from>
    <xdr:to>
      <xdr:col>1</xdr:col>
      <xdr:colOff>752475</xdr:colOff>
      <xdr:row>164</xdr:row>
      <xdr:rowOff>504825</xdr:rowOff>
    </xdr:to>
    <xdr:pic>
      <xdr:nvPicPr>
        <xdr:cNvPr id="327" name="Subgraph-pampers_uk"/>
        <xdr:cNvPicPr preferRelativeResize="1">
          <a:picLocks noChangeAspect="0"/>
        </xdr:cNvPicPr>
      </xdr:nvPicPr>
      <xdr:blipFill>
        <a:blip r:embed="rId105">
          <a:extLst>
            <a:ext uri="{28A0092B-C50C-407E-A947-70E740481C1C}">
              <a14:useLocalDpi xmlns:a14="http://schemas.microsoft.com/office/drawing/2010/main" val="0"/>
            </a:ext>
          </a:extLst>
        </a:blip>
        <a:stretch>
          <a:fillRect/>
        </a:stretch>
      </xdr:blipFill>
      <xdr:spPr>
        <a:xfrm>
          <a:off x="638175" y="85467825"/>
          <a:ext cx="723900" cy="476250"/>
        </a:xfrm>
        <a:prstGeom prst="rect">
          <a:avLst/>
        </a:prstGeom>
        <a:ln>
          <a:noFill/>
        </a:ln>
      </xdr:spPr>
    </xdr:pic>
    <xdr:clientData/>
  </xdr:twoCellAnchor>
  <xdr:twoCellAnchor editAs="oneCell">
    <xdr:from>
      <xdr:col>1</xdr:col>
      <xdr:colOff>28575</xdr:colOff>
      <xdr:row>165</xdr:row>
      <xdr:rowOff>28575</xdr:rowOff>
    </xdr:from>
    <xdr:to>
      <xdr:col>1</xdr:col>
      <xdr:colOff>752475</xdr:colOff>
      <xdr:row>165</xdr:row>
      <xdr:rowOff>504825</xdr:rowOff>
    </xdr:to>
    <xdr:pic>
      <xdr:nvPicPr>
        <xdr:cNvPr id="329" name="Subgraph-gmacscotland"/>
        <xdr:cNvPicPr preferRelativeResize="1">
          <a:picLocks noChangeAspect="0"/>
        </xdr:cNvPicPr>
      </xdr:nvPicPr>
      <xdr:blipFill>
        <a:blip r:embed="rId106">
          <a:extLst>
            <a:ext uri="{28A0092B-C50C-407E-A947-70E740481C1C}">
              <a14:useLocalDpi xmlns:a14="http://schemas.microsoft.com/office/drawing/2010/main" val="0"/>
            </a:ext>
          </a:extLst>
        </a:blip>
        <a:stretch>
          <a:fillRect/>
        </a:stretch>
      </xdr:blipFill>
      <xdr:spPr>
        <a:xfrm>
          <a:off x="638175" y="85991700"/>
          <a:ext cx="723900" cy="476250"/>
        </a:xfrm>
        <a:prstGeom prst="rect">
          <a:avLst/>
        </a:prstGeom>
        <a:ln>
          <a:noFill/>
        </a:ln>
      </xdr:spPr>
    </xdr:pic>
    <xdr:clientData/>
  </xdr:twoCellAnchor>
  <xdr:twoCellAnchor editAs="oneCell">
    <xdr:from>
      <xdr:col>1</xdr:col>
      <xdr:colOff>28575</xdr:colOff>
      <xdr:row>166</xdr:row>
      <xdr:rowOff>28575</xdr:rowOff>
    </xdr:from>
    <xdr:to>
      <xdr:col>1</xdr:col>
      <xdr:colOff>752475</xdr:colOff>
      <xdr:row>166</xdr:row>
      <xdr:rowOff>504825</xdr:rowOff>
    </xdr:to>
    <xdr:pic>
      <xdr:nvPicPr>
        <xdr:cNvPr id="331" name="Subgraph-hsru_aberdeen"/>
        <xdr:cNvPicPr preferRelativeResize="1">
          <a:picLocks noChangeAspect="0"/>
        </xdr:cNvPicPr>
      </xdr:nvPicPr>
      <xdr:blipFill>
        <a:blip r:embed="rId107">
          <a:extLst>
            <a:ext uri="{28A0092B-C50C-407E-A947-70E740481C1C}">
              <a14:useLocalDpi xmlns:a14="http://schemas.microsoft.com/office/drawing/2010/main" val="0"/>
            </a:ext>
          </a:extLst>
        </a:blip>
        <a:stretch>
          <a:fillRect/>
        </a:stretch>
      </xdr:blipFill>
      <xdr:spPr>
        <a:xfrm>
          <a:off x="638175" y="86515575"/>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L328" totalsRowShown="0" headerRowDxfId="427" dataDxfId="391">
  <autoFilter ref="A2:BL328"/>
  <tableColumns count="64">
    <tableColumn id="1" name="Vertex 1" dataDxfId="376"/>
    <tableColumn id="2" name="Vertex 2" dataDxfId="374"/>
    <tableColumn id="3" name="Color" dataDxfId="375"/>
    <tableColumn id="4" name="Width" dataDxfId="400"/>
    <tableColumn id="11" name="Style" dataDxfId="399"/>
    <tableColumn id="5" name="Opacity" dataDxfId="398"/>
    <tableColumn id="6" name="Visibility" dataDxfId="397"/>
    <tableColumn id="10" name="Label" dataDxfId="396"/>
    <tableColumn id="12" name="Label Text Color" dataDxfId="395"/>
    <tableColumn id="13" name="Label Font Size" dataDxfId="394"/>
    <tableColumn id="14" name="Reciprocated?" dataDxfId="29"/>
    <tableColumn id="7" name="ID" dataDxfId="393"/>
    <tableColumn id="9" name="Dynamic Filter" dataDxfId="392"/>
    <tableColumn id="8" name="Add Your Own Columns Here" dataDxfId="373"/>
    <tableColumn id="15" name="Relationship" dataDxfId="372"/>
    <tableColumn id="16" name="Relationship Date (UTC)" dataDxfId="371"/>
    <tableColumn id="17" name="Tweet" dataDxfId="370"/>
    <tableColumn id="18" name="URLs in Tweet" dataDxfId="369"/>
    <tableColumn id="19" name="Domains in Tweet" dataDxfId="368"/>
    <tableColumn id="20" name="Hashtags in Tweet" dataDxfId="367"/>
    <tableColumn id="21" name="Media in Tweet" dataDxfId="366"/>
    <tableColumn id="22" name="Tweet Image File" dataDxfId="365"/>
    <tableColumn id="23" name="Tweet Date (UTC)" dataDxfId="364"/>
    <tableColumn id="24" name="Twitter Page for Tweet" dataDxfId="363"/>
    <tableColumn id="25" name="Latitude" dataDxfId="362"/>
    <tableColumn id="26" name="Longitude" dataDxfId="361"/>
    <tableColumn id="27" name="Imported ID" dataDxfId="360"/>
    <tableColumn id="28" name="In-Reply-To Tweet ID" dataDxfId="359"/>
    <tableColumn id="29" name="Favorited" dataDxfId="358"/>
    <tableColumn id="30" name="Favorite Count" dataDxfId="357"/>
    <tableColumn id="31" name="In-Reply-To User ID" dataDxfId="356"/>
    <tableColumn id="32" name="Is Quote Status" dataDxfId="355"/>
    <tableColumn id="33" name="Language" dataDxfId="354"/>
    <tableColumn id="34" name="Possibly Sensitive" dataDxfId="353"/>
    <tableColumn id="35" name="Quoted Status ID" dataDxfId="352"/>
    <tableColumn id="36" name="Retweeted" dataDxfId="351"/>
    <tableColumn id="37" name="Retweet Count" dataDxfId="350"/>
    <tableColumn id="38" name="Retweet ID" dataDxfId="349"/>
    <tableColumn id="39" name="Source" dataDxfId="348"/>
    <tableColumn id="40" name="Truncated" dataDxfId="347"/>
    <tableColumn id="41" name="Unified Twitter ID" dataDxfId="346"/>
    <tableColumn id="42" name="Imported Tweet Type" dataDxfId="345"/>
    <tableColumn id="43" name="Added By Extended Analysis" dataDxfId="344"/>
    <tableColumn id="44" name="Corrected By Extended Analysis" dataDxfId="343"/>
    <tableColumn id="45" name="Place Bounding Box" dataDxfId="342"/>
    <tableColumn id="46" name="Place Country" dataDxfId="341"/>
    <tableColumn id="47" name="Place Country Code" dataDxfId="340"/>
    <tableColumn id="48" name="Place Full Name" dataDxfId="339"/>
    <tableColumn id="49" name="Place ID" dataDxfId="338"/>
    <tableColumn id="50" name="Place Name" dataDxfId="337"/>
    <tableColumn id="51" name="Place Type" dataDxfId="336"/>
    <tableColumn id="52" name="Place URL" dataDxfId="335"/>
    <tableColumn id="53" name="Edge Weight"/>
    <tableColumn id="54" name="Vertex 1 Group" dataDxfId="298">
      <calculatedColumnFormula>REPLACE(INDEX(GroupVertices[Group], MATCH(Edges[[#This Row],[Vertex 1]],GroupVertices[Vertex],0)),1,1,"")</calculatedColumnFormula>
    </tableColumn>
    <tableColumn id="55" name="Vertex 2 Group" dataDxfId="59">
      <calculatedColumnFormula>REPLACE(INDEX(GroupVertices[Group], MATCH(Edges[[#This Row],[Vertex 2]],GroupVertices[Vertex],0)),1,1,"")</calculatedColumnFormula>
    </tableColumn>
    <tableColumn id="56" name="Sentiment List #1: Positive Word Count" dataDxfId="58"/>
    <tableColumn id="57" name="Sentiment List #1: Positive Word Percentage (%)" dataDxfId="57"/>
    <tableColumn id="58" name="Sentiment List #2: Negative Word Count" dataDxfId="56"/>
    <tableColumn id="59" name="Sentiment List #2: Negative Word Percentage (%)" dataDxfId="55"/>
    <tableColumn id="60" name="Sentiment List #3: Angry/Violent Word Count" dataDxfId="54"/>
    <tableColumn id="61" name="Sentiment List #3: Angry/Violent Word Percentage (%)" dataDxfId="53"/>
    <tableColumn id="62" name="Non-categorized Word Count" dataDxfId="52"/>
    <tableColumn id="63" name="Non-categorized Word Percentage (%)" dataDxfId="51"/>
    <tableColumn id="64" name="Edge Content Word Count" dataDxfId="5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0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55" totalsRowShown="0" headerRowDxfId="297" dataDxfId="296">
  <autoFilter ref="A2:C55"/>
  <tableColumns count="3">
    <tableColumn id="1" name="Group 1" dataDxfId="295"/>
    <tableColumn id="2" name="Group 2" dataDxfId="294"/>
    <tableColumn id="3" name="Edges" dataDxfId="293"/>
  </tableColumns>
  <tableStyleInfo name="NodeXL Table" showFirstColumn="0" showLastColumn="0" showRowStripes="1" showColumnStripes="0"/>
</table>
</file>

<file path=xl/tables/table12.xml><?xml version="1.0" encoding="utf-8"?>
<table xmlns="http://schemas.openxmlformats.org/spreadsheetml/2006/main" id="11" name="TwitterSearchNetworkTopItems_1" displayName="TwitterSearchNetworkTopItems_1" ref="A1:V11" totalsRowShown="0" headerRowDxfId="290" dataDxfId="289">
  <autoFilter ref="A1:V11"/>
  <tableColumns count="22">
    <tableColumn id="1" name="Top URLs in Tweet in Entire Graph" dataDxfId="288"/>
    <tableColumn id="2" name="Entire Graph Count" dataDxfId="287"/>
    <tableColumn id="3" name="Top URLs in Tweet in G1" dataDxfId="286"/>
    <tableColumn id="4" name="G1 Count" dataDxfId="285"/>
    <tableColumn id="5" name="Top URLs in Tweet in G2" dataDxfId="284"/>
    <tableColumn id="6" name="G2 Count" dataDxfId="283"/>
    <tableColumn id="7" name="Top URLs in Tweet in G3" dataDxfId="282"/>
    <tableColumn id="8" name="G3 Count" dataDxfId="281"/>
    <tableColumn id="9" name="Top URLs in Tweet in G4" dataDxfId="280"/>
    <tableColumn id="10" name="G4 Count" dataDxfId="279"/>
    <tableColumn id="11" name="Top URLs in Tweet in G5" dataDxfId="278"/>
    <tableColumn id="12" name="G5 Count" dataDxfId="277"/>
    <tableColumn id="13" name="Top URLs in Tweet in G6" dataDxfId="276"/>
    <tableColumn id="14" name="G6 Count" dataDxfId="275"/>
    <tableColumn id="15" name="Top URLs in Tweet in G7" dataDxfId="274"/>
    <tableColumn id="16" name="G7 Count" dataDxfId="273"/>
    <tableColumn id="17" name="Top URLs in Tweet in G8" dataDxfId="272"/>
    <tableColumn id="18" name="G8 Count" dataDxfId="271"/>
    <tableColumn id="19" name="Top URLs in Tweet in G9" dataDxfId="270"/>
    <tableColumn id="20" name="G9 Count" dataDxfId="269"/>
    <tableColumn id="21" name="Top URLs in Tweet in G10" dataDxfId="268"/>
    <tableColumn id="22" name="G10 Count" dataDxfId="267"/>
  </tableColumns>
  <tableStyleInfo name="NodeXL Table" showFirstColumn="0" showLastColumn="0" showRowStripes="1" showColumnStripes="0"/>
</table>
</file>

<file path=xl/tables/table13.xml><?xml version="1.0" encoding="utf-8"?>
<table xmlns="http://schemas.openxmlformats.org/spreadsheetml/2006/main" id="12" name="TwitterSearchNetworkTopItems_2" displayName="TwitterSearchNetworkTopItems_2" ref="A14:V24" totalsRowShown="0" headerRowDxfId="266" dataDxfId="265">
  <autoFilter ref="A14:V24"/>
  <tableColumns count="22">
    <tableColumn id="1" name="Top Domains in Tweet in Entire Graph" dataDxfId="264"/>
    <tableColumn id="2" name="Entire Graph Count" dataDxfId="263"/>
    <tableColumn id="3" name="Top Domains in Tweet in G1" dataDxfId="262"/>
    <tableColumn id="4" name="G1 Count" dataDxfId="261"/>
    <tableColumn id="5" name="Top Domains in Tweet in G2" dataDxfId="260"/>
    <tableColumn id="6" name="G2 Count" dataDxfId="259"/>
    <tableColumn id="7" name="Top Domains in Tweet in G3" dataDxfId="258"/>
    <tableColumn id="8" name="G3 Count" dataDxfId="257"/>
    <tableColumn id="9" name="Top Domains in Tweet in G4" dataDxfId="256"/>
    <tableColumn id="10" name="G4 Count" dataDxfId="255"/>
    <tableColumn id="11" name="Top Domains in Tweet in G5" dataDxfId="254"/>
    <tableColumn id="12" name="G5 Count" dataDxfId="253"/>
    <tableColumn id="13" name="Top Domains in Tweet in G6" dataDxfId="252"/>
    <tableColumn id="14" name="G6 Count" dataDxfId="251"/>
    <tableColumn id="15" name="Top Domains in Tweet in G7" dataDxfId="250"/>
    <tableColumn id="16" name="G7 Count" dataDxfId="249"/>
    <tableColumn id="17" name="Top Domains in Tweet in G8" dataDxfId="248"/>
    <tableColumn id="18" name="G8 Count" dataDxfId="247"/>
    <tableColumn id="19" name="Top Domains in Tweet in G9" dataDxfId="246"/>
    <tableColumn id="20" name="G9 Count" dataDxfId="245"/>
    <tableColumn id="21" name="Top Domains in Tweet in G10" dataDxfId="244"/>
    <tableColumn id="22" name="G10 Count" dataDxfId="243"/>
  </tableColumns>
  <tableStyleInfo name="NodeXL Table" showFirstColumn="0" showLastColumn="0" showRowStripes="1" showColumnStripes="0"/>
</table>
</file>

<file path=xl/tables/table14.xml><?xml version="1.0" encoding="utf-8"?>
<table xmlns="http://schemas.openxmlformats.org/spreadsheetml/2006/main" id="13" name="TwitterSearchNetworkTopItems_3" displayName="TwitterSearchNetworkTopItems_3" ref="A27:V37" totalsRowShown="0" headerRowDxfId="242" dataDxfId="241">
  <autoFilter ref="A27:V37"/>
  <tableColumns count="22">
    <tableColumn id="1" name="Top Hashtags in Tweet in Entire Graph" dataDxfId="240"/>
    <tableColumn id="2" name="Entire Graph Count" dataDxfId="239"/>
    <tableColumn id="3" name="Top Hashtags in Tweet in G1" dataDxfId="238"/>
    <tableColumn id="4" name="G1 Count" dataDxfId="237"/>
    <tableColumn id="5" name="Top Hashtags in Tweet in G2" dataDxfId="236"/>
    <tableColumn id="6" name="G2 Count" dataDxfId="235"/>
    <tableColumn id="7" name="Top Hashtags in Tweet in G3" dataDxfId="234"/>
    <tableColumn id="8" name="G3 Count" dataDxfId="233"/>
    <tableColumn id="9" name="Top Hashtags in Tweet in G4" dataDxfId="232"/>
    <tableColumn id="10" name="G4 Count" dataDxfId="231"/>
    <tableColumn id="11" name="Top Hashtags in Tweet in G5" dataDxfId="230"/>
    <tableColumn id="12" name="G5 Count" dataDxfId="229"/>
    <tableColumn id="13" name="Top Hashtags in Tweet in G6" dataDxfId="228"/>
    <tableColumn id="14" name="G6 Count" dataDxfId="227"/>
    <tableColumn id="15" name="Top Hashtags in Tweet in G7" dataDxfId="226"/>
    <tableColumn id="16" name="G7 Count" dataDxfId="225"/>
    <tableColumn id="17" name="Top Hashtags in Tweet in G8" dataDxfId="224"/>
    <tableColumn id="18" name="G8 Count" dataDxfId="223"/>
    <tableColumn id="19" name="Top Hashtags in Tweet in G9" dataDxfId="222"/>
    <tableColumn id="20" name="G9 Count" dataDxfId="221"/>
    <tableColumn id="21" name="Top Hashtags in Tweet in G10" dataDxfId="220"/>
    <tableColumn id="22" name="G10 Count" dataDxfId="219"/>
  </tableColumns>
  <tableStyleInfo name="NodeXL Table" showFirstColumn="0" showLastColumn="0" showRowStripes="1" showColumnStripes="0"/>
</table>
</file>

<file path=xl/tables/table15.xml><?xml version="1.0" encoding="utf-8"?>
<table xmlns="http://schemas.openxmlformats.org/spreadsheetml/2006/main" id="14" name="TwitterSearchNetworkTopItems_4" displayName="TwitterSearchNetworkTopItems_4" ref="A40:V50" totalsRowShown="0" headerRowDxfId="217" dataDxfId="216">
  <autoFilter ref="A40:V50"/>
  <tableColumns count="22">
    <tableColumn id="1" name="Top Words in Tweet in Entire Graph" dataDxfId="215"/>
    <tableColumn id="2" name="Entire Graph Count" dataDxfId="214"/>
    <tableColumn id="3" name="Top Words in Tweet in G1" dataDxfId="213"/>
    <tableColumn id="4" name="G1 Count" dataDxfId="212"/>
    <tableColumn id="5" name="Top Words in Tweet in G2" dataDxfId="211"/>
    <tableColumn id="6" name="G2 Count" dataDxfId="210"/>
    <tableColumn id="7" name="Top Words in Tweet in G3" dataDxfId="209"/>
    <tableColumn id="8" name="G3 Count" dataDxfId="208"/>
    <tableColumn id="9" name="Top Words in Tweet in G4" dataDxfId="207"/>
    <tableColumn id="10" name="G4 Count" dataDxfId="206"/>
    <tableColumn id="11" name="Top Words in Tweet in G5" dataDxfId="205"/>
    <tableColumn id="12" name="G5 Count" dataDxfId="204"/>
    <tableColumn id="13" name="Top Words in Tweet in G6" dataDxfId="203"/>
    <tableColumn id="14" name="G6 Count" dataDxfId="202"/>
    <tableColumn id="15" name="Top Words in Tweet in G7" dataDxfId="201"/>
    <tableColumn id="16" name="G7 Count" dataDxfId="200"/>
    <tableColumn id="17" name="Top Words in Tweet in G8" dataDxfId="199"/>
    <tableColumn id="18" name="G8 Count" dataDxfId="198"/>
    <tableColumn id="19" name="Top Words in Tweet in G9" dataDxfId="197"/>
    <tableColumn id="20" name="G9 Count" dataDxfId="196"/>
    <tableColumn id="21" name="Top Words in Tweet in G10" dataDxfId="195"/>
    <tableColumn id="22" name="G10 Count" dataDxfId="194"/>
  </tableColumns>
  <tableStyleInfo name="NodeXL Table" showFirstColumn="0" showLastColumn="0" showRowStripes="1" showColumnStripes="0"/>
</table>
</file>

<file path=xl/tables/table16.xml><?xml version="1.0" encoding="utf-8"?>
<table xmlns="http://schemas.openxmlformats.org/spreadsheetml/2006/main" id="16" name="TwitterSearchNetworkTopItems_5" displayName="TwitterSearchNetworkTopItems_5" ref="A53:V63" totalsRowShown="0" headerRowDxfId="192" dataDxfId="191">
  <autoFilter ref="A53:V63"/>
  <tableColumns count="22">
    <tableColumn id="1" name="Top Word Pairs in Tweet in Entire Graph" dataDxfId="190"/>
    <tableColumn id="2" name="Entire Graph Count" dataDxfId="189"/>
    <tableColumn id="3" name="Top Word Pairs in Tweet in G1" dataDxfId="188"/>
    <tableColumn id="4" name="G1 Count" dataDxfId="187"/>
    <tableColumn id="5" name="Top Word Pairs in Tweet in G2" dataDxfId="186"/>
    <tableColumn id="6" name="G2 Count" dataDxfId="185"/>
    <tableColumn id="7" name="Top Word Pairs in Tweet in G3" dataDxfId="184"/>
    <tableColumn id="8" name="G3 Count" dataDxfId="183"/>
    <tableColumn id="9" name="Top Word Pairs in Tweet in G4" dataDxfId="182"/>
    <tableColumn id="10" name="G4 Count" dataDxfId="181"/>
    <tableColumn id="11" name="Top Word Pairs in Tweet in G5" dataDxfId="180"/>
    <tableColumn id="12" name="G5 Count" dataDxfId="179"/>
    <tableColumn id="13" name="Top Word Pairs in Tweet in G6" dataDxfId="178"/>
    <tableColumn id="14" name="G6 Count" dataDxfId="177"/>
    <tableColumn id="15" name="Top Word Pairs in Tweet in G7" dataDxfId="176"/>
    <tableColumn id="16" name="G7 Count" dataDxfId="175"/>
    <tableColumn id="17" name="Top Word Pairs in Tweet in G8" dataDxfId="174"/>
    <tableColumn id="18" name="G8 Count" dataDxfId="173"/>
    <tableColumn id="19" name="Top Word Pairs in Tweet in G9" dataDxfId="172"/>
    <tableColumn id="20" name="G9 Count" dataDxfId="171"/>
    <tableColumn id="21" name="Top Word Pairs in Tweet in G10" dataDxfId="170"/>
    <tableColumn id="22" name="G10 Count" dataDxfId="169"/>
  </tableColumns>
  <tableStyleInfo name="NodeXL Table" showFirstColumn="0" showLastColumn="0" showRowStripes="1" showColumnStripes="0"/>
</table>
</file>

<file path=xl/tables/table17.xml><?xml version="1.0" encoding="utf-8"?>
<table xmlns="http://schemas.openxmlformats.org/spreadsheetml/2006/main" id="17" name="TwitterSearchNetworkTopItems_6" displayName="TwitterSearchNetworkTopItems_6" ref="A66:V75" totalsRowShown="0" headerRowDxfId="167" dataDxfId="166">
  <autoFilter ref="A66:V75"/>
  <tableColumns count="22">
    <tableColumn id="1" name="Top Replied-To in Entire Graph" dataDxfId="165"/>
    <tableColumn id="2" name="Entire Graph Count" dataDxfId="161"/>
    <tableColumn id="3" name="Top Replied-To in G1" dataDxfId="160"/>
    <tableColumn id="4" name="G1 Count" dataDxfId="157"/>
    <tableColumn id="5" name="Top Replied-To in G2" dataDxfId="156"/>
    <tableColumn id="6" name="G2 Count" dataDxfId="153"/>
    <tableColumn id="7" name="Top Replied-To in G3" dataDxfId="152"/>
    <tableColumn id="8" name="G3 Count" dataDxfId="149"/>
    <tableColumn id="9" name="Top Replied-To in G4" dataDxfId="148"/>
    <tableColumn id="10" name="G4 Count" dataDxfId="145"/>
    <tableColumn id="11" name="Top Replied-To in G5" dataDxfId="144"/>
    <tableColumn id="12" name="G5 Count" dataDxfId="141"/>
    <tableColumn id="13" name="Top Replied-To in G6" dataDxfId="140"/>
    <tableColumn id="14" name="G6 Count" dataDxfId="137"/>
    <tableColumn id="15" name="Top Replied-To in G7" dataDxfId="136"/>
    <tableColumn id="16" name="G7 Count" dataDxfId="133"/>
    <tableColumn id="17" name="Top Replied-To in G8" dataDxfId="132"/>
    <tableColumn id="18" name="G8 Count" dataDxfId="129"/>
    <tableColumn id="19" name="Top Replied-To in G9" dataDxfId="128"/>
    <tableColumn id="20" name="G9 Count" dataDxfId="125"/>
    <tableColumn id="21" name="Top Replied-To in G10" dataDxfId="124"/>
    <tableColumn id="22" name="G10 Count" dataDxfId="123"/>
  </tableColumns>
  <tableStyleInfo name="NodeXL Table" showFirstColumn="0" showLastColumn="0" showRowStripes="1" showColumnStripes="0"/>
</table>
</file>

<file path=xl/tables/table18.xml><?xml version="1.0" encoding="utf-8"?>
<table xmlns="http://schemas.openxmlformats.org/spreadsheetml/2006/main" id="18" name="TwitterSearchNetworkTopItems_7" displayName="TwitterSearchNetworkTopItems_7" ref="A78:V88" totalsRowShown="0" headerRowDxfId="164" dataDxfId="163">
  <autoFilter ref="A78:V88"/>
  <tableColumns count="22">
    <tableColumn id="1" name="Top Mentioned in Entire Graph" dataDxfId="162"/>
    <tableColumn id="2" name="Entire Graph Count" dataDxfId="159"/>
    <tableColumn id="3" name="Top Mentioned in G1" dataDxfId="158"/>
    <tableColumn id="4" name="G1 Count" dataDxfId="155"/>
    <tableColumn id="5" name="Top Mentioned in G2" dataDxfId="154"/>
    <tableColumn id="6" name="G2 Count" dataDxfId="151"/>
    <tableColumn id="7" name="Top Mentioned in G3" dataDxfId="150"/>
    <tableColumn id="8" name="G3 Count" dataDxfId="147"/>
    <tableColumn id="9" name="Top Mentioned in G4" dataDxfId="146"/>
    <tableColumn id="10" name="G4 Count" dataDxfId="143"/>
    <tableColumn id="11" name="Top Mentioned in G5" dataDxfId="142"/>
    <tableColumn id="12" name="G5 Count" dataDxfId="139"/>
    <tableColumn id="13" name="Top Mentioned in G6" dataDxfId="138"/>
    <tableColumn id="14" name="G6 Count" dataDxfId="135"/>
    <tableColumn id="15" name="Top Mentioned in G7" dataDxfId="134"/>
    <tableColumn id="16" name="G7 Count" dataDxfId="131"/>
    <tableColumn id="17" name="Top Mentioned in G8" dataDxfId="130"/>
    <tableColumn id="18" name="G8 Count" dataDxfId="127"/>
    <tableColumn id="19" name="Top Mentioned in G9" dataDxfId="126"/>
    <tableColumn id="20" name="G9 Count" dataDxfId="122"/>
    <tableColumn id="21" name="Top Mentioned in G10" dataDxfId="121"/>
    <tableColumn id="22" name="G10 Count" dataDxfId="120"/>
  </tableColumns>
  <tableStyleInfo name="NodeXL Table" showFirstColumn="0" showLastColumn="0" showRowStripes="1" showColumnStripes="0"/>
</table>
</file>

<file path=xl/tables/table19.xml><?xml version="1.0" encoding="utf-8"?>
<table xmlns="http://schemas.openxmlformats.org/spreadsheetml/2006/main" id="19" name="TwitterSearchNetworkTopItems_8" displayName="TwitterSearchNetworkTopItems_8" ref="A91:V101" totalsRowShown="0" headerRowDxfId="117" dataDxfId="116">
  <autoFilter ref="A91:V101"/>
  <tableColumns count="22">
    <tableColumn id="1" name="Top Tweeters in Entire Graph" dataDxfId="115"/>
    <tableColumn id="2" name="Entire Graph Count" dataDxfId="114"/>
    <tableColumn id="3" name="Top Tweeters in G1" dataDxfId="113"/>
    <tableColumn id="4" name="G1 Count" dataDxfId="112"/>
    <tableColumn id="5" name="Top Tweeters in G2" dataDxfId="111"/>
    <tableColumn id="6" name="G2 Count" dataDxfId="110"/>
    <tableColumn id="7" name="Top Tweeters in G3" dataDxfId="109"/>
    <tableColumn id="8" name="G3 Count" dataDxfId="108"/>
    <tableColumn id="9" name="Top Tweeters in G4" dataDxfId="107"/>
    <tableColumn id="10" name="G4 Count" dataDxfId="106"/>
    <tableColumn id="11" name="Top Tweeters in G5" dataDxfId="105"/>
    <tableColumn id="12" name="G5 Count" dataDxfId="104"/>
    <tableColumn id="13" name="Top Tweeters in G6" dataDxfId="103"/>
    <tableColumn id="14" name="G6 Count" dataDxfId="102"/>
    <tableColumn id="15" name="Top Tweeters in G7" dataDxfId="101"/>
    <tableColumn id="16" name="G7 Count" dataDxfId="100"/>
    <tableColumn id="17" name="Top Tweeters in G8" dataDxfId="99"/>
    <tableColumn id="18" name="G8 Count" dataDxfId="98"/>
    <tableColumn id="19" name="Top Tweeters in G9" dataDxfId="97"/>
    <tableColumn id="20" name="G9 Count" dataDxfId="96"/>
    <tableColumn id="21" name="Top Tweeters in G10" dataDxfId="95"/>
    <tableColumn id="22" name="G10 Count" dataDxfId="94"/>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67" totalsRowShown="0" headerRowDxfId="426" dataDxfId="377">
  <autoFilter ref="A2:BT167"/>
  <tableColumns count="72">
    <tableColumn id="1" name="Vertex" dataDxfId="390"/>
    <tableColumn id="72" name="Subgraph"/>
    <tableColumn id="2" name="Color" dataDxfId="389"/>
    <tableColumn id="5" name="Shape" dataDxfId="388"/>
    <tableColumn id="6" name="Size" dataDxfId="387"/>
    <tableColumn id="4" name="Opacity" dataDxfId="315"/>
    <tableColumn id="7" name="Image File" dataDxfId="313"/>
    <tableColumn id="3" name="Visibility" dataDxfId="314"/>
    <tableColumn id="10" name="Label" dataDxfId="386"/>
    <tableColumn id="16" name="Label Fill Color" dataDxfId="385"/>
    <tableColumn id="9" name="Label Position" dataDxfId="309"/>
    <tableColumn id="8" name="Tooltip" dataDxfId="307"/>
    <tableColumn id="18" name="Layout Order" dataDxfId="308"/>
    <tableColumn id="13" name="X" dataDxfId="384"/>
    <tableColumn id="14" name="Y" dataDxfId="383"/>
    <tableColumn id="12" name="Locked?" dataDxfId="382"/>
    <tableColumn id="19" name="Polar R" dataDxfId="381"/>
    <tableColumn id="20" name="Polar Angle" dataDxfId="380"/>
    <tableColumn id="21" name="Degree" dataDxfId="12"/>
    <tableColumn id="22" name="In-Degree" dataDxfId="11"/>
    <tableColumn id="23" name="Out-Degree" dataDxfId="8"/>
    <tableColumn id="24" name="Betweenness Centrality" dataDxfId="7"/>
    <tableColumn id="25" name="Closeness Centrality" dataDxfId="6"/>
    <tableColumn id="26" name="Eigenvector Centrality" dataDxfId="4"/>
    <tableColumn id="15" name="PageRank" dataDxfId="5"/>
    <tableColumn id="27" name="Clustering Coefficient" dataDxfId="9"/>
    <tableColumn id="29" name="Reciprocated Vertex Pair Ratio" dataDxfId="10"/>
    <tableColumn id="11" name="ID" dataDxfId="379"/>
    <tableColumn id="28" name="Dynamic Filter" dataDxfId="378"/>
    <tableColumn id="17" name="Add Your Own Columns Here" dataDxfId="334"/>
    <tableColumn id="30" name="Name" dataDxfId="333"/>
    <tableColumn id="31" name="Followed" dataDxfId="332"/>
    <tableColumn id="32" name="Followers" dataDxfId="331"/>
    <tableColumn id="33" name="Tweets" dataDxfId="330"/>
    <tableColumn id="34" name="Favorites" dataDxfId="329"/>
    <tableColumn id="35" name="Time Zone UTC Offset (Seconds)" dataDxfId="328"/>
    <tableColumn id="36" name="Description" dataDxfId="327"/>
    <tableColumn id="37" name="Location" dataDxfId="326"/>
    <tableColumn id="38" name="Web" dataDxfId="325"/>
    <tableColumn id="39" name="Time Zone" dataDxfId="324"/>
    <tableColumn id="40" name="Joined Twitter Date (UTC)" dataDxfId="323"/>
    <tableColumn id="41" name="Profile Banner Url" dataDxfId="322"/>
    <tableColumn id="42" name="Default Profile" dataDxfId="321"/>
    <tableColumn id="43" name="Default Profile Image" dataDxfId="320"/>
    <tableColumn id="44" name="Geo Enabled" dataDxfId="319"/>
    <tableColumn id="45" name="Language" dataDxfId="318"/>
    <tableColumn id="46" name="Listed Count" dataDxfId="317"/>
    <tableColumn id="47" name="Profile Background Image Url" dataDxfId="316"/>
    <tableColumn id="48" name="Verified" dataDxfId="312"/>
    <tableColumn id="49" name="Custom Menu Item Text" dataDxfId="311"/>
    <tableColumn id="50" name="Custom Menu Item Action" dataDxfId="310"/>
    <tableColumn id="51" name="Tweeted Search Term?" dataDxfId="299"/>
    <tableColumn id="52" name="Vertex Group" dataDxfId="92">
      <calculatedColumnFormula>REPLACE(INDEX(GroupVertices[Group], MATCH(Vertices[[#This Row],[Vertex]],GroupVertices[Vertex],0)),1,1,"")</calculatedColumnFormula>
    </tableColumn>
    <tableColumn id="53" name="Top URLs in Tweet by Count" dataDxfId="91"/>
    <tableColumn id="54" name="Top URLs in Tweet by Salience" dataDxfId="90"/>
    <tableColumn id="55" name="Top Domains in Tweet by Count" dataDxfId="89"/>
    <tableColumn id="56" name="Top Domains in Tweet by Salience" dataDxfId="88"/>
    <tableColumn id="57" name="Top Hashtags in Tweet by Count" dataDxfId="87"/>
    <tableColumn id="58" name="Top Hashtags in Tweet by Salience" dataDxfId="86"/>
    <tableColumn id="59" name="Top Words in Tweet by Count" dataDxfId="85"/>
    <tableColumn id="60" name="Top Words in Tweet by Salience" dataDxfId="84"/>
    <tableColumn id="61" name="Top Word Pairs in Tweet by Count" dataDxfId="83"/>
    <tableColumn id="62" name="Top Word Pairs in Tweet by Salience" dataDxfId="49"/>
    <tableColumn id="63" name="Sentiment List #1: Positive Word Count" dataDxfId="48"/>
    <tableColumn id="64" name="Sentiment List #1: Positive Word Percentage (%)" dataDxfId="47"/>
    <tableColumn id="65" name="Sentiment List #2: Negative Word Count" dataDxfId="46"/>
    <tableColumn id="66" name="Sentiment List #2: Negative Word Percentage (%)" dataDxfId="45"/>
    <tableColumn id="67" name="Sentiment List #3: Angry/Violent Word Count" dataDxfId="44"/>
    <tableColumn id="68" name="Sentiment List #3: Angry/Violent Word Percentage (%)" dataDxfId="43"/>
    <tableColumn id="69" name="Non-categorized Word Count" dataDxfId="42"/>
    <tableColumn id="70" name="Non-categorized Word Percentage (%)" dataDxfId="41"/>
    <tableColumn id="71" name="Vertex Content Word Count" dataDxfId="40"/>
  </tableColumns>
  <tableStyleInfo name="NodeXL Table" showFirstColumn="0" showLastColumn="0" showRowStripes="0" showColumnStripes="0"/>
</table>
</file>

<file path=xl/tables/table20.xml><?xml version="1.0" encoding="utf-8"?>
<table xmlns="http://schemas.openxmlformats.org/spreadsheetml/2006/main" id="20" name="Words" displayName="Words" ref="A1:G1548" totalsRowShown="0" headerRowDxfId="82" dataDxfId="81">
  <autoFilter ref="A1:G1548"/>
  <tableColumns count="7">
    <tableColumn id="1" name="Word" dataDxfId="80"/>
    <tableColumn id="2" name="Count" dataDxfId="79"/>
    <tableColumn id="3" name="Salience" dataDxfId="78"/>
    <tableColumn id="4" name="Group" dataDxfId="77"/>
    <tableColumn id="5" name="Word on Sentiment List #1: Positive" dataDxfId="76"/>
    <tableColumn id="6" name="Word on Sentiment List #2: Negative" dataDxfId="75"/>
    <tableColumn id="7" name="Word on Sentiment List #3: Angry/Violent" dataDxfId="74"/>
  </tableColumns>
  <tableStyleInfo name="NodeXL Table" showFirstColumn="0" showLastColumn="0" showRowStripes="1" showColumnStripes="0"/>
</table>
</file>

<file path=xl/tables/table21.xml><?xml version="1.0" encoding="utf-8"?>
<table xmlns="http://schemas.openxmlformats.org/spreadsheetml/2006/main" id="21" name="WordPairs" displayName="WordPairs" ref="A1:L1800" totalsRowShown="0" headerRowDxfId="73" dataDxfId="72">
  <autoFilter ref="A1:L1800"/>
  <tableColumns count="12">
    <tableColumn id="1" name="Word 1" dataDxfId="71"/>
    <tableColumn id="2" name="Word 2" dataDxfId="70"/>
    <tableColumn id="3" name="Count" dataDxfId="69"/>
    <tableColumn id="4" name="Salience" dataDxfId="68"/>
    <tableColumn id="5" name="Mutual Information" dataDxfId="67"/>
    <tableColumn id="6" name="Group" dataDxfId="66"/>
    <tableColumn id="7" name="Word1 on Sentiment List #1: Positive" dataDxfId="65"/>
    <tableColumn id="8" name="Word1 on Sentiment List #2: Negative" dataDxfId="64"/>
    <tableColumn id="9" name="Word1 on Sentiment List #3: Angry/Violent" dataDxfId="63"/>
    <tableColumn id="10" name="Word2 on Sentiment List #1: Positive" dataDxfId="62"/>
    <tableColumn id="11" name="Word2 on Sentiment List #2: Negative" dataDxfId="61"/>
    <tableColumn id="12" name="Word2 on Sentiment List #3: Angry/Violent" dataDxfId="60"/>
  </tableColumns>
  <tableStyleInfo name="NodeXL Table" showFirstColumn="0" showLastColumn="0" showRowStripes="1" showColumnStripes="0"/>
</table>
</file>

<file path=xl/tables/table22.xml><?xml version="1.0" encoding="utf-8"?>
<table xmlns="http://schemas.openxmlformats.org/spreadsheetml/2006/main" id="22" name="TopItems_1" displayName="TopItems_1" ref="A1:B11" totalsRowShown="0" headerRowDxfId="3" dataDxfId="2">
  <autoFilter ref="A1:B11"/>
  <tableColumns count="2">
    <tableColumn id="1" name="Top 10 Vertices, Ranked by Betweenness Centrality" dataDxfId="1"/>
    <tableColumn id="2" name="Betweenness Centrality" dataDxfId="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21" totalsRowShown="0" headerRowDxfId="425">
  <autoFilter ref="A2:AO21"/>
  <tableColumns count="41">
    <tableColumn id="1" name="Group" dataDxfId="306"/>
    <tableColumn id="2" name="Vertex Color" dataDxfId="305"/>
    <tableColumn id="3" name="Vertex Shape" dataDxfId="303"/>
    <tableColumn id="22" name="Visibility" dataDxfId="304"/>
    <tableColumn id="4" name="Collapsed?"/>
    <tableColumn id="18" name="Label" dataDxfId="424"/>
    <tableColumn id="20" name="Collapsed X"/>
    <tableColumn id="21" name="Collapsed Y"/>
    <tableColumn id="6" name="ID" dataDxfId="423"/>
    <tableColumn id="19" name="Collapsed Properties" dataDxfId="28"/>
    <tableColumn id="5" name="Vertices" dataDxfId="27"/>
    <tableColumn id="7" name="Unique Edges" dataDxfId="26"/>
    <tableColumn id="8" name="Edges With Duplicates" dataDxfId="25"/>
    <tableColumn id="9" name="Total Edges" dataDxfId="24"/>
    <tableColumn id="10" name="Self-Loops" dataDxfId="23"/>
    <tableColumn id="24" name="Reciprocated Vertex Pair Ratio" dataDxfId="22"/>
    <tableColumn id="25" name="Reciprocated Edge Ratio" dataDxfId="21"/>
    <tableColumn id="11" name="Connected Components" dataDxfId="20"/>
    <tableColumn id="12" name="Single-Vertex Connected Components" dataDxfId="19"/>
    <tableColumn id="13" name="Maximum Vertices in a Connected Component" dataDxfId="18"/>
    <tableColumn id="14" name="Maximum Edges in a Connected Component" dataDxfId="17"/>
    <tableColumn id="15" name="Maximum Geodesic Distance (Diameter)" dataDxfId="16"/>
    <tableColumn id="16" name="Average Geodesic Distance" dataDxfId="15"/>
    <tableColumn id="17" name="Graph Density" dataDxfId="13"/>
    <tableColumn id="23" name="Top URLs in Tweet" dataDxfId="14"/>
    <tableColumn id="26" name="Top Domains in Tweet" dataDxfId="218"/>
    <tableColumn id="27" name="Top Hashtags in Tweet" dataDxfId="193"/>
    <tableColumn id="28" name="Top Words in Tweet" dataDxfId="168"/>
    <tableColumn id="29" name="Top Word Pairs in Tweet" dataDxfId="119"/>
    <tableColumn id="30" name="Top Replied-To in Tweet" dataDxfId="118"/>
    <tableColumn id="31" name="Top Mentioned in Tweet" dataDxfId="93"/>
    <tableColumn id="32" name="Top Tweeters" dataDxfId="39"/>
    <tableColumn id="33" name="Sentiment List #1: Positive Word Count" dataDxfId="38"/>
    <tableColumn id="34" name="Sentiment List #1: Positive Word Percentage (%)" dataDxfId="37"/>
    <tableColumn id="35" name="Sentiment List #2: Negative Word Count" dataDxfId="36"/>
    <tableColumn id="36" name="Sentiment List #2: Negative Word Percentage (%)" dataDxfId="35"/>
    <tableColumn id="37" name="Sentiment List #3: Angry/Violent Word Count" dataDxfId="34"/>
    <tableColumn id="38" name="Sentiment List #3: Angry/Violent Word Percentage (%)" dataDxfId="33"/>
    <tableColumn id="39" name="Non-categorized Word Count" dataDxfId="32"/>
    <tableColumn id="40" name="Non-categorized Word Percentage (%)" dataDxfId="31"/>
    <tableColumn id="41" name="Group Content Word Count" dataDxfId="30"/>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66" totalsRowShown="0" headerRowDxfId="422" dataDxfId="421">
  <autoFilter ref="A1:C166"/>
  <tableColumns count="3">
    <tableColumn id="1" name="Group" dataDxfId="302"/>
    <tableColumn id="2" name="Vertex" dataDxfId="301"/>
    <tableColumn id="3" name="Vertex ID" dataDxfId="30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26" totalsRowShown="0">
  <autoFilter ref="A1:B26"/>
  <tableColumns count="2">
    <tableColumn id="1" name="Graph Metric" dataDxfId="292"/>
    <tableColumn id="2" name="Value" dataDxfId="291"/>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420"/>
    <tableColumn id="2" name="Degree Frequency" dataDxfId="419">
      <calculatedColumnFormula>COUNTIF(Vertices[Degree], "&gt;= " &amp; D2) - COUNTIF(Vertices[Degree], "&gt;=" &amp; D3)</calculatedColumnFormula>
    </tableColumn>
    <tableColumn id="3" name="In-Degree Bin" dataDxfId="418"/>
    <tableColumn id="4" name="In-Degree Frequency" dataDxfId="417">
      <calculatedColumnFormula>COUNTIF(Vertices[In-Degree], "&gt;= " &amp; F2) - COUNTIF(Vertices[In-Degree], "&gt;=" &amp; F3)</calculatedColumnFormula>
    </tableColumn>
    <tableColumn id="5" name="Out-Degree Bin" dataDxfId="416"/>
    <tableColumn id="6" name="Out-Degree Frequency" dataDxfId="415">
      <calculatedColumnFormula>COUNTIF(Vertices[Out-Degree], "&gt;= " &amp; H2) - COUNTIF(Vertices[Out-Degree], "&gt;=" &amp; H3)</calculatedColumnFormula>
    </tableColumn>
    <tableColumn id="7" name="Betweenness Centrality Bin" dataDxfId="414"/>
    <tableColumn id="8" name="Betweenness Centrality Frequency" dataDxfId="413">
      <calculatedColumnFormula>COUNTIF(Vertices[Betweenness Centrality], "&gt;= " &amp; J2) - COUNTIF(Vertices[Betweenness Centrality], "&gt;=" &amp; J3)</calculatedColumnFormula>
    </tableColumn>
    <tableColumn id="9" name="Closeness Centrality Bin" dataDxfId="412"/>
    <tableColumn id="10" name="Closeness Centrality Frequency" dataDxfId="411">
      <calculatedColumnFormula>COUNTIF(Vertices[Closeness Centrality], "&gt;= " &amp; L2) - COUNTIF(Vertices[Closeness Centrality], "&gt;=" &amp; L3)</calculatedColumnFormula>
    </tableColumn>
    <tableColumn id="11" name="Eigenvector Centrality Bin" dataDxfId="410"/>
    <tableColumn id="12" name="Eigenvector Centrality Frequency" dataDxfId="409">
      <calculatedColumnFormula>COUNTIF(Vertices[Eigenvector Centrality], "&gt;= " &amp; N2) - COUNTIF(Vertices[Eigenvector Centrality], "&gt;=" &amp; N3)</calculatedColumnFormula>
    </tableColumn>
    <tableColumn id="18" name="PageRank Bin" dataDxfId="408"/>
    <tableColumn id="17" name="PageRank Frequency" dataDxfId="407">
      <calculatedColumnFormula>COUNTIF(Vertices[Eigenvector Centrality], "&gt;= " &amp; P2) - COUNTIF(Vertices[Eigenvector Centrality], "&gt;=" &amp; P3)</calculatedColumnFormula>
    </tableColumn>
    <tableColumn id="13" name="Clustering Coefficient Bin" dataDxfId="406"/>
    <tableColumn id="14" name="Clustering Coefficient Frequency" dataDxfId="405">
      <calculatedColumnFormula>COUNTIF(Vertices[Clustering Coefficient], "&gt;= " &amp; R2) - COUNTIF(Vertices[Clustering Coefficient], "&gt;=" &amp; R3)</calculatedColumnFormula>
    </tableColumn>
    <tableColumn id="15" name="Dynamic Filter Bin" dataDxfId="404"/>
    <tableColumn id="16" name="Dynamic Filter Frequency" dataDxfId="40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2" insertRow="1" totalsRowShown="0">
  <autoFilter ref="A41:B42"/>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402">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google.co.uk/imgres?imgurl=https://healthmanagement.org/uploads/P2infographic.jpg&amp;imgrefurl=https://healthmanagement.org/s/paramedic2-is-epinephrine-a-safe-and-effective-treatment-for-cardiac-arrest&amp;tbnid=hhBiXF8IUA_qSM&amp;vet=1&amp;docid=OomwsYG4uJ2yHM&amp;w=1265&amp;h=949&amp;hl=en-gb" TargetMode="External" /><Relationship Id="rId2" Type="http://schemas.openxmlformats.org/officeDocument/2006/relationships/hyperlink" Target="https://www.google.co.uk/imgres?imgurl=https://healthmanagement.org/uploads/P2infographic.jpg&amp;imgrefurl=https://healthmanagement.org/s/paramedic2-is-epinephrine-a-safe-and-effective-treatment-for-cardiac-arrest&amp;tbnid=hhBiXF8IUA_qSM&amp;vet=1&amp;docid=OomwsYG4uJ2yHM&amp;w=1265&amp;h=949&amp;hl=en-gb" TargetMode="External" /><Relationship Id="rId3" Type="http://schemas.openxmlformats.org/officeDocument/2006/relationships/hyperlink" Target="https://criticalcarenorthampton.com/critical-care-trials/" TargetMode="External" /><Relationship Id="rId4" Type="http://schemas.openxmlformats.org/officeDocument/2006/relationships/hyperlink" Target="https://www.dropbox.com/s/m1qgz6tcm2hnkqr/summary%20of%20CCR2019.pdf?dl=0" TargetMode="External" /><Relationship Id="rId5" Type="http://schemas.openxmlformats.org/officeDocument/2006/relationships/hyperlink" Target="https://twitter.com/toddrice_icu/status/1086289717019230208" TargetMode="External" /><Relationship Id="rId6" Type="http://schemas.openxmlformats.org/officeDocument/2006/relationships/hyperlink" Target="https://www.dropbox.com/s/m1qgz6tcm2hnkqr/summary%20of%20CCR2019.pdf?dl=0" TargetMode="External" /><Relationship Id="rId7" Type="http://schemas.openxmlformats.org/officeDocument/2006/relationships/hyperlink" Target="https://criticalcarenorthampton.com/critical-care-trials/" TargetMode="External" /><Relationship Id="rId8" Type="http://schemas.openxmlformats.org/officeDocument/2006/relationships/hyperlink" Target="https://twitter.com/stephen_t_webb/status/1086300731613892608" TargetMode="External" /><Relationship Id="rId9" Type="http://schemas.openxmlformats.org/officeDocument/2006/relationships/hyperlink" Target="https://twitter.com/DearbhlaKelly4/status/1086273268405784576" TargetMode="External" /><Relationship Id="rId10" Type="http://schemas.openxmlformats.org/officeDocument/2006/relationships/hyperlink" Target="https://www.dropbox.com/s/m1qgz6tcm2hnkqr/summary%20of%20CCR2019.pdf?dl=0" TargetMode="External" /><Relationship Id="rId11" Type="http://schemas.openxmlformats.org/officeDocument/2006/relationships/hyperlink" Target="https://www.youtube.com/watch?v=y1NV9ueDGpk&amp;feature=youtu.be" TargetMode="External" /><Relationship Id="rId12" Type="http://schemas.openxmlformats.org/officeDocument/2006/relationships/hyperlink" Target="https://www.youtube.com/watch?v=y1NV9ueDGpk&amp;feature=youtu.be" TargetMode="External" /><Relationship Id="rId13" Type="http://schemas.openxmlformats.org/officeDocument/2006/relationships/hyperlink" Target="https://www.youtube.com/watch?v=y1NV9ueDGpk&amp;feature=youtu.be" TargetMode="External" /><Relationship Id="rId14" Type="http://schemas.openxmlformats.org/officeDocument/2006/relationships/hyperlink" Target="https://www.jobs.nhs.uk/xi/vacancy/?vac_ref=915384137" TargetMode="External" /><Relationship Id="rId15" Type="http://schemas.openxmlformats.org/officeDocument/2006/relationships/hyperlink" Target="https://twitter.com/mdthemd/status/1086219856108797952" TargetMode="External" /><Relationship Id="rId16" Type="http://schemas.openxmlformats.org/officeDocument/2006/relationships/hyperlink" Target="https://twitter.com/mdthemd/status/1086219856108797952" TargetMode="External" /><Relationship Id="rId17" Type="http://schemas.openxmlformats.org/officeDocument/2006/relationships/hyperlink" Target="https://twitter.com/mdthemd/status/1086219856108797952" TargetMode="External" /><Relationship Id="rId18" Type="http://schemas.openxmlformats.org/officeDocument/2006/relationships/hyperlink" Target="https://twitter.com/mdthemd/status/1086219856108797952" TargetMode="External" /><Relationship Id="rId19" Type="http://schemas.openxmlformats.org/officeDocument/2006/relationships/hyperlink" Target="https://twitter.com/mdthemd/status/1086219856108797952" TargetMode="External" /><Relationship Id="rId20" Type="http://schemas.openxmlformats.org/officeDocument/2006/relationships/hyperlink" Target="https://twitter.com/stephen_t_webb/status/1086300731613892608" TargetMode="External" /><Relationship Id="rId21" Type="http://schemas.openxmlformats.org/officeDocument/2006/relationships/hyperlink" Target="https://twitter.com/stephen_t_webb/status/1086300731613892608" TargetMode="External" /><Relationship Id="rId22" Type="http://schemas.openxmlformats.org/officeDocument/2006/relationships/hyperlink" Target="https://twitter.com/mdthemd/status/1086219856108797952" TargetMode="External" /><Relationship Id="rId23" Type="http://schemas.openxmlformats.org/officeDocument/2006/relationships/hyperlink" Target="https://twitter.com/AndyNeill/status/1086237496382554112" TargetMode="External" /><Relationship Id="rId24" Type="http://schemas.openxmlformats.org/officeDocument/2006/relationships/hyperlink" Target="https://twitter.com/mdthemd/status/1086195977474752512" TargetMode="External" /><Relationship Id="rId25" Type="http://schemas.openxmlformats.org/officeDocument/2006/relationships/hyperlink" Target="https://www.dropbox.com/s/m1qgz6tcm2hnkqr/summary%20of%20CCR2019.pdf?dl=0" TargetMode="External" /><Relationship Id="rId26" Type="http://schemas.openxmlformats.org/officeDocument/2006/relationships/hyperlink" Target="http://www.reflectionmadesimple.net/" TargetMode="External" /><Relationship Id="rId27" Type="http://schemas.openxmlformats.org/officeDocument/2006/relationships/hyperlink" Target="https://twitter.com/doced/status/1085883361447444480" TargetMode="External" /><Relationship Id="rId28" Type="http://schemas.openxmlformats.org/officeDocument/2006/relationships/hyperlink" Target="https://www.dropbox.com/s/m1qgz6tcm2hnkqr/summary%20of%20CCR2019.pdf?dl=0" TargetMode="External" /><Relationship Id="rId29" Type="http://schemas.openxmlformats.org/officeDocument/2006/relationships/hyperlink" Target="https://www.dropbox.com/s/m1qgz6tcm2hnkqr/summary%20of%20CCR2019.pdf?dl=0" TargetMode="External" /><Relationship Id="rId30" Type="http://schemas.openxmlformats.org/officeDocument/2006/relationships/hyperlink" Target="https://www.goodsamapp.org/" TargetMode="External" /><Relationship Id="rId31" Type="http://schemas.openxmlformats.org/officeDocument/2006/relationships/hyperlink" Target="https://twitter.com/meaklima/status/1086290144901107712" TargetMode="External" /><Relationship Id="rId32" Type="http://schemas.openxmlformats.org/officeDocument/2006/relationships/hyperlink" Target="https://jamanetwork.com/abusenotice" TargetMode="External" /><Relationship Id="rId33" Type="http://schemas.openxmlformats.org/officeDocument/2006/relationships/hyperlink" Target="https://www.dropbox.com/s/m1qgz6tcm2hnkqr/summary%20of%20CCR2019.pdf?dl=0" TargetMode="External" /><Relationship Id="rId34" Type="http://schemas.openxmlformats.org/officeDocument/2006/relationships/hyperlink" Target="https://blogs.bmj.com/bmj/2019/01/16/is-ted-dead-a-return-to-good-old-fashioned-conversation/" TargetMode="External" /><Relationship Id="rId35" Type="http://schemas.openxmlformats.org/officeDocument/2006/relationships/hyperlink" Target="https://blogs.bmj.com/bmj/2019/01/16/is-ted-dead-a-return-to-good-old-fashioned-conversation/" TargetMode="External" /><Relationship Id="rId36" Type="http://schemas.openxmlformats.org/officeDocument/2006/relationships/hyperlink" Target="https://blogs.bmj.com/bmj/2019/01/16/is-ted-dead-a-return-to-good-old-fashioned-conversation/" TargetMode="External" /><Relationship Id="rId37" Type="http://schemas.openxmlformats.org/officeDocument/2006/relationships/hyperlink" Target="https://www.dropbox.com/s/m1qgz6tcm2hnkqr/summary%20of%20CCR2019.pdf?dl=0" TargetMode="External" /><Relationship Id="rId38" Type="http://schemas.openxmlformats.org/officeDocument/2006/relationships/hyperlink" Target="https://twitter.com/AndyNeill/status/1086237496382554112" TargetMode="External" /><Relationship Id="rId39" Type="http://schemas.openxmlformats.org/officeDocument/2006/relationships/hyperlink" Target="https://twitter.com/drsgrier/status/1086307260610068480" TargetMode="External" /><Relationship Id="rId40" Type="http://schemas.openxmlformats.org/officeDocument/2006/relationships/hyperlink" Target="https://twitter.com/bryan_reidy/status/1086229031719186432" TargetMode="External" /><Relationship Id="rId41" Type="http://schemas.openxmlformats.org/officeDocument/2006/relationships/hyperlink" Target="https://twitter.com/drsgrier/status/1086307260610068480" TargetMode="External" /><Relationship Id="rId42" Type="http://schemas.openxmlformats.org/officeDocument/2006/relationships/hyperlink" Target="https://twitter.com/ljmottram/status/1086281656682627072" TargetMode="External" /><Relationship Id="rId43" Type="http://schemas.openxmlformats.org/officeDocument/2006/relationships/hyperlink" Target="https://vimeo.com/311843222" TargetMode="External" /><Relationship Id="rId44" Type="http://schemas.openxmlformats.org/officeDocument/2006/relationships/hyperlink" Target="https://secure.jbs.elsevierhealth.com/action/getSharedSiteSession?redirect=https%3A%2F%2Fwww.thelancet.com%2Fjournals%2Flanres%2Farticle%2FPIIS2213-2600%2818%2930452-1%2Ffulltext&amp;rc=0" TargetMode="External" /><Relationship Id="rId45" Type="http://schemas.openxmlformats.org/officeDocument/2006/relationships/hyperlink" Target="https://www.dropbox.com/s/m1qgz6tcm2hnkqr/summary%20of%20CCR2019.pdf?dl=0" TargetMode="External" /><Relationship Id="rId46" Type="http://schemas.openxmlformats.org/officeDocument/2006/relationships/hyperlink" Target="https://twitter.com/wilkinsonjonny/status/1086203448289316864" TargetMode="External" /><Relationship Id="rId47" Type="http://schemas.openxmlformats.org/officeDocument/2006/relationships/hyperlink" Target="https://www.dropbox.com/s/m1qgz6tcm2hnkqr/summary%20of%20CCR2019.pdf?dl=0" TargetMode="External" /><Relationship Id="rId48" Type="http://schemas.openxmlformats.org/officeDocument/2006/relationships/hyperlink" Target="https://twitter.com/wilkinsonjonny/status/1086203448289316864" TargetMode="External" /><Relationship Id="rId49" Type="http://schemas.openxmlformats.org/officeDocument/2006/relationships/hyperlink" Target="https://twitter.com/mattluney/status/1086286922178269184" TargetMode="External" /><Relationship Id="rId50" Type="http://schemas.openxmlformats.org/officeDocument/2006/relationships/hyperlink" Target="https://twitter.com/WelshGasDoc/status/1086298396183404544" TargetMode="External" /><Relationship Id="rId51" Type="http://schemas.openxmlformats.org/officeDocument/2006/relationships/hyperlink" Target="https://twitter.com/WelshGasDoc/status/1086298396183404544" TargetMode="External" /><Relationship Id="rId52" Type="http://schemas.openxmlformats.org/officeDocument/2006/relationships/hyperlink" Target="https://twitter.com/wilkinsonjonny/status/1086203448289316864" TargetMode="External" /><Relationship Id="rId53" Type="http://schemas.openxmlformats.org/officeDocument/2006/relationships/hyperlink" Target="https://www.dropbox.com/s/m1qgz6tcm2hnkqr/summary%20of%20CCR2019.pdf?dl=0" TargetMode="External" /><Relationship Id="rId54" Type="http://schemas.openxmlformats.org/officeDocument/2006/relationships/hyperlink" Target="https://twitter.com/Wilkinsonjonny/status/1086274857908658176" TargetMode="External" /><Relationship Id="rId55" Type="http://schemas.openxmlformats.org/officeDocument/2006/relationships/hyperlink" Target="https://blogs.bmj.com/bmj/2018/03/27/matt-morgan-and-jade-cole-research-matters/" TargetMode="External" /><Relationship Id="rId56" Type="http://schemas.openxmlformats.org/officeDocument/2006/relationships/hyperlink" Target="https://www.cochranelibrary.com/cdsr/doi/10.1002/14651858.CD003179.pub2/abstract" TargetMode="External" /><Relationship Id="rId57" Type="http://schemas.openxmlformats.org/officeDocument/2006/relationships/hyperlink" Target="https://twitter.com/Wilkinsonjonny/status/1086274857908658176" TargetMode="External" /><Relationship Id="rId58" Type="http://schemas.openxmlformats.org/officeDocument/2006/relationships/hyperlink" Target="https://twitter.com/AndyNeill/status/1086237496382554112" TargetMode="External" /><Relationship Id="rId59" Type="http://schemas.openxmlformats.org/officeDocument/2006/relationships/hyperlink" Target="https://twitter.com/AndyNeill/status/1086272543231684608" TargetMode="External" /><Relationship Id="rId60" Type="http://schemas.openxmlformats.org/officeDocument/2006/relationships/hyperlink" Target="https://www.dropbox.com/s/m1qgz6tcm2hnkqr/summary%20of%20CCR2019.pdf?dl=0" TargetMode="External" /><Relationship Id="rId61" Type="http://schemas.openxmlformats.org/officeDocument/2006/relationships/hyperlink" Target="https://www.dropbox.com/s/m1qgz6tcm2hnkqr/summary%20of%20CCR2019.pdf?dl=0" TargetMode="External" /><Relationship Id="rId62" Type="http://schemas.openxmlformats.org/officeDocument/2006/relationships/hyperlink" Target="https://www.dropbox.com/s/m1qgz6tcm2hnkqr/summary%20of%20CCR2019.pdf?dl=0" TargetMode="External" /><Relationship Id="rId63" Type="http://schemas.openxmlformats.org/officeDocument/2006/relationships/hyperlink" Target="https://www.dropbox.com/s/m1qgz6tcm2hnkqr/summary%20of%20CCR2019.pdf?dl=0" TargetMode="External" /><Relationship Id="rId64" Type="http://schemas.openxmlformats.org/officeDocument/2006/relationships/hyperlink" Target="https://criticalcarenorthampton.com/critical-care-trials/" TargetMode="External" /><Relationship Id="rId65" Type="http://schemas.openxmlformats.org/officeDocument/2006/relationships/hyperlink" Target="https://twitter.com/meaklima/status/1086290144901107712" TargetMode="External" /><Relationship Id="rId66" Type="http://schemas.openxmlformats.org/officeDocument/2006/relationships/hyperlink" Target="https://twitter.com/timothygirard/status/1086275439667044357" TargetMode="External" /><Relationship Id="rId67" Type="http://schemas.openxmlformats.org/officeDocument/2006/relationships/hyperlink" Target="https://twitter.com/welshgasdoc/status/1086319969682505728" TargetMode="External" /><Relationship Id="rId68" Type="http://schemas.openxmlformats.org/officeDocument/2006/relationships/hyperlink" Target="https://twitter.com/ljmottram/status/1086281656682627072" TargetMode="External" /><Relationship Id="rId69" Type="http://schemas.openxmlformats.org/officeDocument/2006/relationships/hyperlink" Target="https://twitter.com/matthewjrowland/status/1086218438593388544" TargetMode="External" /><Relationship Id="rId70" Type="http://schemas.openxmlformats.org/officeDocument/2006/relationships/hyperlink" Target="https://secure.jbs.elsevierhealth.com/action/getSharedSiteSession?redirect=https%3A%2F%2Fwww.thelancet.com%2Faction%2FshowPdf%3Fpii%3DS0140-6736%252805%252917965-3&amp;rc=0" TargetMode="External" /><Relationship Id="rId71" Type="http://schemas.openxmlformats.org/officeDocument/2006/relationships/hyperlink" Target="https://pbs.twimg.com/media/DxNBcT0UcAE8zWn.jpg" TargetMode="External" /><Relationship Id="rId72" Type="http://schemas.openxmlformats.org/officeDocument/2006/relationships/hyperlink" Target="https://pbs.twimg.com/media/DxMwsBTWkAE31ld.jpg" TargetMode="External" /><Relationship Id="rId73" Type="http://schemas.openxmlformats.org/officeDocument/2006/relationships/hyperlink" Target="https://pbs.twimg.com/media/DxMwsBTWkAE31ld.jpg" TargetMode="External" /><Relationship Id="rId74" Type="http://schemas.openxmlformats.org/officeDocument/2006/relationships/hyperlink" Target="https://pbs.twimg.com/media/DxJUe1MWwAAV1Vp.jpg" TargetMode="External" /><Relationship Id="rId75" Type="http://schemas.openxmlformats.org/officeDocument/2006/relationships/hyperlink" Target="https://pbs.twimg.com/media/DxM_GOWXcAECekX.jpg" TargetMode="External" /><Relationship Id="rId76" Type="http://schemas.openxmlformats.org/officeDocument/2006/relationships/hyperlink" Target="https://pbs.twimg.com/media/DxNBcT0UcAE8zWn.jpg" TargetMode="External" /><Relationship Id="rId77" Type="http://schemas.openxmlformats.org/officeDocument/2006/relationships/hyperlink" Target="https://pbs.twimg.com/media/DxNTC1mWwAIqfEv.jpg" TargetMode="External" /><Relationship Id="rId78" Type="http://schemas.openxmlformats.org/officeDocument/2006/relationships/hyperlink" Target="https://pbs.twimg.com/media/DxNUVxiWkAE110T.jpg" TargetMode="External" /><Relationship Id="rId79" Type="http://schemas.openxmlformats.org/officeDocument/2006/relationships/hyperlink" Target="https://pbs.twimg.com/media/DxMF5EbXcAEhYX6.jpg" TargetMode="External" /><Relationship Id="rId80" Type="http://schemas.openxmlformats.org/officeDocument/2006/relationships/hyperlink" Target="https://pbs.twimg.com/media/DxMF5EbXcAEhYX6.jpg" TargetMode="External" /><Relationship Id="rId81" Type="http://schemas.openxmlformats.org/officeDocument/2006/relationships/hyperlink" Target="https://pbs.twimg.com/media/DxMF5EbXcAEhYX6.jpg" TargetMode="External" /><Relationship Id="rId82" Type="http://schemas.openxmlformats.org/officeDocument/2006/relationships/hyperlink" Target="https://pbs.twimg.com/media/DxNYOgmWsAE1K4l.jpg" TargetMode="External" /><Relationship Id="rId83" Type="http://schemas.openxmlformats.org/officeDocument/2006/relationships/hyperlink" Target="https://pbs.twimg.com/media/DxNYOgmWsAE1K4l.jpg" TargetMode="External" /><Relationship Id="rId84" Type="http://schemas.openxmlformats.org/officeDocument/2006/relationships/hyperlink" Target="https://pbs.twimg.com/media/DxNTWvlWsAEzEkM.jpg" TargetMode="External" /><Relationship Id="rId85" Type="http://schemas.openxmlformats.org/officeDocument/2006/relationships/hyperlink" Target="https://pbs.twimg.com/media/DxNTWvlWsAEzEkM.jpg" TargetMode="External" /><Relationship Id="rId86" Type="http://schemas.openxmlformats.org/officeDocument/2006/relationships/hyperlink" Target="https://pbs.twimg.com/media/DxNTWvlWsAEzEkM.jpg" TargetMode="External" /><Relationship Id="rId87" Type="http://schemas.openxmlformats.org/officeDocument/2006/relationships/hyperlink" Target="https://pbs.twimg.com/media/DxMwsBTWkAE31ld.jpg" TargetMode="External" /><Relationship Id="rId88" Type="http://schemas.openxmlformats.org/officeDocument/2006/relationships/hyperlink" Target="https://pbs.twimg.com/media/DxNZB1-WwAALWCQ.jpg" TargetMode="External" /><Relationship Id="rId89" Type="http://schemas.openxmlformats.org/officeDocument/2006/relationships/hyperlink" Target="https://pbs.twimg.com/media/DxNZMBiWkAEMaXp.jpg" TargetMode="External" /><Relationship Id="rId90" Type="http://schemas.openxmlformats.org/officeDocument/2006/relationships/hyperlink" Target="https://pbs.twimg.com/media/DxLzZQzWkAE3QjG.jpg" TargetMode="External" /><Relationship Id="rId91" Type="http://schemas.openxmlformats.org/officeDocument/2006/relationships/hyperlink" Target="https://pbs.twimg.com/media/DxMZweQX4AAzCLa.jpg" TargetMode="External" /><Relationship Id="rId92" Type="http://schemas.openxmlformats.org/officeDocument/2006/relationships/hyperlink" Target="https://pbs.twimg.com/media/DxMZweQX4AAzCLa.jpg" TargetMode="External" /><Relationship Id="rId93" Type="http://schemas.openxmlformats.org/officeDocument/2006/relationships/hyperlink" Target="https://pbs.twimg.com/tweet_video_thumb/DxM39y6W0AATqcb.jpg" TargetMode="External" /><Relationship Id="rId94" Type="http://schemas.openxmlformats.org/officeDocument/2006/relationships/hyperlink" Target="https://pbs.twimg.com/media/DxMF5JFXcAAOCz7.jpg" TargetMode="External" /><Relationship Id="rId95" Type="http://schemas.openxmlformats.org/officeDocument/2006/relationships/hyperlink" Target="https://pbs.twimg.com/media/DxM_XUtV4AMhnvY.jpg" TargetMode="External" /><Relationship Id="rId96" Type="http://schemas.openxmlformats.org/officeDocument/2006/relationships/hyperlink" Target="https://pbs.twimg.com/media/DxM_XUtV4AMhnvY.jpg" TargetMode="External" /><Relationship Id="rId97" Type="http://schemas.openxmlformats.org/officeDocument/2006/relationships/hyperlink" Target="https://pbs.twimg.com/media/DxNPeazXQAAXXho.jpg" TargetMode="External" /><Relationship Id="rId98" Type="http://schemas.openxmlformats.org/officeDocument/2006/relationships/hyperlink" Target="https://pbs.twimg.com/media/DxNPGLlW0AA7YaB.jpg" TargetMode="External" /><Relationship Id="rId99" Type="http://schemas.openxmlformats.org/officeDocument/2006/relationships/hyperlink" Target="https://pbs.twimg.com/media/DxM_XUtV4AMhnvY.jpg" TargetMode="External" /><Relationship Id="rId100" Type="http://schemas.openxmlformats.org/officeDocument/2006/relationships/hyperlink" Target="https://pbs.twimg.com/media/DxMfV34XcAA8o_i.jpg" TargetMode="External" /><Relationship Id="rId101" Type="http://schemas.openxmlformats.org/officeDocument/2006/relationships/hyperlink" Target="https://pbs.twimg.com/media/DxMZvrsUUAEhoGR.jpg" TargetMode="External" /><Relationship Id="rId102" Type="http://schemas.openxmlformats.org/officeDocument/2006/relationships/hyperlink" Target="https://pbs.twimg.com/media/DxM_XUtV4AMhnvY.jpg" TargetMode="External" /><Relationship Id="rId103" Type="http://schemas.openxmlformats.org/officeDocument/2006/relationships/hyperlink" Target="https://pbs.twimg.com/media/DxM_XUtV4AMhnvY.jpg" TargetMode="External" /><Relationship Id="rId104" Type="http://schemas.openxmlformats.org/officeDocument/2006/relationships/hyperlink" Target="https://pbs.twimg.com/media/DxM_XUtV4AMhnvY.jpg" TargetMode="External" /><Relationship Id="rId105" Type="http://schemas.openxmlformats.org/officeDocument/2006/relationships/hyperlink" Target="https://pbs.twimg.com/media/DxHpZOOV4AEqUjl.jpg" TargetMode="External" /><Relationship Id="rId106" Type="http://schemas.openxmlformats.org/officeDocument/2006/relationships/hyperlink" Target="https://pbs.twimg.com/media/DxHpZOOV4AEqUjl.jpg" TargetMode="External" /><Relationship Id="rId107" Type="http://schemas.openxmlformats.org/officeDocument/2006/relationships/hyperlink" Target="https://pbs.twimg.com/media/DxHpZOOV4AEqUjl.jpg" TargetMode="External" /><Relationship Id="rId108" Type="http://schemas.openxmlformats.org/officeDocument/2006/relationships/hyperlink" Target="https://pbs.twimg.com/media/DxHxtaBWsAA1uC6.jpg" TargetMode="External" /><Relationship Id="rId109" Type="http://schemas.openxmlformats.org/officeDocument/2006/relationships/hyperlink" Target="https://pbs.twimg.com/media/DxMF6GGXQAAIwkO.jpg" TargetMode="External" /><Relationship Id="rId110" Type="http://schemas.openxmlformats.org/officeDocument/2006/relationships/hyperlink" Target="https://pbs.twimg.com/media/DxMF6GGXQAAIwkO.jpg" TargetMode="External" /><Relationship Id="rId111" Type="http://schemas.openxmlformats.org/officeDocument/2006/relationships/hyperlink" Target="https://pbs.twimg.com/media/DxHSuk1W0AAe1xW.jpg" TargetMode="External" /><Relationship Id="rId112" Type="http://schemas.openxmlformats.org/officeDocument/2006/relationships/hyperlink" Target="https://pbs.twimg.com/media/DxHSuk1W0AAe1xW.jpg" TargetMode="External" /><Relationship Id="rId113" Type="http://schemas.openxmlformats.org/officeDocument/2006/relationships/hyperlink" Target="https://pbs.twimg.com/media/DxHSuk1W0AAe1xW.jpg" TargetMode="External" /><Relationship Id="rId114" Type="http://schemas.openxmlformats.org/officeDocument/2006/relationships/hyperlink" Target="https://pbs.twimg.com/media/DxLzZQzWkAE3QjG.jpg" TargetMode="External" /><Relationship Id="rId115" Type="http://schemas.openxmlformats.org/officeDocument/2006/relationships/hyperlink" Target="https://pbs.twimg.com/media/DxLzZQzWkAE3QjG.jpg" TargetMode="External" /><Relationship Id="rId116" Type="http://schemas.openxmlformats.org/officeDocument/2006/relationships/hyperlink" Target="https://pbs.twimg.com/media/DxMZvrsUUAEhoGR.jpg" TargetMode="External" /><Relationship Id="rId117" Type="http://schemas.openxmlformats.org/officeDocument/2006/relationships/hyperlink" Target="https://pbs.twimg.com/ext_tw_video_thumb/1086340105223241728/pu/img/nrOO0qjQdG8P75a6.jpg" TargetMode="External" /><Relationship Id="rId118" Type="http://schemas.openxmlformats.org/officeDocument/2006/relationships/hyperlink" Target="https://pbs.twimg.com/media/DxMZweQX4AAzCLa.jpg" TargetMode="External" /><Relationship Id="rId119" Type="http://schemas.openxmlformats.org/officeDocument/2006/relationships/hyperlink" Target="https://pbs.twimg.com/media/DxLyWetXgAAEVrG.jpg" TargetMode="External" /><Relationship Id="rId120" Type="http://schemas.openxmlformats.org/officeDocument/2006/relationships/hyperlink" Target="https://pbs.twimg.com/ext_tw_video_thumb/1086340105223241728/pu/img/nrOO0qjQdG8P75a6.jpg" TargetMode="External" /><Relationship Id="rId121" Type="http://schemas.openxmlformats.org/officeDocument/2006/relationships/hyperlink" Target="https://pbs.twimg.com/ext_tw_video_thumb/1086341722962051072/pu/img/AFXAsKOaZKYr1mGo.jpg" TargetMode="External" /><Relationship Id="rId122" Type="http://schemas.openxmlformats.org/officeDocument/2006/relationships/hyperlink" Target="https://pbs.twimg.com/ext_tw_video_thumb/1086341722962051072/pu/img/AFXAsKOaZKYr1mGo.jpg" TargetMode="External" /><Relationship Id="rId123" Type="http://schemas.openxmlformats.org/officeDocument/2006/relationships/hyperlink" Target="https://pbs.twimg.com/media/DxNqoaVX0AAWHuv.jpg" TargetMode="External" /><Relationship Id="rId124" Type="http://schemas.openxmlformats.org/officeDocument/2006/relationships/hyperlink" Target="https://pbs.twimg.com/ext_tw_video_thumb/1086340105223241728/pu/img/nrOO0qjQdG8P75a6.jpg" TargetMode="External" /><Relationship Id="rId125" Type="http://schemas.openxmlformats.org/officeDocument/2006/relationships/hyperlink" Target="https://pbs.twimg.com/media/DxHlHqGX4AUttXY.jpg" TargetMode="External" /><Relationship Id="rId126" Type="http://schemas.openxmlformats.org/officeDocument/2006/relationships/hyperlink" Target="https://pbs.twimg.com/ext_tw_video_thumb/1086340105223241728/pu/img/nrOO0qjQdG8P75a6.jpg" TargetMode="External" /><Relationship Id="rId127" Type="http://schemas.openxmlformats.org/officeDocument/2006/relationships/hyperlink" Target="https://pbs.twimg.com/media/DxMF6GGXQAAIwkO.jpg" TargetMode="External" /><Relationship Id="rId128" Type="http://schemas.openxmlformats.org/officeDocument/2006/relationships/hyperlink" Target="https://pbs.twimg.com/media/DxNZMBiWkAEMaXp.jpg" TargetMode="External" /><Relationship Id="rId129" Type="http://schemas.openxmlformats.org/officeDocument/2006/relationships/hyperlink" Target="https://pbs.twimg.com/media/DxNZMBiWkAEMaXp.jpg" TargetMode="External" /><Relationship Id="rId130" Type="http://schemas.openxmlformats.org/officeDocument/2006/relationships/hyperlink" Target="https://pbs.twimg.com/ext_tw_video_thumb/1086340105223241728/pu/img/nrOO0qjQdG8P75a6.jpg" TargetMode="External" /><Relationship Id="rId131" Type="http://schemas.openxmlformats.org/officeDocument/2006/relationships/hyperlink" Target="https://pbs.twimg.com/ext_tw_video_thumb/1086340105223241728/pu/img/nrOO0qjQdG8P75a6.jpg" TargetMode="External" /><Relationship Id="rId132" Type="http://schemas.openxmlformats.org/officeDocument/2006/relationships/hyperlink" Target="https://pbs.twimg.com/media/DxMZvrsUUAEhoGR.jpg" TargetMode="External" /><Relationship Id="rId133" Type="http://schemas.openxmlformats.org/officeDocument/2006/relationships/hyperlink" Target="https://pbs.twimg.com/media/DxHxtaBWsAA1uC6.jpg" TargetMode="External" /><Relationship Id="rId134" Type="http://schemas.openxmlformats.org/officeDocument/2006/relationships/hyperlink" Target="https://pbs.twimg.com/media/DxHqUqgUYAAEFxA.jpg" TargetMode="External" /><Relationship Id="rId135" Type="http://schemas.openxmlformats.org/officeDocument/2006/relationships/hyperlink" Target="https://pbs.twimg.com/media/DxNBcT0UcAE8zWn.jpg" TargetMode="External" /><Relationship Id="rId136" Type="http://schemas.openxmlformats.org/officeDocument/2006/relationships/hyperlink" Target="https://pbs.twimg.com/media/DxHEhloX4AAaElJ.jpg" TargetMode="External" /><Relationship Id="rId137" Type="http://schemas.openxmlformats.org/officeDocument/2006/relationships/hyperlink" Target="https://pbs.twimg.com/media/DxNTlCSXgAAasza.jpg" TargetMode="External" /><Relationship Id="rId138" Type="http://schemas.openxmlformats.org/officeDocument/2006/relationships/hyperlink" Target="https://pbs.twimg.com/media/DxLxrCFW0AAgZPu.jpg" TargetMode="External" /><Relationship Id="rId139" Type="http://schemas.openxmlformats.org/officeDocument/2006/relationships/hyperlink" Target="https://pbs.twimg.com/media/DxM5pDxVsAMgqLg.jpg" TargetMode="External" /><Relationship Id="rId140" Type="http://schemas.openxmlformats.org/officeDocument/2006/relationships/hyperlink" Target="https://pbs.twimg.com/media/DxM5pDxVsAMgqLg.jpg" TargetMode="External" /><Relationship Id="rId141" Type="http://schemas.openxmlformats.org/officeDocument/2006/relationships/hyperlink" Target="https://pbs.twimg.com/media/DxM5pDxVsAMgqLg.jpg" TargetMode="External" /><Relationship Id="rId142" Type="http://schemas.openxmlformats.org/officeDocument/2006/relationships/hyperlink" Target="https://pbs.twimg.com/media/DxM5pDxVsAMgqLg.jpg" TargetMode="External" /><Relationship Id="rId143" Type="http://schemas.openxmlformats.org/officeDocument/2006/relationships/hyperlink" Target="https://pbs.twimg.com/media/DxNBLTIWsAAM30p.jpg" TargetMode="External" /><Relationship Id="rId144" Type="http://schemas.openxmlformats.org/officeDocument/2006/relationships/hyperlink" Target="https://pbs.twimg.com/media/DxMItPgWsAAZ7ts.jpg" TargetMode="External" /><Relationship Id="rId145" Type="http://schemas.openxmlformats.org/officeDocument/2006/relationships/hyperlink" Target="https://pbs.twimg.com/tweet_video_thumb/DxM39y6W0AATqcb.jpg" TargetMode="External" /><Relationship Id="rId146" Type="http://schemas.openxmlformats.org/officeDocument/2006/relationships/hyperlink" Target="https://pbs.twimg.com/media/DxMItPgWsAAZ7ts.jpg" TargetMode="External" /><Relationship Id="rId147" Type="http://schemas.openxmlformats.org/officeDocument/2006/relationships/hyperlink" Target="https://pbs.twimg.com/media/DxM_GOWXcAECekX.jpg" TargetMode="External" /><Relationship Id="rId148" Type="http://schemas.openxmlformats.org/officeDocument/2006/relationships/hyperlink" Target="https://pbs.twimg.com/media/DxNBcT0UcAE8zWn.jpg" TargetMode="External" /><Relationship Id="rId149" Type="http://schemas.openxmlformats.org/officeDocument/2006/relationships/hyperlink" Target="https://pbs.twimg.com/media/DxMQ8w9X0AAR9BJ.jpg" TargetMode="External" /><Relationship Id="rId150" Type="http://schemas.openxmlformats.org/officeDocument/2006/relationships/hyperlink" Target="https://pbs.twimg.com/media/DxMfV34XcAA8o_i.jpg" TargetMode="External" /><Relationship Id="rId151" Type="http://schemas.openxmlformats.org/officeDocument/2006/relationships/hyperlink" Target="https://pbs.twimg.com/tweet_video_thumb/DxNhcaeW0AAnzUO.jpg" TargetMode="External" /><Relationship Id="rId152" Type="http://schemas.openxmlformats.org/officeDocument/2006/relationships/hyperlink" Target="https://pbs.twimg.com/tweet_video_thumb/DxNhcaeW0AAnzUO.jpg" TargetMode="External" /><Relationship Id="rId153" Type="http://schemas.openxmlformats.org/officeDocument/2006/relationships/hyperlink" Target="https://pbs.twimg.com/media/DxN0LuLXcAcG93L.jpg" TargetMode="External" /><Relationship Id="rId154" Type="http://schemas.openxmlformats.org/officeDocument/2006/relationships/hyperlink" Target="https://pbs.twimg.com/media/DxN1gtdWkAAhbQ_.jpg" TargetMode="External" /><Relationship Id="rId155" Type="http://schemas.openxmlformats.org/officeDocument/2006/relationships/hyperlink" Target="https://pbs.twimg.com/media/DxJUe1MWwAAV1Vp.jpg" TargetMode="External" /><Relationship Id="rId156" Type="http://schemas.openxmlformats.org/officeDocument/2006/relationships/hyperlink" Target="https://pbs.twimg.com/media/DxN-BV3WsAM_9Go.jpg" TargetMode="External" /><Relationship Id="rId157" Type="http://schemas.openxmlformats.org/officeDocument/2006/relationships/hyperlink" Target="https://pbs.twimg.com/media/DxNgxkLX0AAm8CS.jpg" TargetMode="External" /><Relationship Id="rId158" Type="http://schemas.openxmlformats.org/officeDocument/2006/relationships/hyperlink" Target="http://pbs.twimg.com/profile_images/546936026988806144/KQEhQ6De_normal.jpeg" TargetMode="External" /><Relationship Id="rId159" Type="http://schemas.openxmlformats.org/officeDocument/2006/relationships/hyperlink" Target="http://pbs.twimg.com/profile_images/1016458635323506689/qo-gpei__normal.jpg" TargetMode="External" /><Relationship Id="rId160" Type="http://schemas.openxmlformats.org/officeDocument/2006/relationships/hyperlink" Target="http://abs.twimg.com/sticky/default_profile_images/default_profile_normal.png" TargetMode="External" /><Relationship Id="rId161" Type="http://schemas.openxmlformats.org/officeDocument/2006/relationships/hyperlink" Target="https://pbs.twimg.com/media/DxNBcT0UcAE8zWn.jpg" TargetMode="External" /><Relationship Id="rId162" Type="http://schemas.openxmlformats.org/officeDocument/2006/relationships/hyperlink" Target="https://pbs.twimg.com/media/DxMwsBTWkAE31ld.jpg" TargetMode="External" /><Relationship Id="rId163" Type="http://schemas.openxmlformats.org/officeDocument/2006/relationships/hyperlink" Target="https://pbs.twimg.com/media/DxMwsBTWkAE31ld.jpg" TargetMode="External" /><Relationship Id="rId164" Type="http://schemas.openxmlformats.org/officeDocument/2006/relationships/hyperlink" Target="http://pbs.twimg.com/profile_images/2144938269/Slicer_normal.jpg" TargetMode="External" /><Relationship Id="rId165" Type="http://schemas.openxmlformats.org/officeDocument/2006/relationships/hyperlink" Target="http://pbs.twimg.com/profile_images/1082698420660461568/u3rCM2-0_normal.jpg" TargetMode="External" /><Relationship Id="rId166" Type="http://schemas.openxmlformats.org/officeDocument/2006/relationships/hyperlink" Target="http://pbs.twimg.com/profile_images/997875100832731136/m4DFLWas_normal.jpg" TargetMode="External" /><Relationship Id="rId167" Type="http://schemas.openxmlformats.org/officeDocument/2006/relationships/hyperlink" Target="http://abs.twimg.com/sticky/default_profile_images/default_profile_normal.png" TargetMode="External" /><Relationship Id="rId168" Type="http://schemas.openxmlformats.org/officeDocument/2006/relationships/hyperlink" Target="http://pbs.twimg.com/profile_images/883312995325140993/VJEjzmov_normal.jpg" TargetMode="External" /><Relationship Id="rId169" Type="http://schemas.openxmlformats.org/officeDocument/2006/relationships/hyperlink" Target="http://pbs.twimg.com/profile_images/883312995325140993/VJEjzmov_normal.jpg" TargetMode="External" /><Relationship Id="rId170" Type="http://schemas.openxmlformats.org/officeDocument/2006/relationships/hyperlink" Target="http://pbs.twimg.com/profile_images/969031472991604736/OUs22g4Z_normal.jpg" TargetMode="External" /><Relationship Id="rId171" Type="http://schemas.openxmlformats.org/officeDocument/2006/relationships/hyperlink" Target="http://pbs.twimg.com/profile_images/1766896172/image_normal.jpg" TargetMode="External" /><Relationship Id="rId172" Type="http://schemas.openxmlformats.org/officeDocument/2006/relationships/hyperlink" Target="http://abs.twimg.com/sticky/default_profile_images/default_profile_normal.png" TargetMode="External" /><Relationship Id="rId173" Type="http://schemas.openxmlformats.org/officeDocument/2006/relationships/hyperlink" Target="http://abs.twimg.com/sticky/default_profile_images/default_profile_normal.png" TargetMode="External" /><Relationship Id="rId174" Type="http://schemas.openxmlformats.org/officeDocument/2006/relationships/hyperlink" Target="http://pbs.twimg.com/profile_images/576623519473262592/qJq6dEXE_normal.jpeg" TargetMode="External" /><Relationship Id="rId175" Type="http://schemas.openxmlformats.org/officeDocument/2006/relationships/hyperlink" Target="http://pbs.twimg.com/profile_images/576623519473262592/qJq6dEXE_normal.jpeg" TargetMode="External" /><Relationship Id="rId176" Type="http://schemas.openxmlformats.org/officeDocument/2006/relationships/hyperlink" Target="http://pbs.twimg.com/profile_images/1003751765215514624/Lp1sLS2m_normal.jpg" TargetMode="External" /><Relationship Id="rId177" Type="http://schemas.openxmlformats.org/officeDocument/2006/relationships/hyperlink" Target="http://pbs.twimg.com/profile_images/750452160287023104/mLWPIg5u_normal.jpg" TargetMode="External" /><Relationship Id="rId178" Type="http://schemas.openxmlformats.org/officeDocument/2006/relationships/hyperlink" Target="http://pbs.twimg.com/profile_images/750452160287023104/mLWPIg5u_normal.jpg" TargetMode="External" /><Relationship Id="rId179" Type="http://schemas.openxmlformats.org/officeDocument/2006/relationships/hyperlink" Target="http://pbs.twimg.com/profile_images/750452160287023104/mLWPIg5u_normal.jpg" TargetMode="External" /><Relationship Id="rId180" Type="http://schemas.openxmlformats.org/officeDocument/2006/relationships/hyperlink" Target="http://pbs.twimg.com/profile_images/750452160287023104/mLWPIg5u_normal.jpg" TargetMode="External" /><Relationship Id="rId181" Type="http://schemas.openxmlformats.org/officeDocument/2006/relationships/hyperlink" Target="http://pbs.twimg.com/profile_images/964242765231116288/za11CWCF_normal.jpg" TargetMode="External" /><Relationship Id="rId182" Type="http://schemas.openxmlformats.org/officeDocument/2006/relationships/hyperlink" Target="http://pbs.twimg.com/profile_images/964242765231116288/za11CWCF_normal.jpg" TargetMode="External" /><Relationship Id="rId183" Type="http://schemas.openxmlformats.org/officeDocument/2006/relationships/hyperlink" Target="http://pbs.twimg.com/profile_images/477549557887152128/g9oNzt7X_normal.jpeg" TargetMode="External" /><Relationship Id="rId184" Type="http://schemas.openxmlformats.org/officeDocument/2006/relationships/hyperlink" Target="http://pbs.twimg.com/profile_images/1044612830949978113/-c2MY80d_normal.jpg" TargetMode="External" /><Relationship Id="rId185" Type="http://schemas.openxmlformats.org/officeDocument/2006/relationships/hyperlink" Target="http://pbs.twimg.com/profile_images/1044612830949978113/-c2MY80d_normal.jpg" TargetMode="External" /><Relationship Id="rId186" Type="http://schemas.openxmlformats.org/officeDocument/2006/relationships/hyperlink" Target="http://pbs.twimg.com/profile_images/830928729471856641/d-_afPO1_normal.jpg" TargetMode="External" /><Relationship Id="rId187" Type="http://schemas.openxmlformats.org/officeDocument/2006/relationships/hyperlink" Target="http://pbs.twimg.com/profile_images/479520702114971648/DvKyWHmy_normal.jpeg" TargetMode="External" /><Relationship Id="rId188" Type="http://schemas.openxmlformats.org/officeDocument/2006/relationships/hyperlink" Target="http://pbs.twimg.com/profile_images/972935338510479365/5irg5Sb0_normal.jpg" TargetMode="External" /><Relationship Id="rId189" Type="http://schemas.openxmlformats.org/officeDocument/2006/relationships/hyperlink" Target="http://pbs.twimg.com/profile_images/1074667557037268992/pgXFAhMM_normal.jpg" TargetMode="External" /><Relationship Id="rId190" Type="http://schemas.openxmlformats.org/officeDocument/2006/relationships/hyperlink" Target="https://pbs.twimg.com/media/DxJUe1MWwAAV1Vp.jpg" TargetMode="External" /><Relationship Id="rId191" Type="http://schemas.openxmlformats.org/officeDocument/2006/relationships/hyperlink" Target="http://pbs.twimg.com/profile_images/1062566822300524545/qYVKwOub_normal.jpg" TargetMode="External" /><Relationship Id="rId192" Type="http://schemas.openxmlformats.org/officeDocument/2006/relationships/hyperlink" Target="http://pbs.twimg.com/profile_images/1028052987317559296/m6orhR77_normal.jpg" TargetMode="External" /><Relationship Id="rId193" Type="http://schemas.openxmlformats.org/officeDocument/2006/relationships/hyperlink" Target="http://pbs.twimg.com/profile_images/795332377975386112/NgoU0LFW_normal.jpg" TargetMode="External" /><Relationship Id="rId194" Type="http://schemas.openxmlformats.org/officeDocument/2006/relationships/hyperlink" Target="http://pbs.twimg.com/profile_images/622858360518537221/M11aOJ3b_normal.jpg" TargetMode="External" /><Relationship Id="rId195" Type="http://schemas.openxmlformats.org/officeDocument/2006/relationships/hyperlink" Target="http://abs.twimg.com/sticky/default_profile_images/default_profile_normal.png" TargetMode="External" /><Relationship Id="rId196" Type="http://schemas.openxmlformats.org/officeDocument/2006/relationships/hyperlink" Target="https://pbs.twimg.com/media/DxM_GOWXcAECekX.jpg" TargetMode="External" /><Relationship Id="rId197" Type="http://schemas.openxmlformats.org/officeDocument/2006/relationships/hyperlink" Target="https://pbs.twimg.com/media/DxNBcT0UcAE8zWn.jpg" TargetMode="External" /><Relationship Id="rId198" Type="http://schemas.openxmlformats.org/officeDocument/2006/relationships/hyperlink" Target="https://pbs.twimg.com/media/DxNTC1mWwAIqfEv.jpg" TargetMode="External" /><Relationship Id="rId199" Type="http://schemas.openxmlformats.org/officeDocument/2006/relationships/hyperlink" Target="http://pbs.twimg.com/profile_images/918302114019004417/3QDjSCjg_normal.jpg" TargetMode="External" /><Relationship Id="rId200" Type="http://schemas.openxmlformats.org/officeDocument/2006/relationships/hyperlink" Target="http://pbs.twimg.com/profile_images/1043089554734043136/4BZVaHrA_normal.jpg" TargetMode="External" /><Relationship Id="rId201" Type="http://schemas.openxmlformats.org/officeDocument/2006/relationships/hyperlink" Target="http://pbs.twimg.com/profile_images/1043089554734043136/4BZVaHrA_normal.jpg" TargetMode="External" /><Relationship Id="rId202" Type="http://schemas.openxmlformats.org/officeDocument/2006/relationships/hyperlink" Target="http://pbs.twimg.com/profile_images/1062566822300524545/qYVKwOub_normal.jpg" TargetMode="External" /><Relationship Id="rId203" Type="http://schemas.openxmlformats.org/officeDocument/2006/relationships/hyperlink" Target="http://pbs.twimg.com/profile_images/674253367045177345/rbc5Q0F5_normal.jpg" TargetMode="External" /><Relationship Id="rId204" Type="http://schemas.openxmlformats.org/officeDocument/2006/relationships/hyperlink" Target="http://pbs.twimg.com/profile_images/674253367045177345/rbc5Q0F5_normal.jpg" TargetMode="External" /><Relationship Id="rId205" Type="http://schemas.openxmlformats.org/officeDocument/2006/relationships/hyperlink" Target="http://pbs.twimg.com/profile_images/674253367045177345/rbc5Q0F5_normal.jpg" TargetMode="External" /><Relationship Id="rId206" Type="http://schemas.openxmlformats.org/officeDocument/2006/relationships/hyperlink" Target="http://pbs.twimg.com/profile_images/936631614045675520/r1OhT6v-_normal.jpg" TargetMode="External" /><Relationship Id="rId207" Type="http://schemas.openxmlformats.org/officeDocument/2006/relationships/hyperlink" Target="http://pbs.twimg.com/profile_images/727239253529350144/Syga1r2Z_normal.jpg" TargetMode="External" /><Relationship Id="rId208" Type="http://schemas.openxmlformats.org/officeDocument/2006/relationships/hyperlink" Target="https://pbs.twimg.com/media/DxNUVxiWkAE110T.jpg" TargetMode="External" /><Relationship Id="rId209" Type="http://schemas.openxmlformats.org/officeDocument/2006/relationships/hyperlink" Target="http://pbs.twimg.com/profile_images/991485592478220289/KAAvwnAA_normal.jpg" TargetMode="External" /><Relationship Id="rId210" Type="http://schemas.openxmlformats.org/officeDocument/2006/relationships/hyperlink" Target="https://pbs.twimg.com/media/DxMF5EbXcAEhYX6.jpg" TargetMode="External" /><Relationship Id="rId211" Type="http://schemas.openxmlformats.org/officeDocument/2006/relationships/hyperlink" Target="http://pbs.twimg.com/profile_images/862266032509132801/rXXSp4eP_normal.jpg" TargetMode="External" /><Relationship Id="rId212" Type="http://schemas.openxmlformats.org/officeDocument/2006/relationships/hyperlink" Target="https://pbs.twimg.com/media/DxMF5EbXcAEhYX6.jpg" TargetMode="External" /><Relationship Id="rId213" Type="http://schemas.openxmlformats.org/officeDocument/2006/relationships/hyperlink" Target="http://pbs.twimg.com/profile_images/1043089554734043136/4BZVaHrA_normal.jpg" TargetMode="External" /><Relationship Id="rId214" Type="http://schemas.openxmlformats.org/officeDocument/2006/relationships/hyperlink" Target="https://pbs.twimg.com/media/DxMF5EbXcAEhYX6.jpg" TargetMode="External" /><Relationship Id="rId215" Type="http://schemas.openxmlformats.org/officeDocument/2006/relationships/hyperlink" Target="https://pbs.twimg.com/media/DxNYOgmWsAE1K4l.jpg" TargetMode="External" /><Relationship Id="rId216" Type="http://schemas.openxmlformats.org/officeDocument/2006/relationships/hyperlink" Target="https://pbs.twimg.com/media/DxNYOgmWsAE1K4l.jpg" TargetMode="External" /><Relationship Id="rId217" Type="http://schemas.openxmlformats.org/officeDocument/2006/relationships/hyperlink" Target="http://pbs.twimg.com/profile_images/937441879288877058/TOYVYqPI_normal.jpg" TargetMode="External" /><Relationship Id="rId218" Type="http://schemas.openxmlformats.org/officeDocument/2006/relationships/hyperlink" Target="http://pbs.twimg.com/profile_images/673798829632811008/7KaJRWdp_normal.jpg" TargetMode="External" /><Relationship Id="rId219" Type="http://schemas.openxmlformats.org/officeDocument/2006/relationships/hyperlink" Target="http://pbs.twimg.com/profile_images/673798829632811008/7KaJRWdp_normal.jpg" TargetMode="External" /><Relationship Id="rId220" Type="http://schemas.openxmlformats.org/officeDocument/2006/relationships/hyperlink" Target="http://pbs.twimg.com/profile_images/673798829632811008/7KaJRWdp_normal.jpg" TargetMode="External" /><Relationship Id="rId221" Type="http://schemas.openxmlformats.org/officeDocument/2006/relationships/hyperlink" Target="http://pbs.twimg.com/profile_images/673798829632811008/7KaJRWdp_normal.jpg" TargetMode="External" /><Relationship Id="rId222" Type="http://schemas.openxmlformats.org/officeDocument/2006/relationships/hyperlink" Target="http://pbs.twimg.com/profile_images/673798829632811008/7KaJRWdp_normal.jpg" TargetMode="External" /><Relationship Id="rId223" Type="http://schemas.openxmlformats.org/officeDocument/2006/relationships/hyperlink" Target="https://pbs.twimg.com/media/DxNTWvlWsAEzEkM.jpg" TargetMode="External" /><Relationship Id="rId224" Type="http://schemas.openxmlformats.org/officeDocument/2006/relationships/hyperlink" Target="https://pbs.twimg.com/media/DxNTWvlWsAEzEkM.jpg" TargetMode="External" /><Relationship Id="rId225" Type="http://schemas.openxmlformats.org/officeDocument/2006/relationships/hyperlink" Target="http://pbs.twimg.com/profile_images/923927677337300993/RW-b6t6q_normal.jpg" TargetMode="External" /><Relationship Id="rId226" Type="http://schemas.openxmlformats.org/officeDocument/2006/relationships/hyperlink" Target="http://pbs.twimg.com/profile_images/1062566822300524545/qYVKwOub_normal.jpg" TargetMode="External" /><Relationship Id="rId227" Type="http://schemas.openxmlformats.org/officeDocument/2006/relationships/hyperlink" Target="http://pbs.twimg.com/profile_images/1062566822300524545/qYVKwOub_normal.jpg" TargetMode="External" /><Relationship Id="rId228" Type="http://schemas.openxmlformats.org/officeDocument/2006/relationships/hyperlink" Target="https://pbs.twimg.com/media/DxNTWvlWsAEzEkM.jpg" TargetMode="External" /><Relationship Id="rId229" Type="http://schemas.openxmlformats.org/officeDocument/2006/relationships/hyperlink" Target="http://pbs.twimg.com/profile_images/673798829632811008/7KaJRWdp_normal.jpg" TargetMode="External" /><Relationship Id="rId230" Type="http://schemas.openxmlformats.org/officeDocument/2006/relationships/hyperlink" Target="https://pbs.twimg.com/media/DxMwsBTWkAE31ld.jpg" TargetMode="External" /><Relationship Id="rId231" Type="http://schemas.openxmlformats.org/officeDocument/2006/relationships/hyperlink" Target="https://pbs.twimg.com/media/DxNZB1-WwAALWCQ.jpg" TargetMode="External" /><Relationship Id="rId232" Type="http://schemas.openxmlformats.org/officeDocument/2006/relationships/hyperlink" Target="https://pbs.twimg.com/media/DxNZMBiWkAEMaXp.jpg" TargetMode="External" /><Relationship Id="rId233" Type="http://schemas.openxmlformats.org/officeDocument/2006/relationships/hyperlink" Target="https://pbs.twimg.com/media/DxLzZQzWkAE3QjG.jpg" TargetMode="External" /><Relationship Id="rId234" Type="http://schemas.openxmlformats.org/officeDocument/2006/relationships/hyperlink" Target="http://pbs.twimg.com/profile_images/406108660/DSC00135_normal.jpg" TargetMode="External" /><Relationship Id="rId235" Type="http://schemas.openxmlformats.org/officeDocument/2006/relationships/hyperlink" Target="http://pbs.twimg.com/profile_images/406108660/DSC00135_normal.jpg" TargetMode="External" /><Relationship Id="rId236" Type="http://schemas.openxmlformats.org/officeDocument/2006/relationships/hyperlink" Target="http://pbs.twimg.com/profile_images/866946060308107264/69vLGdKb_normal.jpg" TargetMode="External" /><Relationship Id="rId237" Type="http://schemas.openxmlformats.org/officeDocument/2006/relationships/hyperlink" Target="http://pbs.twimg.com/profile_images/783986614674530304/egSkFeK7_normal.jpg" TargetMode="External" /><Relationship Id="rId238" Type="http://schemas.openxmlformats.org/officeDocument/2006/relationships/hyperlink" Target="http://pbs.twimg.com/profile_images/783986614674530304/egSkFeK7_normal.jpg" TargetMode="External" /><Relationship Id="rId239" Type="http://schemas.openxmlformats.org/officeDocument/2006/relationships/hyperlink" Target="http://pbs.twimg.com/profile_images/1017511806728892416/H-YZsxVd_normal.jpg" TargetMode="External" /><Relationship Id="rId240" Type="http://schemas.openxmlformats.org/officeDocument/2006/relationships/hyperlink" Target="https://pbs.twimg.com/media/DxMZweQX4AAzCLa.jpg" TargetMode="External" /><Relationship Id="rId241" Type="http://schemas.openxmlformats.org/officeDocument/2006/relationships/hyperlink" Target="https://pbs.twimg.com/media/DxMZweQX4AAzCLa.jpg" TargetMode="External" /><Relationship Id="rId242" Type="http://schemas.openxmlformats.org/officeDocument/2006/relationships/hyperlink" Target="http://pbs.twimg.com/profile_images/1017014054685159424/ChvlTCG2_normal.jpg" TargetMode="External" /><Relationship Id="rId243" Type="http://schemas.openxmlformats.org/officeDocument/2006/relationships/hyperlink" Target="http://pbs.twimg.com/profile_images/1023235084927807488/FVXfGjUv_normal.jpg" TargetMode="External" /><Relationship Id="rId244" Type="http://schemas.openxmlformats.org/officeDocument/2006/relationships/hyperlink" Target="http://pbs.twimg.com/profile_images/800079742120685568/gtjE2dtS_normal.jpg" TargetMode="External" /><Relationship Id="rId245" Type="http://schemas.openxmlformats.org/officeDocument/2006/relationships/hyperlink" Target="http://pbs.twimg.com/profile_images/799920897889075200/T0LPj-rB_normal.jpg" TargetMode="External" /><Relationship Id="rId246" Type="http://schemas.openxmlformats.org/officeDocument/2006/relationships/hyperlink" Target="http://pbs.twimg.com/profile_images/862039501572456448/Q1kcZPbg_normal.jpg" TargetMode="External" /><Relationship Id="rId247" Type="http://schemas.openxmlformats.org/officeDocument/2006/relationships/hyperlink" Target="http://pbs.twimg.com/profile_images/1036302831144321024/td3FJjQ4_normal.jpg" TargetMode="External" /><Relationship Id="rId248" Type="http://schemas.openxmlformats.org/officeDocument/2006/relationships/hyperlink" Target="http://pbs.twimg.com/profile_images/1036302831144321024/td3FJjQ4_normal.jpg" TargetMode="External" /><Relationship Id="rId249" Type="http://schemas.openxmlformats.org/officeDocument/2006/relationships/hyperlink" Target="http://pbs.twimg.com/profile_images/1036302831144321024/td3FJjQ4_normal.jpg" TargetMode="External" /><Relationship Id="rId250" Type="http://schemas.openxmlformats.org/officeDocument/2006/relationships/hyperlink" Target="https://pbs.twimg.com/tweet_video_thumb/DxM39y6W0AATqcb.jpg" TargetMode="External" /><Relationship Id="rId251" Type="http://schemas.openxmlformats.org/officeDocument/2006/relationships/hyperlink" Target="http://pbs.twimg.com/profile_images/910575272289820672/eKVIxCq5_normal.jpg" TargetMode="External" /><Relationship Id="rId252" Type="http://schemas.openxmlformats.org/officeDocument/2006/relationships/hyperlink" Target="http://pbs.twimg.com/profile_images/1033707401856397312/qsB4_LPz_normal.jpg" TargetMode="External" /><Relationship Id="rId253" Type="http://schemas.openxmlformats.org/officeDocument/2006/relationships/hyperlink" Target="http://pbs.twimg.com/profile_images/3395580597/ce0c65a3660220e7b17ee2a963e3f90e_normal.jpeg" TargetMode="External" /><Relationship Id="rId254" Type="http://schemas.openxmlformats.org/officeDocument/2006/relationships/hyperlink" Target="https://pbs.twimg.com/media/DxMF5JFXcAAOCz7.jpg" TargetMode="External" /><Relationship Id="rId255" Type="http://schemas.openxmlformats.org/officeDocument/2006/relationships/hyperlink" Target="http://pbs.twimg.com/profile_images/1050351135373086720/zfB_OX9N_normal.jpg" TargetMode="External" /><Relationship Id="rId256" Type="http://schemas.openxmlformats.org/officeDocument/2006/relationships/hyperlink" Target="http://pbs.twimg.com/profile_images/1050351135373086720/zfB_OX9N_normal.jpg" TargetMode="External" /><Relationship Id="rId257" Type="http://schemas.openxmlformats.org/officeDocument/2006/relationships/hyperlink" Target="http://pbs.twimg.com/profile_images/494896731490770944/Qtp0ZImA_normal.jpeg" TargetMode="External" /><Relationship Id="rId258" Type="http://schemas.openxmlformats.org/officeDocument/2006/relationships/hyperlink" Target="http://pbs.twimg.com/profile_images/596759113356419072/yyy0yR8s_normal.jpg" TargetMode="External" /><Relationship Id="rId259" Type="http://schemas.openxmlformats.org/officeDocument/2006/relationships/hyperlink" Target="http://pbs.twimg.com/profile_images/596759113356419072/yyy0yR8s_normal.jpg" TargetMode="External" /><Relationship Id="rId260" Type="http://schemas.openxmlformats.org/officeDocument/2006/relationships/hyperlink" Target="http://pbs.twimg.com/profile_images/1084764040704995328/Y2ksmk7O_normal.jpg" TargetMode="External" /><Relationship Id="rId261" Type="http://schemas.openxmlformats.org/officeDocument/2006/relationships/hyperlink" Target="http://pbs.twimg.com/profile_images/1084764040704995328/Y2ksmk7O_normal.jpg" TargetMode="External" /><Relationship Id="rId262" Type="http://schemas.openxmlformats.org/officeDocument/2006/relationships/hyperlink" Target="http://pbs.twimg.com/profile_images/1084764040704995328/Y2ksmk7O_normal.jpg" TargetMode="External" /><Relationship Id="rId263" Type="http://schemas.openxmlformats.org/officeDocument/2006/relationships/hyperlink" Target="http://pbs.twimg.com/profile_images/667807492869660672/iUyna6Ev_normal.jpg" TargetMode="External" /><Relationship Id="rId264" Type="http://schemas.openxmlformats.org/officeDocument/2006/relationships/hyperlink" Target="http://pbs.twimg.com/profile_images/749266957007020033/8iKOTe9E_normal.jpg" TargetMode="External" /><Relationship Id="rId265" Type="http://schemas.openxmlformats.org/officeDocument/2006/relationships/hyperlink" Target="http://pbs.twimg.com/profile_images/519217526434037760/5ulU5v_H_normal.jpeg" TargetMode="External" /><Relationship Id="rId266" Type="http://schemas.openxmlformats.org/officeDocument/2006/relationships/hyperlink" Target="https://pbs.twimg.com/media/DxM_XUtV4AMhnvY.jpg" TargetMode="External" /><Relationship Id="rId267" Type="http://schemas.openxmlformats.org/officeDocument/2006/relationships/hyperlink" Target="http://pbs.twimg.com/profile_images/1006025629731471361/Nxke3LN5_normal.jpg" TargetMode="External" /><Relationship Id="rId268" Type="http://schemas.openxmlformats.org/officeDocument/2006/relationships/hyperlink" Target="http://pbs.twimg.com/profile_images/828012195724324864/G_V65G5I_normal.jpg" TargetMode="External" /><Relationship Id="rId269" Type="http://schemas.openxmlformats.org/officeDocument/2006/relationships/hyperlink" Target="http://abs.twimg.com/sticky/default_profile_images/default_profile_normal.png" TargetMode="External" /><Relationship Id="rId270" Type="http://schemas.openxmlformats.org/officeDocument/2006/relationships/hyperlink" Target="http://abs.twimg.com/sticky/default_profile_images/default_profile_normal.png" TargetMode="External" /><Relationship Id="rId271" Type="http://schemas.openxmlformats.org/officeDocument/2006/relationships/hyperlink" Target="https://pbs.twimg.com/media/DxM_XUtV4AMhnvY.jpg" TargetMode="External" /><Relationship Id="rId272" Type="http://schemas.openxmlformats.org/officeDocument/2006/relationships/hyperlink" Target="http://pbs.twimg.com/profile_images/873928608636694528/HZQCJY6G_normal.jpg" TargetMode="External" /><Relationship Id="rId273" Type="http://schemas.openxmlformats.org/officeDocument/2006/relationships/hyperlink" Target="https://pbs.twimg.com/media/DxNPeazXQAAXXho.jpg" TargetMode="External" /><Relationship Id="rId274" Type="http://schemas.openxmlformats.org/officeDocument/2006/relationships/hyperlink" Target="http://pbs.twimg.com/profile_images/378800000296164270/c8ba5b1c6f4b98714124a972ecaed582_normal.jpeg" TargetMode="External" /><Relationship Id="rId275" Type="http://schemas.openxmlformats.org/officeDocument/2006/relationships/hyperlink" Target="http://pbs.twimg.com/profile_images/378800000296164270/c8ba5b1c6f4b98714124a972ecaed582_normal.jpeg" TargetMode="External" /><Relationship Id="rId276" Type="http://schemas.openxmlformats.org/officeDocument/2006/relationships/hyperlink" Target="http://pbs.twimg.com/profile_images/378800000296164270/c8ba5b1c6f4b98714124a972ecaed582_normal.jpeg" TargetMode="External" /><Relationship Id="rId277" Type="http://schemas.openxmlformats.org/officeDocument/2006/relationships/hyperlink" Target="https://pbs.twimg.com/media/DxNPGLlW0AA7YaB.jpg" TargetMode="External" /><Relationship Id="rId278" Type="http://schemas.openxmlformats.org/officeDocument/2006/relationships/hyperlink" Target="http://pbs.twimg.com/profile_images/378800000296164270/c8ba5b1c6f4b98714124a972ecaed582_normal.jpeg" TargetMode="External" /><Relationship Id="rId279" Type="http://schemas.openxmlformats.org/officeDocument/2006/relationships/hyperlink" Target="http://pbs.twimg.com/profile_images/378800000296164270/c8ba5b1c6f4b98714124a972ecaed582_normal.jpeg" TargetMode="External" /><Relationship Id="rId280" Type="http://schemas.openxmlformats.org/officeDocument/2006/relationships/hyperlink" Target="http://pbs.twimg.com/profile_images/378800000296164270/c8ba5b1c6f4b98714124a972ecaed582_normal.jpeg" TargetMode="External" /><Relationship Id="rId281" Type="http://schemas.openxmlformats.org/officeDocument/2006/relationships/hyperlink" Target="http://pbs.twimg.com/profile_images/378800000296164270/c8ba5b1c6f4b98714124a972ecaed582_normal.jpeg" TargetMode="External" /><Relationship Id="rId282" Type="http://schemas.openxmlformats.org/officeDocument/2006/relationships/hyperlink" Target="http://pbs.twimg.com/profile_images/378800000296164270/c8ba5b1c6f4b98714124a972ecaed582_normal.jpeg" TargetMode="External" /><Relationship Id="rId283" Type="http://schemas.openxmlformats.org/officeDocument/2006/relationships/hyperlink" Target="https://pbs.twimg.com/media/DxM_XUtV4AMhnvY.jpg" TargetMode="External" /><Relationship Id="rId284" Type="http://schemas.openxmlformats.org/officeDocument/2006/relationships/hyperlink" Target="http://pbs.twimg.com/profile_images/830928729471856641/d-_afPO1_normal.jpg" TargetMode="External" /><Relationship Id="rId285" Type="http://schemas.openxmlformats.org/officeDocument/2006/relationships/hyperlink" Target="http://pbs.twimg.com/profile_images/1060330524462460928/2wwAJNOl_normal.jpg" TargetMode="External" /><Relationship Id="rId286" Type="http://schemas.openxmlformats.org/officeDocument/2006/relationships/hyperlink" Target="http://pbs.twimg.com/profile_images/1060330524462460928/2wwAJNOl_normal.jpg" TargetMode="External" /><Relationship Id="rId287" Type="http://schemas.openxmlformats.org/officeDocument/2006/relationships/hyperlink" Target="http://pbs.twimg.com/profile_images/1060330524462460928/2wwAJNOl_normal.jpg" TargetMode="External" /><Relationship Id="rId288" Type="http://schemas.openxmlformats.org/officeDocument/2006/relationships/hyperlink" Target="http://pbs.twimg.com/profile_images/1060330524462460928/2wwAJNOl_normal.jpg" TargetMode="External" /><Relationship Id="rId289" Type="http://schemas.openxmlformats.org/officeDocument/2006/relationships/hyperlink" Target="http://pbs.twimg.com/profile_images/970042224850464768/Ha8F4NQO_normal.jpg" TargetMode="External" /><Relationship Id="rId290" Type="http://schemas.openxmlformats.org/officeDocument/2006/relationships/hyperlink" Target="http://pbs.twimg.com/profile_images/842690251369910272/Ktaly4xa_normal.jpg" TargetMode="External" /><Relationship Id="rId291" Type="http://schemas.openxmlformats.org/officeDocument/2006/relationships/hyperlink" Target="http://pbs.twimg.com/profile_images/970042224850464768/Ha8F4NQO_normal.jpg" TargetMode="External" /><Relationship Id="rId292" Type="http://schemas.openxmlformats.org/officeDocument/2006/relationships/hyperlink" Target="http://pbs.twimg.com/profile_images/842690251369910272/Ktaly4xa_normal.jpg" TargetMode="External" /><Relationship Id="rId293" Type="http://schemas.openxmlformats.org/officeDocument/2006/relationships/hyperlink" Target="http://pbs.twimg.com/profile_images/1072276222795767808/XAGFPpQr_normal.jpg" TargetMode="External" /><Relationship Id="rId294" Type="http://schemas.openxmlformats.org/officeDocument/2006/relationships/hyperlink" Target="http://pbs.twimg.com/profile_images/1070415999747452928/oUemhr7F_normal.jpg" TargetMode="External" /><Relationship Id="rId295" Type="http://schemas.openxmlformats.org/officeDocument/2006/relationships/hyperlink" Target="https://pbs.twimg.com/media/DxMfV34XcAA8o_i.jpg" TargetMode="External" /><Relationship Id="rId296" Type="http://schemas.openxmlformats.org/officeDocument/2006/relationships/hyperlink" Target="http://pbs.twimg.com/profile_images/858032422209933314/KzLg_zqi_normal.jpg" TargetMode="External" /><Relationship Id="rId297" Type="http://schemas.openxmlformats.org/officeDocument/2006/relationships/hyperlink" Target="http://pbs.twimg.com/profile_images/858032422209933314/KzLg_zqi_normal.jpg" TargetMode="External" /><Relationship Id="rId298" Type="http://schemas.openxmlformats.org/officeDocument/2006/relationships/hyperlink" Target="http://pbs.twimg.com/profile_images/858032422209933314/KzLg_zqi_normal.jpg" TargetMode="External" /><Relationship Id="rId299" Type="http://schemas.openxmlformats.org/officeDocument/2006/relationships/hyperlink" Target="http://pbs.twimg.com/profile_images/824314387477524484/ER3GB9aF_normal.jpg" TargetMode="External" /><Relationship Id="rId300" Type="http://schemas.openxmlformats.org/officeDocument/2006/relationships/hyperlink" Target="http://pbs.twimg.com/profile_images/824314387477524484/ER3GB9aF_normal.jpg" TargetMode="External" /><Relationship Id="rId301" Type="http://schemas.openxmlformats.org/officeDocument/2006/relationships/hyperlink" Target="https://pbs.twimg.com/media/DxMZvrsUUAEhoGR.jpg" TargetMode="External" /><Relationship Id="rId302" Type="http://schemas.openxmlformats.org/officeDocument/2006/relationships/hyperlink" Target="https://pbs.twimg.com/media/DxM_XUtV4AMhnvY.jpg" TargetMode="External" /><Relationship Id="rId303" Type="http://schemas.openxmlformats.org/officeDocument/2006/relationships/hyperlink" Target="https://pbs.twimg.com/media/DxM_XUtV4AMhnvY.jpg" TargetMode="External" /><Relationship Id="rId304" Type="http://schemas.openxmlformats.org/officeDocument/2006/relationships/hyperlink" Target="https://pbs.twimg.com/media/DxM_XUtV4AMhnvY.jpg" TargetMode="External" /><Relationship Id="rId305" Type="http://schemas.openxmlformats.org/officeDocument/2006/relationships/hyperlink" Target="https://pbs.twimg.com/media/DxHpZOOV4AEqUjl.jpg" TargetMode="External" /><Relationship Id="rId306" Type="http://schemas.openxmlformats.org/officeDocument/2006/relationships/hyperlink" Target="https://pbs.twimg.com/media/DxHpZOOV4AEqUjl.jpg" TargetMode="External" /><Relationship Id="rId307" Type="http://schemas.openxmlformats.org/officeDocument/2006/relationships/hyperlink" Target="http://pbs.twimg.com/profile_images/544456943642103808/Aos9Xz5m_normal.jpeg" TargetMode="External" /><Relationship Id="rId308" Type="http://schemas.openxmlformats.org/officeDocument/2006/relationships/hyperlink" Target="http://pbs.twimg.com/profile_images/835478223081390084/sWmzZTJo_normal.jpg" TargetMode="External" /><Relationship Id="rId309" Type="http://schemas.openxmlformats.org/officeDocument/2006/relationships/hyperlink" Target="https://pbs.twimg.com/media/DxHpZOOV4AEqUjl.jpg" TargetMode="External" /><Relationship Id="rId310" Type="http://schemas.openxmlformats.org/officeDocument/2006/relationships/hyperlink" Target="https://pbs.twimg.com/media/DxHxtaBWsAA1uC6.jpg" TargetMode="External" /><Relationship Id="rId311" Type="http://schemas.openxmlformats.org/officeDocument/2006/relationships/hyperlink" Target="http://pbs.twimg.com/profile_images/660501929890566145/y6ylhPVh_normal.jpg" TargetMode="External" /><Relationship Id="rId312" Type="http://schemas.openxmlformats.org/officeDocument/2006/relationships/hyperlink" Target="http://pbs.twimg.com/profile_images/660501929890566145/y6ylhPVh_normal.jpg" TargetMode="External" /><Relationship Id="rId313" Type="http://schemas.openxmlformats.org/officeDocument/2006/relationships/hyperlink" Target="https://pbs.twimg.com/media/DxMF6GGXQAAIwkO.jpg" TargetMode="External" /><Relationship Id="rId314" Type="http://schemas.openxmlformats.org/officeDocument/2006/relationships/hyperlink" Target="https://pbs.twimg.com/media/DxMF6GGXQAAIwkO.jpg" TargetMode="External" /><Relationship Id="rId315" Type="http://schemas.openxmlformats.org/officeDocument/2006/relationships/hyperlink" Target="https://pbs.twimg.com/media/DxHSuk1W0AAe1xW.jpg" TargetMode="External" /><Relationship Id="rId316" Type="http://schemas.openxmlformats.org/officeDocument/2006/relationships/hyperlink" Target="https://pbs.twimg.com/media/DxHSuk1W0AAe1xW.jpg" TargetMode="External" /><Relationship Id="rId317" Type="http://schemas.openxmlformats.org/officeDocument/2006/relationships/hyperlink" Target="https://pbs.twimg.com/media/DxHSuk1W0AAe1xW.jpg" TargetMode="External" /><Relationship Id="rId318" Type="http://schemas.openxmlformats.org/officeDocument/2006/relationships/hyperlink" Target="http://pbs.twimg.com/profile_images/740852577244483585/2hys5KRz_normal.jpg" TargetMode="External" /><Relationship Id="rId319" Type="http://schemas.openxmlformats.org/officeDocument/2006/relationships/hyperlink" Target="http://pbs.twimg.com/profile_images/740852577244483585/2hys5KRz_normal.jpg" TargetMode="External" /><Relationship Id="rId320" Type="http://schemas.openxmlformats.org/officeDocument/2006/relationships/hyperlink" Target="http://pbs.twimg.com/profile_images/740852577244483585/2hys5KRz_normal.jpg" TargetMode="External" /><Relationship Id="rId321" Type="http://schemas.openxmlformats.org/officeDocument/2006/relationships/hyperlink" Target="http://pbs.twimg.com/profile_images/740852577244483585/2hys5KRz_normal.jpg" TargetMode="External" /><Relationship Id="rId322" Type="http://schemas.openxmlformats.org/officeDocument/2006/relationships/hyperlink" Target="https://pbs.twimg.com/media/DxLzZQzWkAE3QjG.jpg" TargetMode="External" /><Relationship Id="rId323" Type="http://schemas.openxmlformats.org/officeDocument/2006/relationships/hyperlink" Target="https://pbs.twimg.com/media/DxLzZQzWkAE3QjG.jpg" TargetMode="External" /><Relationship Id="rId324" Type="http://schemas.openxmlformats.org/officeDocument/2006/relationships/hyperlink" Target="http://pbs.twimg.com/profile_images/1022758668213936128/dSqRmriy_normal.jpg" TargetMode="External" /><Relationship Id="rId325" Type="http://schemas.openxmlformats.org/officeDocument/2006/relationships/hyperlink" Target="http://pbs.twimg.com/profile_images/1022758668213936128/dSqRmriy_normal.jpg" TargetMode="External" /><Relationship Id="rId326" Type="http://schemas.openxmlformats.org/officeDocument/2006/relationships/hyperlink" Target="http://pbs.twimg.com/profile_images/1022758668213936128/dSqRmriy_normal.jpg" TargetMode="External" /><Relationship Id="rId327" Type="http://schemas.openxmlformats.org/officeDocument/2006/relationships/hyperlink" Target="https://pbs.twimg.com/media/DxMZvrsUUAEhoGR.jpg" TargetMode="External" /><Relationship Id="rId328" Type="http://schemas.openxmlformats.org/officeDocument/2006/relationships/hyperlink" Target="http://pbs.twimg.com/profile_images/1001236273145802752/cQ90lQC1_normal.jpg" TargetMode="External" /><Relationship Id="rId329" Type="http://schemas.openxmlformats.org/officeDocument/2006/relationships/hyperlink" Target="http://pbs.twimg.com/profile_images/685162345027493888/5rcAJwb0_normal.jpg" TargetMode="External" /><Relationship Id="rId330" Type="http://schemas.openxmlformats.org/officeDocument/2006/relationships/hyperlink" Target="http://pbs.twimg.com/profile_images/1039210055017656326/_UGL40rm_normal.jpg" TargetMode="External" /><Relationship Id="rId331" Type="http://schemas.openxmlformats.org/officeDocument/2006/relationships/hyperlink" Target="http://pbs.twimg.com/profile_images/378800000125057205/2f194327236f4a8744e8d9752e06f478_normal.jpeg" TargetMode="External" /><Relationship Id="rId332" Type="http://schemas.openxmlformats.org/officeDocument/2006/relationships/hyperlink" Target="http://pbs.twimg.com/profile_images/378800000125057205/2f194327236f4a8744e8d9752e06f478_normal.jpeg" TargetMode="External" /><Relationship Id="rId333" Type="http://schemas.openxmlformats.org/officeDocument/2006/relationships/hyperlink" Target="http://pbs.twimg.com/profile_images/378800000125057205/2f194327236f4a8744e8d9752e06f478_normal.jpeg" TargetMode="External" /><Relationship Id="rId334" Type="http://schemas.openxmlformats.org/officeDocument/2006/relationships/hyperlink" Target="http://pbs.twimg.com/profile_images/378800000125057205/2f194327236f4a8744e8d9752e06f478_normal.jpeg" TargetMode="External" /><Relationship Id="rId335" Type="http://schemas.openxmlformats.org/officeDocument/2006/relationships/hyperlink" Target="http://pbs.twimg.com/profile_images/1015034507949412352/I_Co9fYO_normal.jpg" TargetMode="External" /><Relationship Id="rId336" Type="http://schemas.openxmlformats.org/officeDocument/2006/relationships/hyperlink" Target="http://pbs.twimg.com/profile_images/1064081329942392833/XiTiMxna_normal.jpg" TargetMode="External" /><Relationship Id="rId337" Type="http://schemas.openxmlformats.org/officeDocument/2006/relationships/hyperlink" Target="http://pbs.twimg.com/profile_images/1064081329942392833/XiTiMxna_normal.jpg" TargetMode="External" /><Relationship Id="rId338" Type="http://schemas.openxmlformats.org/officeDocument/2006/relationships/hyperlink" Target="https://pbs.twimg.com/ext_tw_video_thumb/1086340105223241728/pu/img/nrOO0qjQdG8P75a6.jpg" TargetMode="External" /><Relationship Id="rId339" Type="http://schemas.openxmlformats.org/officeDocument/2006/relationships/hyperlink" Target="http://pbs.twimg.com/profile_images/378800000744134752/802a11ecd5341bd768d59fe874354eba_normal.jpeg" TargetMode="External" /><Relationship Id="rId340" Type="http://schemas.openxmlformats.org/officeDocument/2006/relationships/hyperlink" Target="http://pbs.twimg.com/profile_images/378800000744134752/802a11ecd5341bd768d59fe874354eba_normal.jpeg" TargetMode="External" /><Relationship Id="rId341" Type="http://schemas.openxmlformats.org/officeDocument/2006/relationships/hyperlink" Target="https://pbs.twimg.com/media/DxMZweQX4AAzCLa.jpg" TargetMode="External" /><Relationship Id="rId342" Type="http://schemas.openxmlformats.org/officeDocument/2006/relationships/hyperlink" Target="https://pbs.twimg.com/media/DxLyWetXgAAEVrG.jpg" TargetMode="External" /><Relationship Id="rId343" Type="http://schemas.openxmlformats.org/officeDocument/2006/relationships/hyperlink" Target="https://pbs.twimg.com/ext_tw_video_thumb/1086340105223241728/pu/img/nrOO0qjQdG8P75a6.jpg" TargetMode="External" /><Relationship Id="rId344" Type="http://schemas.openxmlformats.org/officeDocument/2006/relationships/hyperlink" Target="https://pbs.twimg.com/ext_tw_video_thumb/1086341722962051072/pu/img/AFXAsKOaZKYr1mGo.jpg" TargetMode="External" /><Relationship Id="rId345" Type="http://schemas.openxmlformats.org/officeDocument/2006/relationships/hyperlink" Target="https://pbs.twimg.com/ext_tw_video_thumb/1086341722962051072/pu/img/AFXAsKOaZKYr1mGo.jpg" TargetMode="External" /><Relationship Id="rId346" Type="http://schemas.openxmlformats.org/officeDocument/2006/relationships/hyperlink" Target="http://pbs.twimg.com/profile_images/742433430953185285/iLg_titt_normal.jpg" TargetMode="External" /><Relationship Id="rId347" Type="http://schemas.openxmlformats.org/officeDocument/2006/relationships/hyperlink" Target="http://pbs.twimg.com/profile_images/1025310047818133505/3mC1SYFQ_normal.jpg" TargetMode="External" /><Relationship Id="rId348" Type="http://schemas.openxmlformats.org/officeDocument/2006/relationships/hyperlink" Target="http://pbs.twimg.com/profile_images/1850950477/IMG_0027_normal.jpg" TargetMode="External" /><Relationship Id="rId349" Type="http://schemas.openxmlformats.org/officeDocument/2006/relationships/hyperlink" Target="http://pbs.twimg.com/profile_images/1850950477/IMG_0027_normal.jpg" TargetMode="External" /><Relationship Id="rId350" Type="http://schemas.openxmlformats.org/officeDocument/2006/relationships/hyperlink" Target="http://pbs.twimg.com/profile_images/794458812480679936/HVL5npbv_normal.jpg" TargetMode="External" /><Relationship Id="rId351" Type="http://schemas.openxmlformats.org/officeDocument/2006/relationships/hyperlink" Target="https://pbs.twimg.com/media/DxNqoaVX0AAWHuv.jpg" TargetMode="External" /><Relationship Id="rId352" Type="http://schemas.openxmlformats.org/officeDocument/2006/relationships/hyperlink" Target="http://pbs.twimg.com/profile_images/910575272289820672/eKVIxCq5_normal.jpg" TargetMode="External" /><Relationship Id="rId353" Type="http://schemas.openxmlformats.org/officeDocument/2006/relationships/hyperlink" Target="http://pbs.twimg.com/profile_images/910575272289820672/eKVIxCq5_normal.jpg" TargetMode="External" /><Relationship Id="rId354" Type="http://schemas.openxmlformats.org/officeDocument/2006/relationships/hyperlink" Target="http://pbs.twimg.com/profile_images/1033707401856397312/qsB4_LPz_normal.jpg" TargetMode="External" /><Relationship Id="rId355" Type="http://schemas.openxmlformats.org/officeDocument/2006/relationships/hyperlink" Target="http://pbs.twimg.com/profile_images/1033707401856397312/qsB4_LPz_normal.jpg" TargetMode="External" /><Relationship Id="rId356" Type="http://schemas.openxmlformats.org/officeDocument/2006/relationships/hyperlink" Target="http://pbs.twimg.com/profile_images/1033707401856397312/qsB4_LPz_normal.jpg" TargetMode="External" /><Relationship Id="rId357" Type="http://schemas.openxmlformats.org/officeDocument/2006/relationships/hyperlink" Target="http://pbs.twimg.com/profile_images/1033707401856397312/qsB4_LPz_normal.jpg" TargetMode="External" /><Relationship Id="rId358" Type="http://schemas.openxmlformats.org/officeDocument/2006/relationships/hyperlink" Target="http://pbs.twimg.com/profile_images/936219523954376704/zfn4HsMF_normal.jpg" TargetMode="External" /><Relationship Id="rId359" Type="http://schemas.openxmlformats.org/officeDocument/2006/relationships/hyperlink" Target="http://pbs.twimg.com/profile_images/614443150753538048/hYFBkqtO_normal.jpg" TargetMode="External" /><Relationship Id="rId360" Type="http://schemas.openxmlformats.org/officeDocument/2006/relationships/hyperlink" Target="http://pbs.twimg.com/profile_images/744254222837907456/wZ29N5Jt_normal.jpg" TargetMode="External" /><Relationship Id="rId361" Type="http://schemas.openxmlformats.org/officeDocument/2006/relationships/hyperlink" Target="http://pbs.twimg.com/profile_images/744254222837907456/wZ29N5Jt_normal.jpg" TargetMode="External" /><Relationship Id="rId362" Type="http://schemas.openxmlformats.org/officeDocument/2006/relationships/hyperlink" Target="https://pbs.twimg.com/ext_tw_video_thumb/1086340105223241728/pu/img/nrOO0qjQdG8P75a6.jpg" TargetMode="External" /><Relationship Id="rId363" Type="http://schemas.openxmlformats.org/officeDocument/2006/relationships/hyperlink" Target="http://pbs.twimg.com/profile_images/1006496018203111425/Mq0xYLI-_normal.jpg" TargetMode="External" /><Relationship Id="rId364" Type="http://schemas.openxmlformats.org/officeDocument/2006/relationships/hyperlink" Target="http://pbs.twimg.com/profile_images/1006496018203111425/Mq0xYLI-_normal.jpg" TargetMode="External" /><Relationship Id="rId365" Type="http://schemas.openxmlformats.org/officeDocument/2006/relationships/hyperlink" Target="http://abs.twimg.com/sticky/default_profile_images/default_profile_normal.png" TargetMode="External" /><Relationship Id="rId366" Type="http://schemas.openxmlformats.org/officeDocument/2006/relationships/hyperlink" Target="https://pbs.twimg.com/media/DxHlHqGX4AUttXY.jpg" TargetMode="External" /><Relationship Id="rId367" Type="http://schemas.openxmlformats.org/officeDocument/2006/relationships/hyperlink" Target="http://pbs.twimg.com/profile_images/979929738641920000/vR05XoE3_normal.jpg" TargetMode="External" /><Relationship Id="rId368" Type="http://schemas.openxmlformats.org/officeDocument/2006/relationships/hyperlink" Target="http://pbs.twimg.com/profile_images/979929738641920000/vR05XoE3_normal.jpg" TargetMode="External" /><Relationship Id="rId369" Type="http://schemas.openxmlformats.org/officeDocument/2006/relationships/hyperlink" Target="http://pbs.twimg.com/profile_images/736548681378201604/Eare8Mpd_normal.jpg" TargetMode="External" /><Relationship Id="rId370" Type="http://schemas.openxmlformats.org/officeDocument/2006/relationships/hyperlink" Target="http://pbs.twimg.com/profile_images/736548681378201604/Eare8Mpd_normal.jpg" TargetMode="External" /><Relationship Id="rId371" Type="http://schemas.openxmlformats.org/officeDocument/2006/relationships/hyperlink" Target="http://pbs.twimg.com/profile_images/429643644321034240/UtWz5V6F_normal.jpeg" TargetMode="External" /><Relationship Id="rId372" Type="http://schemas.openxmlformats.org/officeDocument/2006/relationships/hyperlink" Target="http://pbs.twimg.com/profile_images/429643644321034240/UtWz5V6F_normal.jpeg" TargetMode="External" /><Relationship Id="rId373" Type="http://schemas.openxmlformats.org/officeDocument/2006/relationships/hyperlink" Target="https://pbs.twimg.com/ext_tw_video_thumb/1086340105223241728/pu/img/nrOO0qjQdG8P75a6.jpg" TargetMode="External" /><Relationship Id="rId374" Type="http://schemas.openxmlformats.org/officeDocument/2006/relationships/hyperlink" Target="https://pbs.twimg.com/media/DxMF6GGXQAAIwkO.jpg" TargetMode="External" /><Relationship Id="rId375" Type="http://schemas.openxmlformats.org/officeDocument/2006/relationships/hyperlink" Target="http://pbs.twimg.com/profile_images/910575272289820672/eKVIxCq5_normal.jpg" TargetMode="External" /><Relationship Id="rId376" Type="http://schemas.openxmlformats.org/officeDocument/2006/relationships/hyperlink" Target="http://pbs.twimg.com/profile_images/910575272289820672/eKVIxCq5_normal.jpg" TargetMode="External" /><Relationship Id="rId377" Type="http://schemas.openxmlformats.org/officeDocument/2006/relationships/hyperlink" Target="https://pbs.twimg.com/media/DxNZMBiWkAEMaXp.jpg" TargetMode="External" /><Relationship Id="rId378" Type="http://schemas.openxmlformats.org/officeDocument/2006/relationships/hyperlink" Target="http://pbs.twimg.com/profile_images/910575272289820672/eKVIxCq5_normal.jpg" TargetMode="External" /><Relationship Id="rId379" Type="http://schemas.openxmlformats.org/officeDocument/2006/relationships/hyperlink" Target="http://pbs.twimg.com/profile_images/910575272289820672/eKVIxCq5_normal.jpg" TargetMode="External" /><Relationship Id="rId380" Type="http://schemas.openxmlformats.org/officeDocument/2006/relationships/hyperlink" Target="https://pbs.twimg.com/media/DxNZMBiWkAEMaXp.jpg" TargetMode="External" /><Relationship Id="rId381" Type="http://schemas.openxmlformats.org/officeDocument/2006/relationships/hyperlink" Target="http://pbs.twimg.com/profile_images/1078571461609172992/U-07ZgqU_normal.jpg" TargetMode="External" /><Relationship Id="rId382" Type="http://schemas.openxmlformats.org/officeDocument/2006/relationships/hyperlink" Target="http://pbs.twimg.com/profile_images/688843035413737478/w9HVMkOj_normal.jpg" TargetMode="External" /><Relationship Id="rId383" Type="http://schemas.openxmlformats.org/officeDocument/2006/relationships/hyperlink" Target="http://pbs.twimg.com/profile_images/688843035413737478/w9HVMkOj_normal.jpg" TargetMode="External" /><Relationship Id="rId384" Type="http://schemas.openxmlformats.org/officeDocument/2006/relationships/hyperlink" Target="http://pbs.twimg.com/profile_images/688843035413737478/w9HVMkOj_normal.jpg" TargetMode="External" /><Relationship Id="rId385" Type="http://schemas.openxmlformats.org/officeDocument/2006/relationships/hyperlink" Target="http://pbs.twimg.com/profile_images/688843035413737478/w9HVMkOj_normal.jpg" TargetMode="External" /><Relationship Id="rId386" Type="http://schemas.openxmlformats.org/officeDocument/2006/relationships/hyperlink" Target="http://pbs.twimg.com/profile_images/634005986492084225/_erpgdzV_normal.png" TargetMode="External" /><Relationship Id="rId387" Type="http://schemas.openxmlformats.org/officeDocument/2006/relationships/hyperlink" Target="http://pbs.twimg.com/profile_images/1062462363281117184/v0wLG8Fa_normal.jpg" TargetMode="External" /><Relationship Id="rId388" Type="http://schemas.openxmlformats.org/officeDocument/2006/relationships/hyperlink" Target="http://pbs.twimg.com/profile_images/716339377694240768/ClnlMINk_normal.jpg" TargetMode="External" /><Relationship Id="rId389" Type="http://schemas.openxmlformats.org/officeDocument/2006/relationships/hyperlink" Target="http://pbs.twimg.com/profile_images/716339377694240768/ClnlMINk_normal.jpg" TargetMode="External" /><Relationship Id="rId390" Type="http://schemas.openxmlformats.org/officeDocument/2006/relationships/hyperlink" Target="https://pbs.twimg.com/ext_tw_video_thumb/1086340105223241728/pu/img/nrOO0qjQdG8P75a6.jpg" TargetMode="External" /><Relationship Id="rId391" Type="http://schemas.openxmlformats.org/officeDocument/2006/relationships/hyperlink" Target="https://pbs.twimg.com/ext_tw_video_thumb/1086340105223241728/pu/img/nrOO0qjQdG8P75a6.jpg" TargetMode="External" /><Relationship Id="rId392" Type="http://schemas.openxmlformats.org/officeDocument/2006/relationships/hyperlink" Target="http://pbs.twimg.com/profile_images/1035556836756283392/I9K-TB5e_normal.jpg" TargetMode="External" /><Relationship Id="rId393" Type="http://schemas.openxmlformats.org/officeDocument/2006/relationships/hyperlink" Target="https://pbs.twimg.com/media/DxMZvrsUUAEhoGR.jpg" TargetMode="External" /><Relationship Id="rId394" Type="http://schemas.openxmlformats.org/officeDocument/2006/relationships/hyperlink" Target="http://pbs.twimg.com/profile_images/1035556836756283392/I9K-TB5e_normal.jpg" TargetMode="External" /><Relationship Id="rId395" Type="http://schemas.openxmlformats.org/officeDocument/2006/relationships/hyperlink" Target="http://pbs.twimg.com/profile_images/1035556836756283392/I9K-TB5e_normal.jpg" TargetMode="External" /><Relationship Id="rId396" Type="http://schemas.openxmlformats.org/officeDocument/2006/relationships/hyperlink" Target="http://pbs.twimg.com/profile_images/2109900213/wcrr-logo_normal.jpg" TargetMode="External" /><Relationship Id="rId397" Type="http://schemas.openxmlformats.org/officeDocument/2006/relationships/hyperlink" Target="http://pbs.twimg.com/profile_images/1043089554734043136/4BZVaHrA_normal.jpg" TargetMode="External" /><Relationship Id="rId398" Type="http://schemas.openxmlformats.org/officeDocument/2006/relationships/hyperlink" Target="http://pbs.twimg.com/profile_images/1043089554734043136/4BZVaHrA_normal.jpg" TargetMode="External" /><Relationship Id="rId399" Type="http://schemas.openxmlformats.org/officeDocument/2006/relationships/hyperlink" Target="http://pbs.twimg.com/profile_images/621345475053113344/BFhOGdEB_normal.jpg" TargetMode="External" /><Relationship Id="rId400" Type="http://schemas.openxmlformats.org/officeDocument/2006/relationships/hyperlink" Target="http://pbs.twimg.com/profile_images/936631614045675520/r1OhT6v-_normal.jpg" TargetMode="External" /><Relationship Id="rId401" Type="http://schemas.openxmlformats.org/officeDocument/2006/relationships/hyperlink" Target="http://pbs.twimg.com/profile_images/936631614045675520/r1OhT6v-_normal.jpg" TargetMode="External" /><Relationship Id="rId402" Type="http://schemas.openxmlformats.org/officeDocument/2006/relationships/hyperlink" Target="http://pbs.twimg.com/profile_images/1055196750150074368/Nk0t7Ukn_normal.jpg" TargetMode="External" /><Relationship Id="rId403" Type="http://schemas.openxmlformats.org/officeDocument/2006/relationships/hyperlink" Target="http://pbs.twimg.com/profile_images/621345475053113344/BFhOGdEB_normal.jpg" TargetMode="External" /><Relationship Id="rId404" Type="http://schemas.openxmlformats.org/officeDocument/2006/relationships/hyperlink" Target="http://pbs.twimg.com/profile_images/830928729471856641/d-_afPO1_normal.jpg" TargetMode="External" /><Relationship Id="rId405" Type="http://schemas.openxmlformats.org/officeDocument/2006/relationships/hyperlink" Target="https://pbs.twimg.com/media/DxHxtaBWsAA1uC6.jpg" TargetMode="External" /><Relationship Id="rId406" Type="http://schemas.openxmlformats.org/officeDocument/2006/relationships/hyperlink" Target="https://pbs.twimg.com/media/DxHqUqgUYAAEFxA.jpg" TargetMode="External" /><Relationship Id="rId407" Type="http://schemas.openxmlformats.org/officeDocument/2006/relationships/hyperlink" Target="https://pbs.twimg.com/media/DxNBcT0UcAE8zWn.jpg" TargetMode="External" /><Relationship Id="rId408" Type="http://schemas.openxmlformats.org/officeDocument/2006/relationships/hyperlink" Target="http://pbs.twimg.com/profile_images/830928729471856641/d-_afPO1_normal.jpg" TargetMode="External" /><Relationship Id="rId409" Type="http://schemas.openxmlformats.org/officeDocument/2006/relationships/hyperlink" Target="http://pbs.twimg.com/profile_images/830928729471856641/d-_afPO1_normal.jpg" TargetMode="External" /><Relationship Id="rId410" Type="http://schemas.openxmlformats.org/officeDocument/2006/relationships/hyperlink" Target="http://pbs.twimg.com/profile_images/621345475053113344/BFhOGdEB_normal.jpg" TargetMode="External" /><Relationship Id="rId411" Type="http://schemas.openxmlformats.org/officeDocument/2006/relationships/hyperlink" Target="http://pbs.twimg.com/profile_images/621345475053113344/BFhOGdEB_normal.jpg" TargetMode="External" /><Relationship Id="rId412" Type="http://schemas.openxmlformats.org/officeDocument/2006/relationships/hyperlink" Target="http://pbs.twimg.com/profile_images/621345475053113344/BFhOGdEB_normal.jpg" TargetMode="External" /><Relationship Id="rId413" Type="http://schemas.openxmlformats.org/officeDocument/2006/relationships/hyperlink" Target="http://pbs.twimg.com/profile_images/621345475053113344/BFhOGdEB_normal.jpg" TargetMode="External" /><Relationship Id="rId414" Type="http://schemas.openxmlformats.org/officeDocument/2006/relationships/hyperlink" Target="https://pbs.twimg.com/media/DxHEhloX4AAaElJ.jpg" TargetMode="External" /><Relationship Id="rId415" Type="http://schemas.openxmlformats.org/officeDocument/2006/relationships/hyperlink" Target="http://pbs.twimg.com/profile_images/991548335382147072/qP_O9MY__normal.jpg" TargetMode="External" /><Relationship Id="rId416" Type="http://schemas.openxmlformats.org/officeDocument/2006/relationships/hyperlink" Target="http://pbs.twimg.com/profile_images/991548335382147072/qP_O9MY__normal.jpg" TargetMode="External" /><Relationship Id="rId417" Type="http://schemas.openxmlformats.org/officeDocument/2006/relationships/hyperlink" Target="https://pbs.twimg.com/media/DxNTlCSXgAAasza.jpg" TargetMode="External" /><Relationship Id="rId418" Type="http://schemas.openxmlformats.org/officeDocument/2006/relationships/hyperlink" Target="http://pbs.twimg.com/profile_images/884378642696081409/7x-K4cOG_normal.jpg" TargetMode="External" /><Relationship Id="rId419" Type="http://schemas.openxmlformats.org/officeDocument/2006/relationships/hyperlink" Target="http://pbs.twimg.com/profile_images/1459916859/Screen_shot_2011-07-25_at_14.07.46_normal.JPG" TargetMode="External" /><Relationship Id="rId420" Type="http://schemas.openxmlformats.org/officeDocument/2006/relationships/hyperlink" Target="http://pbs.twimg.com/profile_images/1459916859/Screen_shot_2011-07-25_at_14.07.46_normal.JPG" TargetMode="External" /><Relationship Id="rId421" Type="http://schemas.openxmlformats.org/officeDocument/2006/relationships/hyperlink" Target="http://pbs.twimg.com/profile_images/1459916859/Screen_shot_2011-07-25_at_14.07.46_normal.JPG" TargetMode="External" /><Relationship Id="rId422" Type="http://schemas.openxmlformats.org/officeDocument/2006/relationships/hyperlink" Target="http://pbs.twimg.com/profile_images/1459916859/Screen_shot_2011-07-25_at_14.07.46_normal.JPG" TargetMode="External" /><Relationship Id="rId423" Type="http://schemas.openxmlformats.org/officeDocument/2006/relationships/hyperlink" Target="http://pbs.twimg.com/profile_images/1459916859/Screen_shot_2011-07-25_at_14.07.46_normal.JPG" TargetMode="External" /><Relationship Id="rId424" Type="http://schemas.openxmlformats.org/officeDocument/2006/relationships/hyperlink" Target="http://pbs.twimg.com/profile_images/1459916859/Screen_shot_2011-07-25_at_14.07.46_normal.JPG" TargetMode="External" /><Relationship Id="rId425" Type="http://schemas.openxmlformats.org/officeDocument/2006/relationships/hyperlink" Target="http://pbs.twimg.com/profile_images/950905694882066432/EriQ4brO_normal.jpg" TargetMode="External" /><Relationship Id="rId426" Type="http://schemas.openxmlformats.org/officeDocument/2006/relationships/hyperlink" Target="http://pbs.twimg.com/profile_images/1055196750150074368/Nk0t7Ukn_normal.jpg" TargetMode="External" /><Relationship Id="rId427" Type="http://schemas.openxmlformats.org/officeDocument/2006/relationships/hyperlink" Target="http://pbs.twimg.com/profile_images/950905694882066432/EriQ4brO_normal.jpg" TargetMode="External" /><Relationship Id="rId428" Type="http://schemas.openxmlformats.org/officeDocument/2006/relationships/hyperlink" Target="http://pbs.twimg.com/profile_images/896825052699795457/wHm0nA-A_normal.jpg" TargetMode="External" /><Relationship Id="rId429" Type="http://schemas.openxmlformats.org/officeDocument/2006/relationships/hyperlink" Target="http://pbs.twimg.com/profile_images/1000334346375528448/1t9rl4gq_normal.jpg" TargetMode="External" /><Relationship Id="rId430" Type="http://schemas.openxmlformats.org/officeDocument/2006/relationships/hyperlink" Target="http://pbs.twimg.com/profile_images/923927677337300993/RW-b6t6q_normal.jpg" TargetMode="External" /><Relationship Id="rId431" Type="http://schemas.openxmlformats.org/officeDocument/2006/relationships/hyperlink" Target="http://pbs.twimg.com/profile_images/1055196750150074368/Nk0t7Ukn_normal.jpg" TargetMode="External" /><Relationship Id="rId432" Type="http://schemas.openxmlformats.org/officeDocument/2006/relationships/hyperlink" Target="http://pbs.twimg.com/profile_images/924288154965889024/A_xnjolt_normal.jpg" TargetMode="External" /><Relationship Id="rId433" Type="http://schemas.openxmlformats.org/officeDocument/2006/relationships/hyperlink" Target="https://pbs.twimg.com/media/DxLxrCFW0AAgZPu.jpg" TargetMode="External" /><Relationship Id="rId434" Type="http://schemas.openxmlformats.org/officeDocument/2006/relationships/hyperlink" Target="http://pbs.twimg.com/profile_images/924288154965889024/A_xnjolt_normal.jpg" TargetMode="External" /><Relationship Id="rId435" Type="http://schemas.openxmlformats.org/officeDocument/2006/relationships/hyperlink" Target="http://pbs.twimg.com/profile_images/924288154965889024/A_xnjolt_normal.jpg" TargetMode="External" /><Relationship Id="rId436" Type="http://schemas.openxmlformats.org/officeDocument/2006/relationships/hyperlink" Target="https://pbs.twimg.com/media/DxM5pDxVsAMgqLg.jpg" TargetMode="External" /><Relationship Id="rId437" Type="http://schemas.openxmlformats.org/officeDocument/2006/relationships/hyperlink" Target="https://pbs.twimg.com/media/DxM5pDxVsAMgqLg.jpg" TargetMode="External" /><Relationship Id="rId438" Type="http://schemas.openxmlformats.org/officeDocument/2006/relationships/hyperlink" Target="https://pbs.twimg.com/media/DxM5pDxVsAMgqLg.jpg" TargetMode="External" /><Relationship Id="rId439" Type="http://schemas.openxmlformats.org/officeDocument/2006/relationships/hyperlink" Target="https://pbs.twimg.com/media/DxM5pDxVsAMgqLg.jpg" TargetMode="External" /><Relationship Id="rId440" Type="http://schemas.openxmlformats.org/officeDocument/2006/relationships/hyperlink" Target="https://pbs.twimg.com/media/DxNBLTIWsAAM30p.jpg" TargetMode="External" /><Relationship Id="rId441" Type="http://schemas.openxmlformats.org/officeDocument/2006/relationships/hyperlink" Target="https://pbs.twimg.com/media/DxMItPgWsAAZ7ts.jpg" TargetMode="External" /><Relationship Id="rId442" Type="http://schemas.openxmlformats.org/officeDocument/2006/relationships/hyperlink" Target="https://pbs.twimg.com/tweet_video_thumb/DxM39y6W0AATqcb.jpg" TargetMode="External" /><Relationship Id="rId443" Type="http://schemas.openxmlformats.org/officeDocument/2006/relationships/hyperlink" Target="http://pbs.twimg.com/profile_images/923927677337300993/RW-b6t6q_normal.jpg" TargetMode="External" /><Relationship Id="rId444" Type="http://schemas.openxmlformats.org/officeDocument/2006/relationships/hyperlink" Target="http://pbs.twimg.com/profile_images/923927677337300993/RW-b6t6q_normal.jpg" TargetMode="External" /><Relationship Id="rId445" Type="http://schemas.openxmlformats.org/officeDocument/2006/relationships/hyperlink" Target="https://pbs.twimg.com/media/DxMItPgWsAAZ7ts.jpg" TargetMode="External" /><Relationship Id="rId446" Type="http://schemas.openxmlformats.org/officeDocument/2006/relationships/hyperlink" Target="http://pbs.twimg.com/profile_images/378800000356963215/7b87d5c360583e770c087682f0a6e13e_normal.png" TargetMode="External" /><Relationship Id="rId447" Type="http://schemas.openxmlformats.org/officeDocument/2006/relationships/hyperlink" Target="http://pbs.twimg.com/profile_images/378800000356963215/7b87d5c360583e770c087682f0a6e13e_normal.png" TargetMode="External" /><Relationship Id="rId448" Type="http://schemas.openxmlformats.org/officeDocument/2006/relationships/hyperlink" Target="http://pbs.twimg.com/profile_images/378800000356963215/7b87d5c360583e770c087682f0a6e13e_normal.png" TargetMode="External" /><Relationship Id="rId449" Type="http://schemas.openxmlformats.org/officeDocument/2006/relationships/hyperlink" Target="http://pbs.twimg.com/profile_images/378800000356963215/7b87d5c360583e770c087682f0a6e13e_normal.png" TargetMode="External" /><Relationship Id="rId450" Type="http://schemas.openxmlformats.org/officeDocument/2006/relationships/hyperlink" Target="https://pbs.twimg.com/media/DxM_GOWXcAECekX.jpg" TargetMode="External" /><Relationship Id="rId451" Type="http://schemas.openxmlformats.org/officeDocument/2006/relationships/hyperlink" Target="https://pbs.twimg.com/media/DxNBcT0UcAE8zWn.jpg" TargetMode="External" /><Relationship Id="rId452" Type="http://schemas.openxmlformats.org/officeDocument/2006/relationships/hyperlink" Target="https://pbs.twimg.com/media/DxMQ8w9X0AAR9BJ.jpg" TargetMode="External" /><Relationship Id="rId453" Type="http://schemas.openxmlformats.org/officeDocument/2006/relationships/hyperlink" Target="http://pbs.twimg.com/profile_images/1055196750150074368/Nk0t7Ukn_normal.jpg" TargetMode="External" /><Relationship Id="rId454" Type="http://schemas.openxmlformats.org/officeDocument/2006/relationships/hyperlink" Target="https://pbs.twimg.com/media/DxMfV34XcAA8o_i.jpg" TargetMode="External" /><Relationship Id="rId455" Type="http://schemas.openxmlformats.org/officeDocument/2006/relationships/hyperlink" Target="http://pbs.twimg.com/profile_images/1055196750150074368/Nk0t7Ukn_normal.jpg" TargetMode="External" /><Relationship Id="rId456" Type="http://schemas.openxmlformats.org/officeDocument/2006/relationships/hyperlink" Target="http://pbs.twimg.com/profile_images/1055196750150074368/Nk0t7Ukn_normal.jpg" TargetMode="External" /><Relationship Id="rId457" Type="http://schemas.openxmlformats.org/officeDocument/2006/relationships/hyperlink" Target="https://pbs.twimg.com/tweet_video_thumb/DxNhcaeW0AAnzUO.jpg" TargetMode="External" /><Relationship Id="rId458" Type="http://schemas.openxmlformats.org/officeDocument/2006/relationships/hyperlink" Target="https://pbs.twimg.com/tweet_video_thumb/DxNhcaeW0AAnzUO.jpg" TargetMode="External" /><Relationship Id="rId459" Type="http://schemas.openxmlformats.org/officeDocument/2006/relationships/hyperlink" Target="https://pbs.twimg.com/media/DxN0LuLXcAcG93L.jpg" TargetMode="External" /><Relationship Id="rId460" Type="http://schemas.openxmlformats.org/officeDocument/2006/relationships/hyperlink" Target="https://pbs.twimg.com/media/DxN1gtdWkAAhbQ_.jpg" TargetMode="External" /><Relationship Id="rId461" Type="http://schemas.openxmlformats.org/officeDocument/2006/relationships/hyperlink" Target="http://pbs.twimg.com/profile_images/884378642696081409/7x-K4cOG_normal.jpg" TargetMode="External" /><Relationship Id="rId462" Type="http://schemas.openxmlformats.org/officeDocument/2006/relationships/hyperlink" Target="http://pbs.twimg.com/profile_images/378800000356963215/7b87d5c360583e770c087682f0a6e13e_normal.png" TargetMode="External" /><Relationship Id="rId463" Type="http://schemas.openxmlformats.org/officeDocument/2006/relationships/hyperlink" Target="http://pbs.twimg.com/profile_images/378800000356963215/7b87d5c360583e770c087682f0a6e13e_normal.png" TargetMode="External" /><Relationship Id="rId464" Type="http://schemas.openxmlformats.org/officeDocument/2006/relationships/hyperlink" Target="https://pbs.twimg.com/media/DxJUe1MWwAAV1Vp.jpg" TargetMode="External" /><Relationship Id="rId465" Type="http://schemas.openxmlformats.org/officeDocument/2006/relationships/hyperlink" Target="http://pbs.twimg.com/profile_images/884378642696081409/7x-K4cOG_normal.jpg" TargetMode="External" /><Relationship Id="rId466" Type="http://schemas.openxmlformats.org/officeDocument/2006/relationships/hyperlink" Target="http://pbs.twimg.com/profile_images/884378642696081409/7x-K4cOG_normal.jpg" TargetMode="External" /><Relationship Id="rId467" Type="http://schemas.openxmlformats.org/officeDocument/2006/relationships/hyperlink" Target="http://pbs.twimg.com/profile_images/884378642696081409/7x-K4cOG_normal.jpg" TargetMode="External" /><Relationship Id="rId468" Type="http://schemas.openxmlformats.org/officeDocument/2006/relationships/hyperlink" Target="http://pbs.twimg.com/profile_images/884378642696081409/7x-K4cOG_normal.jpg" TargetMode="External" /><Relationship Id="rId469" Type="http://schemas.openxmlformats.org/officeDocument/2006/relationships/hyperlink" Target="http://pbs.twimg.com/profile_images/884378642696081409/7x-K4cOG_normal.jpg" TargetMode="External" /><Relationship Id="rId470" Type="http://schemas.openxmlformats.org/officeDocument/2006/relationships/hyperlink" Target="https://pbs.twimg.com/media/DxN-BV3WsAM_9Go.jpg" TargetMode="External" /><Relationship Id="rId471" Type="http://schemas.openxmlformats.org/officeDocument/2006/relationships/hyperlink" Target="http://pbs.twimg.com/profile_images/378800000356963215/7b87d5c360583e770c087682f0a6e13e_normal.png" TargetMode="External" /><Relationship Id="rId472" Type="http://schemas.openxmlformats.org/officeDocument/2006/relationships/hyperlink" Target="http://pbs.twimg.com/profile_images/970042224850464768/Ha8F4NQO_normal.jpg" TargetMode="External" /><Relationship Id="rId473" Type="http://schemas.openxmlformats.org/officeDocument/2006/relationships/hyperlink" Target="http://pbs.twimg.com/profile_images/378800000356963215/7b87d5c360583e770c087682f0a6e13e_normal.png" TargetMode="External" /><Relationship Id="rId474" Type="http://schemas.openxmlformats.org/officeDocument/2006/relationships/hyperlink" Target="http://pbs.twimg.com/profile_images/378800000356963215/7b87d5c360583e770c087682f0a6e13e_normal.png" TargetMode="External" /><Relationship Id="rId475" Type="http://schemas.openxmlformats.org/officeDocument/2006/relationships/hyperlink" Target="http://pbs.twimg.com/profile_images/970042224850464768/Ha8F4NQO_normal.jpg" TargetMode="External" /><Relationship Id="rId476" Type="http://schemas.openxmlformats.org/officeDocument/2006/relationships/hyperlink" Target="http://pbs.twimg.com/profile_images/3497596029/4e250e3419787bbde1d91f95559ade48_normal.jpeg" TargetMode="External" /><Relationship Id="rId477" Type="http://schemas.openxmlformats.org/officeDocument/2006/relationships/hyperlink" Target="http://pbs.twimg.com/profile_images/970042224850464768/Ha8F4NQO_normal.jpg" TargetMode="External" /><Relationship Id="rId478" Type="http://schemas.openxmlformats.org/officeDocument/2006/relationships/hyperlink" Target="https://pbs.twimg.com/media/DxNgxkLX0AAm8CS.jpg" TargetMode="External" /><Relationship Id="rId479" Type="http://schemas.openxmlformats.org/officeDocument/2006/relationships/hyperlink" Target="http://pbs.twimg.com/profile_images/3497596029/4e250e3419787bbde1d91f95559ade48_normal.jpeg" TargetMode="External" /><Relationship Id="rId480" Type="http://schemas.openxmlformats.org/officeDocument/2006/relationships/hyperlink" Target="http://pbs.twimg.com/profile_images/3497596029/4e250e3419787bbde1d91f95559ade48_normal.jpeg" TargetMode="External" /><Relationship Id="rId481" Type="http://schemas.openxmlformats.org/officeDocument/2006/relationships/hyperlink" Target="http://pbs.twimg.com/profile_images/3497596029/4e250e3419787bbde1d91f95559ade48_normal.jpeg" TargetMode="External" /><Relationship Id="rId482" Type="http://schemas.openxmlformats.org/officeDocument/2006/relationships/hyperlink" Target="http://pbs.twimg.com/profile_images/3497596029/4e250e3419787bbde1d91f95559ade48_normal.jpeg" TargetMode="External" /><Relationship Id="rId483" Type="http://schemas.openxmlformats.org/officeDocument/2006/relationships/hyperlink" Target="http://pbs.twimg.com/profile_images/3497596029/4e250e3419787bbde1d91f95559ade48_normal.jpeg" TargetMode="External" /><Relationship Id="rId484" Type="http://schemas.openxmlformats.org/officeDocument/2006/relationships/hyperlink" Target="https://twitter.com/huwmcc/status/1086290956469571584" TargetMode="External" /><Relationship Id="rId485" Type="http://schemas.openxmlformats.org/officeDocument/2006/relationships/hyperlink" Target="https://twitter.com/jillkellyne42/status/1086293230122123264" TargetMode="External" /><Relationship Id="rId486" Type="http://schemas.openxmlformats.org/officeDocument/2006/relationships/hyperlink" Target="https://twitter.com/berna_camposuci/status/1086293470661226496" TargetMode="External" /><Relationship Id="rId487" Type="http://schemas.openxmlformats.org/officeDocument/2006/relationships/hyperlink" Target="https://twitter.com/berna_camposuci/status/1086293549153505280" TargetMode="External" /><Relationship Id="rId488" Type="http://schemas.openxmlformats.org/officeDocument/2006/relationships/hyperlink" Target="https://twitter.com/patrickmedicine/status/1086293628144795649" TargetMode="External" /><Relationship Id="rId489" Type="http://schemas.openxmlformats.org/officeDocument/2006/relationships/hyperlink" Target="https://twitter.com/patrickmedicine/status/1086293628144795649" TargetMode="External" /><Relationship Id="rId490" Type="http://schemas.openxmlformats.org/officeDocument/2006/relationships/hyperlink" Target="https://twitter.com/theslicer/status/1086294521179193350" TargetMode="External" /><Relationship Id="rId491" Type="http://schemas.openxmlformats.org/officeDocument/2006/relationships/hyperlink" Target="https://twitter.com/jbpara999/status/1086294811806785536" TargetMode="External" /><Relationship Id="rId492" Type="http://schemas.openxmlformats.org/officeDocument/2006/relationships/hyperlink" Target="https://twitter.com/dylanmackayphd/status/1086295717549916160" TargetMode="External" /><Relationship Id="rId493" Type="http://schemas.openxmlformats.org/officeDocument/2006/relationships/hyperlink" Target="https://twitter.com/paperworkmonkey/status/1086296958174748672" TargetMode="External" /><Relationship Id="rId494" Type="http://schemas.openxmlformats.org/officeDocument/2006/relationships/hyperlink" Target="https://twitter.com/sunpi_2017/status/1086297317156814848" TargetMode="External" /><Relationship Id="rId495" Type="http://schemas.openxmlformats.org/officeDocument/2006/relationships/hyperlink" Target="https://twitter.com/sunpi_2017/status/1086297317156814848" TargetMode="External" /><Relationship Id="rId496" Type="http://schemas.openxmlformats.org/officeDocument/2006/relationships/hyperlink" Target="https://twitter.com/f_g_zampieri/status/1086219695722844160" TargetMode="External" /><Relationship Id="rId497" Type="http://schemas.openxmlformats.org/officeDocument/2006/relationships/hyperlink" Target="https://twitter.com/gutopell/status/1086297880250462211" TargetMode="External" /><Relationship Id="rId498" Type="http://schemas.openxmlformats.org/officeDocument/2006/relationships/hyperlink" Target="https://twitter.com/ellen_t16/status/1086299457648578561" TargetMode="External" /><Relationship Id="rId499" Type="http://schemas.openxmlformats.org/officeDocument/2006/relationships/hyperlink" Target="https://twitter.com/ellen_t16/status/1086299457648578561" TargetMode="External" /><Relationship Id="rId500" Type="http://schemas.openxmlformats.org/officeDocument/2006/relationships/hyperlink" Target="https://twitter.com/anniebruton/status/1086299468817936391" TargetMode="External" /><Relationship Id="rId501" Type="http://schemas.openxmlformats.org/officeDocument/2006/relationships/hyperlink" Target="https://twitter.com/anniebruton/status/1086299468817936391" TargetMode="External" /><Relationship Id="rId502" Type="http://schemas.openxmlformats.org/officeDocument/2006/relationships/hyperlink" Target="https://twitter.com/zimickmd/status/1086299606596702209" TargetMode="External" /><Relationship Id="rId503" Type="http://schemas.openxmlformats.org/officeDocument/2006/relationships/hyperlink" Target="https://twitter.com/mitchpage3/status/1086295047291584512" TargetMode="External" /><Relationship Id="rId504" Type="http://schemas.openxmlformats.org/officeDocument/2006/relationships/hyperlink" Target="https://twitter.com/mitchpage3/status/1086295721668530177" TargetMode="External" /><Relationship Id="rId505" Type="http://schemas.openxmlformats.org/officeDocument/2006/relationships/hyperlink" Target="https://twitter.com/mitchpage3/status/1086299659042119681" TargetMode="External" /><Relationship Id="rId506" Type="http://schemas.openxmlformats.org/officeDocument/2006/relationships/hyperlink" Target="https://twitter.com/mitchpage3/status/1086299659042119681" TargetMode="External" /><Relationship Id="rId507" Type="http://schemas.openxmlformats.org/officeDocument/2006/relationships/hyperlink" Target="https://twitter.com/psychdrd/status/1086299928144629761" TargetMode="External" /><Relationship Id="rId508" Type="http://schemas.openxmlformats.org/officeDocument/2006/relationships/hyperlink" Target="https://twitter.com/psychdrd/status/1086299928144629761" TargetMode="External" /><Relationship Id="rId509" Type="http://schemas.openxmlformats.org/officeDocument/2006/relationships/hyperlink" Target="https://twitter.com/adrianhumphry/status/1086300324653137921" TargetMode="External" /><Relationship Id="rId510" Type="http://schemas.openxmlformats.org/officeDocument/2006/relationships/hyperlink" Target="https://twitter.com/tomacairns/status/1086296965439197185" TargetMode="External" /><Relationship Id="rId511" Type="http://schemas.openxmlformats.org/officeDocument/2006/relationships/hyperlink" Target="https://twitter.com/tomacairns/status/1086297232029175810" TargetMode="External" /><Relationship Id="rId512" Type="http://schemas.openxmlformats.org/officeDocument/2006/relationships/hyperlink" Target="https://twitter.com/accpnr/status/1086298809334927360" TargetMode="External" /><Relationship Id="rId513" Type="http://schemas.openxmlformats.org/officeDocument/2006/relationships/hyperlink" Target="https://twitter.com/scimedic/status/1086300749376770048" TargetMode="External" /><Relationship Id="rId514" Type="http://schemas.openxmlformats.org/officeDocument/2006/relationships/hyperlink" Target="https://twitter.com/lordothebrocean/status/1086300829760606208" TargetMode="External" /><Relationship Id="rId515" Type="http://schemas.openxmlformats.org/officeDocument/2006/relationships/hyperlink" Target="https://twitter.com/annabatchelor/status/1086301205100294144" TargetMode="External" /><Relationship Id="rId516" Type="http://schemas.openxmlformats.org/officeDocument/2006/relationships/hyperlink" Target="https://twitter.com/annabatchelor/status/1086301260599353344" TargetMode="External" /><Relationship Id="rId517" Type="http://schemas.openxmlformats.org/officeDocument/2006/relationships/hyperlink" Target="https://twitter.com/kelly1_catriona/status/1086294521464410114" TargetMode="External" /><Relationship Id="rId518" Type="http://schemas.openxmlformats.org/officeDocument/2006/relationships/hyperlink" Target="https://twitter.com/tcnguyen1207/status/1086301836078956544" TargetMode="External" /><Relationship Id="rId519" Type="http://schemas.openxmlformats.org/officeDocument/2006/relationships/hyperlink" Target="https://twitter.com/caz_sampson/status/1086234152754663425" TargetMode="External" /><Relationship Id="rId520" Type="http://schemas.openxmlformats.org/officeDocument/2006/relationships/hyperlink" Target="https://twitter.com/ccinquisitivist/status/1086301866143543296" TargetMode="External" /><Relationship Id="rId521" Type="http://schemas.openxmlformats.org/officeDocument/2006/relationships/hyperlink" Target="https://twitter.com/malligai1720/status/1086302499311628288" TargetMode="External" /><Relationship Id="rId522" Type="http://schemas.openxmlformats.org/officeDocument/2006/relationships/hyperlink" Target="https://twitter.com/dramandeepsingh/status/1086301965758406656" TargetMode="External" /><Relationship Id="rId523" Type="http://schemas.openxmlformats.org/officeDocument/2006/relationships/hyperlink" Target="https://twitter.com/dramandeepsingh/status/1086302814173839361" TargetMode="External" /><Relationship Id="rId524" Type="http://schemas.openxmlformats.org/officeDocument/2006/relationships/hyperlink" Target="https://twitter.com/dramfm/status/1086303253808246784" TargetMode="External" /><Relationship Id="rId525" Type="http://schemas.openxmlformats.org/officeDocument/2006/relationships/hyperlink" Target="https://twitter.com/foam_bot/status/1086303536156209153" TargetMode="External" /><Relationship Id="rId526" Type="http://schemas.openxmlformats.org/officeDocument/2006/relationships/hyperlink" Target="https://twitter.com/monikakerck/status/1086301973635350528" TargetMode="External" /><Relationship Id="rId527" Type="http://schemas.openxmlformats.org/officeDocument/2006/relationships/hyperlink" Target="https://twitter.com/monikakerck/status/1086301973635350528" TargetMode="External" /><Relationship Id="rId528" Type="http://schemas.openxmlformats.org/officeDocument/2006/relationships/hyperlink" Target="https://twitter.com/kelly1_catriona/status/1086301270602903552" TargetMode="External" /><Relationship Id="rId529" Type="http://schemas.openxmlformats.org/officeDocument/2006/relationships/hyperlink" Target="https://twitter.com/nuttchristopher/status/1085915092967927809" TargetMode="External" /><Relationship Id="rId530" Type="http://schemas.openxmlformats.org/officeDocument/2006/relationships/hyperlink" Target="https://twitter.com/nuttchristopher/status/1086297717628944384" TargetMode="External" /><Relationship Id="rId531" Type="http://schemas.openxmlformats.org/officeDocument/2006/relationships/hyperlink" Target="https://twitter.com/nuttchristopher/status/1086304685215178753" TargetMode="External" /><Relationship Id="rId532" Type="http://schemas.openxmlformats.org/officeDocument/2006/relationships/hyperlink" Target="https://twitter.com/lennie333/status/1086304663035699201" TargetMode="External" /><Relationship Id="rId533" Type="http://schemas.openxmlformats.org/officeDocument/2006/relationships/hyperlink" Target="https://twitter.com/caring_mobile/status/1086305355817250821" TargetMode="External" /><Relationship Id="rId534" Type="http://schemas.openxmlformats.org/officeDocument/2006/relationships/hyperlink" Target="https://twitter.com/rdxwhatelse/status/1086305119455637504" TargetMode="External" /><Relationship Id="rId535" Type="http://schemas.openxmlformats.org/officeDocument/2006/relationships/hyperlink" Target="https://twitter.com/dme_jun/status/1086306063689965575" TargetMode="External" /><Relationship Id="rId536" Type="http://schemas.openxmlformats.org/officeDocument/2006/relationships/hyperlink" Target="https://twitter.com/jlitell/status/1086307395163250689" TargetMode="External" /><Relationship Id="rId537" Type="http://schemas.openxmlformats.org/officeDocument/2006/relationships/hyperlink" Target="https://twitter.com/nw_icm/status/1086280272969109504" TargetMode="External" /><Relationship Id="rId538" Type="http://schemas.openxmlformats.org/officeDocument/2006/relationships/hyperlink" Target="https://twitter.com/nw_icm/status/1086218429466660869" TargetMode="External" /><Relationship Id="rId539" Type="http://schemas.openxmlformats.org/officeDocument/2006/relationships/hyperlink" Target="https://twitter.com/monikakerck/status/1086304182657789953" TargetMode="External" /><Relationship Id="rId540" Type="http://schemas.openxmlformats.org/officeDocument/2006/relationships/hyperlink" Target="https://twitter.com/heydrnik/status/1086308005921153026" TargetMode="External" /><Relationship Id="rId541" Type="http://schemas.openxmlformats.org/officeDocument/2006/relationships/hyperlink" Target="https://twitter.com/darknatter/status/1086308977028329472" TargetMode="External" /><Relationship Id="rId542" Type="http://schemas.openxmlformats.org/officeDocument/2006/relationships/hyperlink" Target="https://twitter.com/darknatter/status/1086308977028329472" TargetMode="External" /><Relationship Id="rId543" Type="http://schemas.openxmlformats.org/officeDocument/2006/relationships/hyperlink" Target="https://twitter.com/drsgrier/status/1086309027880017922" TargetMode="External" /><Relationship Id="rId544" Type="http://schemas.openxmlformats.org/officeDocument/2006/relationships/hyperlink" Target="https://twitter.com/mdthemd/status/1086301455517126657" TargetMode="External" /><Relationship Id="rId545" Type="http://schemas.openxmlformats.org/officeDocument/2006/relationships/hyperlink" Target="https://twitter.com/mdthemd/status/1086301455517126657" TargetMode="External" /><Relationship Id="rId546" Type="http://schemas.openxmlformats.org/officeDocument/2006/relationships/hyperlink" Target="https://twitter.com/mdthemd/status/1086301455517126657" TargetMode="External" /><Relationship Id="rId547" Type="http://schemas.openxmlformats.org/officeDocument/2006/relationships/hyperlink" Target="https://twitter.com/mdthemd/status/1086301455517126657" TargetMode="External" /><Relationship Id="rId548" Type="http://schemas.openxmlformats.org/officeDocument/2006/relationships/hyperlink" Target="https://twitter.com/mdthemd/status/1086301455517126657" TargetMode="External" /><Relationship Id="rId549" Type="http://schemas.openxmlformats.org/officeDocument/2006/relationships/hyperlink" Target="https://twitter.com/docatopping/status/1086303592607305735" TargetMode="External" /><Relationship Id="rId550" Type="http://schemas.openxmlformats.org/officeDocument/2006/relationships/hyperlink" Target="https://twitter.com/mdthemd/status/1086309088969936898" TargetMode="External" /><Relationship Id="rId551" Type="http://schemas.openxmlformats.org/officeDocument/2006/relationships/hyperlink" Target="https://twitter.com/stephen_t_webb/status/1086300731613892608" TargetMode="External" /><Relationship Id="rId552" Type="http://schemas.openxmlformats.org/officeDocument/2006/relationships/hyperlink" Target="https://twitter.com/kelly1_catriona/status/1086301270602903552" TargetMode="External" /><Relationship Id="rId553" Type="http://schemas.openxmlformats.org/officeDocument/2006/relationships/hyperlink" Target="https://twitter.com/kelly1_catriona/status/1086301270602903552" TargetMode="External" /><Relationship Id="rId554" Type="http://schemas.openxmlformats.org/officeDocument/2006/relationships/hyperlink" Target="https://twitter.com/mdthemd/status/1086309088969936898" TargetMode="External" /><Relationship Id="rId555" Type="http://schemas.openxmlformats.org/officeDocument/2006/relationships/hyperlink" Target="https://twitter.com/mdthemd/status/1086301455517126657" TargetMode="External" /><Relationship Id="rId556" Type="http://schemas.openxmlformats.org/officeDocument/2006/relationships/hyperlink" Target="https://twitter.com/robyncjohnston/status/1086265472453169152" TargetMode="External" /><Relationship Id="rId557" Type="http://schemas.openxmlformats.org/officeDocument/2006/relationships/hyperlink" Target="https://twitter.com/robyncjohnston/status/1086309829461843968" TargetMode="External" /><Relationship Id="rId558" Type="http://schemas.openxmlformats.org/officeDocument/2006/relationships/hyperlink" Target="https://twitter.com/robyncjohnston/status/1086310240189120512" TargetMode="External" /><Relationship Id="rId559" Type="http://schemas.openxmlformats.org/officeDocument/2006/relationships/hyperlink" Target="https://twitter.com/exodear/status/1086311680525590528" TargetMode="External" /><Relationship Id="rId560" Type="http://schemas.openxmlformats.org/officeDocument/2006/relationships/hyperlink" Target="https://twitter.com/exodear/status/1086312112572362752" TargetMode="External" /><Relationship Id="rId561" Type="http://schemas.openxmlformats.org/officeDocument/2006/relationships/hyperlink" Target="https://twitter.com/exodear/status/1086312112572362752" TargetMode="External" /><Relationship Id="rId562" Type="http://schemas.openxmlformats.org/officeDocument/2006/relationships/hyperlink" Target="https://twitter.com/leedsicu/status/1086312277551267841" TargetMode="External" /><Relationship Id="rId563" Type="http://schemas.openxmlformats.org/officeDocument/2006/relationships/hyperlink" Target="https://twitter.com/tinemeyhoff/status/1086313686850039808" TargetMode="External" /><Relationship Id="rId564" Type="http://schemas.openxmlformats.org/officeDocument/2006/relationships/hyperlink" Target="https://twitter.com/tinemeyhoff/status/1086313686850039808" TargetMode="External" /><Relationship Id="rId565" Type="http://schemas.openxmlformats.org/officeDocument/2006/relationships/hyperlink" Target="https://twitter.com/agobk/status/1086314421268500480" TargetMode="External" /><Relationship Id="rId566" Type="http://schemas.openxmlformats.org/officeDocument/2006/relationships/hyperlink" Target="https://twitter.com/kssemfoam/status/1086315192806457345" TargetMode="External" /><Relationship Id="rId567" Type="http://schemas.openxmlformats.org/officeDocument/2006/relationships/hyperlink" Target="https://twitter.com/kssemfoam/status/1086315192806457345" TargetMode="External" /><Relationship Id="rId568" Type="http://schemas.openxmlformats.org/officeDocument/2006/relationships/hyperlink" Target="https://twitter.com/kssemfoam/status/1086315218223927296" TargetMode="External" /><Relationship Id="rId569" Type="http://schemas.openxmlformats.org/officeDocument/2006/relationships/hyperlink" Target="https://twitter.com/hevinox1/status/1086316703842217990" TargetMode="External" /><Relationship Id="rId570" Type="http://schemas.openxmlformats.org/officeDocument/2006/relationships/hyperlink" Target="https://twitter.com/mary__mccarthy/status/1086317842843217920" TargetMode="External" /><Relationship Id="rId571" Type="http://schemas.openxmlformats.org/officeDocument/2006/relationships/hyperlink" Target="https://twitter.com/onelongplait/status/1086318053913174018" TargetMode="External" /><Relationship Id="rId572" Type="http://schemas.openxmlformats.org/officeDocument/2006/relationships/hyperlink" Target="https://twitter.com/agordonicu/status/1086318714897747971" TargetMode="External" /><Relationship Id="rId573" Type="http://schemas.openxmlformats.org/officeDocument/2006/relationships/hyperlink" Target="https://twitter.com/papcriticalcare/status/1086318504238821382" TargetMode="External" /><Relationship Id="rId574" Type="http://schemas.openxmlformats.org/officeDocument/2006/relationships/hyperlink" Target="https://twitter.com/papcriticalcare/status/1086319506543267840" TargetMode="External" /><Relationship Id="rId575" Type="http://schemas.openxmlformats.org/officeDocument/2006/relationships/hyperlink" Target="https://twitter.com/papcriticalcare/status/1086319506543267840" TargetMode="External" /><Relationship Id="rId576" Type="http://schemas.openxmlformats.org/officeDocument/2006/relationships/hyperlink" Target="https://twitter.com/papcriticalcare/status/1086319709790834689" TargetMode="External" /><Relationship Id="rId577" Type="http://schemas.openxmlformats.org/officeDocument/2006/relationships/hyperlink" Target="https://twitter.com/matthewjrowland/status/1086303006830804993" TargetMode="External" /><Relationship Id="rId578" Type="http://schemas.openxmlformats.org/officeDocument/2006/relationships/hyperlink" Target="https://twitter.com/welshgasdoc/status/1086298396183404544" TargetMode="External" /><Relationship Id="rId579" Type="http://schemas.openxmlformats.org/officeDocument/2006/relationships/hyperlink" Target="https://twitter.com/craigcmac/status/1086320586597511171" TargetMode="External" /><Relationship Id="rId580" Type="http://schemas.openxmlformats.org/officeDocument/2006/relationships/hyperlink" Target="https://twitter.com/grahamccracken/status/1086218457169965061" TargetMode="External" /><Relationship Id="rId581" Type="http://schemas.openxmlformats.org/officeDocument/2006/relationships/hyperlink" Target="https://twitter.com/grahamccracken/status/1086298176070602752" TargetMode="External" /><Relationship Id="rId582" Type="http://schemas.openxmlformats.org/officeDocument/2006/relationships/hyperlink" Target="https://twitter.com/grahamccracken/status/1086310600450457600" TargetMode="External" /><Relationship Id="rId583" Type="http://schemas.openxmlformats.org/officeDocument/2006/relationships/hyperlink" Target="https://twitter.com/alangopal/status/1086320929582530560" TargetMode="External" /><Relationship Id="rId584" Type="http://schemas.openxmlformats.org/officeDocument/2006/relationships/hyperlink" Target="https://twitter.com/dearbhlakelly4/status/1086235909048152064" TargetMode="External" /><Relationship Id="rId585" Type="http://schemas.openxmlformats.org/officeDocument/2006/relationships/hyperlink" Target="https://twitter.com/dearbhlakelly4/status/1086308289405685762" TargetMode="External" /><Relationship Id="rId586" Type="http://schemas.openxmlformats.org/officeDocument/2006/relationships/hyperlink" Target="https://twitter.com/rn_hugopf/status/1086320172527435776" TargetMode="External" /><Relationship Id="rId587" Type="http://schemas.openxmlformats.org/officeDocument/2006/relationships/hyperlink" Target="https://twitter.com/rn_hugopf/status/1086321519230402562" TargetMode="External" /><Relationship Id="rId588" Type="http://schemas.openxmlformats.org/officeDocument/2006/relationships/hyperlink" Target="https://twitter.com/rn_hugopf/status/1086321519230402562" TargetMode="External" /><Relationship Id="rId589" Type="http://schemas.openxmlformats.org/officeDocument/2006/relationships/hyperlink" Target="https://twitter.com/doced/status/1085883361447444480" TargetMode="External" /><Relationship Id="rId590" Type="http://schemas.openxmlformats.org/officeDocument/2006/relationships/hyperlink" Target="https://twitter.com/neoresearch_net/status/1086323056455401472" TargetMode="External" /><Relationship Id="rId591" Type="http://schemas.openxmlformats.org/officeDocument/2006/relationships/hyperlink" Target="https://twitter.com/andypattonirl/status/1086323985074266114" TargetMode="External" /><Relationship Id="rId592" Type="http://schemas.openxmlformats.org/officeDocument/2006/relationships/hyperlink" Target="https://twitter.com/x_81_x/status/1086324141110841344" TargetMode="External" /><Relationship Id="rId593" Type="http://schemas.openxmlformats.org/officeDocument/2006/relationships/hyperlink" Target="https://twitter.com/goshpictraining/status/1086201152507662338" TargetMode="External" /><Relationship Id="rId594" Type="http://schemas.openxmlformats.org/officeDocument/2006/relationships/hyperlink" Target="https://twitter.com/ecmolumc/status/1086326260664545282" TargetMode="External" /><Relationship Id="rId595" Type="http://schemas.openxmlformats.org/officeDocument/2006/relationships/hyperlink" Target="https://twitter.com/allisonkeegan9/status/1086325256258764800" TargetMode="External" /><Relationship Id="rId596" Type="http://schemas.openxmlformats.org/officeDocument/2006/relationships/hyperlink" Target="https://twitter.com/allisonkeegan9/status/1086326457448742912" TargetMode="External" /><Relationship Id="rId597" Type="http://schemas.openxmlformats.org/officeDocument/2006/relationships/hyperlink" Target="https://twitter.com/roxycaine/status/1086326831609860096" TargetMode="External" /><Relationship Id="rId598" Type="http://schemas.openxmlformats.org/officeDocument/2006/relationships/hyperlink" Target="https://twitter.com/ericdalne/status/1086327593857560576" TargetMode="External" /><Relationship Id="rId599" Type="http://schemas.openxmlformats.org/officeDocument/2006/relationships/hyperlink" Target="https://twitter.com/stephen_t_webb/status/1086299327650320384" TargetMode="External" /><Relationship Id="rId600" Type="http://schemas.openxmlformats.org/officeDocument/2006/relationships/hyperlink" Target="https://twitter.com/rubbadoc/status/1086300284329095169" TargetMode="External" /><Relationship Id="rId601" Type="http://schemas.openxmlformats.org/officeDocument/2006/relationships/hyperlink" Target="https://twitter.com/rubbadoc/status/1086295737909080064" TargetMode="External" /><Relationship Id="rId602" Type="http://schemas.openxmlformats.org/officeDocument/2006/relationships/hyperlink" Target="https://twitter.com/rubbadoc/status/1086296231121510402" TargetMode="External" /><Relationship Id="rId603" Type="http://schemas.openxmlformats.org/officeDocument/2006/relationships/hyperlink" Target="https://twitter.com/rubbadoc/status/1086298905065803776" TargetMode="External" /><Relationship Id="rId604" Type="http://schemas.openxmlformats.org/officeDocument/2006/relationships/hyperlink" Target="https://twitter.com/rubbadoc/status/1086300284329095169" TargetMode="External" /><Relationship Id="rId605" Type="http://schemas.openxmlformats.org/officeDocument/2006/relationships/hyperlink" Target="https://twitter.com/rubbadoc/status/1086315631715250176" TargetMode="External" /><Relationship Id="rId606" Type="http://schemas.openxmlformats.org/officeDocument/2006/relationships/hyperlink" Target="https://twitter.com/rubbadoc/status/1086325335979900929" TargetMode="External" /><Relationship Id="rId607" Type="http://schemas.openxmlformats.org/officeDocument/2006/relationships/hyperlink" Target="https://twitter.com/rubbadoc/status/1086325335979900929" TargetMode="External" /><Relationship Id="rId608" Type="http://schemas.openxmlformats.org/officeDocument/2006/relationships/hyperlink" Target="https://twitter.com/rubbadoc/status/1086327629706219520" TargetMode="External" /><Relationship Id="rId609" Type="http://schemas.openxmlformats.org/officeDocument/2006/relationships/hyperlink" Target="https://twitter.com/rubbadoc/status/1086328028009877505" TargetMode="External" /><Relationship Id="rId610" Type="http://schemas.openxmlformats.org/officeDocument/2006/relationships/hyperlink" Target="https://twitter.com/accpnr/status/1086296465075589122" TargetMode="External" /><Relationship Id="rId611" Type="http://schemas.openxmlformats.org/officeDocument/2006/relationships/hyperlink" Target="https://twitter.com/timothygirard/status/1085837388205748224" TargetMode="External" /><Relationship Id="rId612" Type="http://schemas.openxmlformats.org/officeDocument/2006/relationships/hyperlink" Target="https://twitter.com/timothygirard/status/1086275439667044357" TargetMode="External" /><Relationship Id="rId613" Type="http://schemas.openxmlformats.org/officeDocument/2006/relationships/hyperlink" Target="https://twitter.com/timothygirard/status/1086216440745734144" TargetMode="External" /><Relationship Id="rId614" Type="http://schemas.openxmlformats.org/officeDocument/2006/relationships/hyperlink" Target="https://twitter.com/timothygirard/status/1086301285056434177" TargetMode="External" /><Relationship Id="rId615" Type="http://schemas.openxmlformats.org/officeDocument/2006/relationships/hyperlink" Target="https://twitter.com/marionkcampbell/status/1086319098462654464" TargetMode="External" /><Relationship Id="rId616" Type="http://schemas.openxmlformats.org/officeDocument/2006/relationships/hyperlink" Target="https://twitter.com/janjansenuk/status/1086328392088088576" TargetMode="External" /><Relationship Id="rId617" Type="http://schemas.openxmlformats.org/officeDocument/2006/relationships/hyperlink" Target="https://twitter.com/marionkcampbell/status/1086319098462654464" TargetMode="External" /><Relationship Id="rId618" Type="http://schemas.openxmlformats.org/officeDocument/2006/relationships/hyperlink" Target="https://twitter.com/janjansenuk/status/1086328392088088576" TargetMode="External" /><Relationship Id="rId619" Type="http://schemas.openxmlformats.org/officeDocument/2006/relationships/hyperlink" Target="https://twitter.com/guscalderock/status/1086329050824507392" TargetMode="External" /><Relationship Id="rId620" Type="http://schemas.openxmlformats.org/officeDocument/2006/relationships/hyperlink" Target="https://twitter.com/albrame/status/1086329126355521536" TargetMode="External" /><Relationship Id="rId621" Type="http://schemas.openxmlformats.org/officeDocument/2006/relationships/hyperlink" Target="https://twitter.com/mjluqueh/status/1086329236003016710" TargetMode="External" /><Relationship Id="rId622" Type="http://schemas.openxmlformats.org/officeDocument/2006/relationships/hyperlink" Target="https://twitter.com/mjluqueh/status/1086329345923178496" TargetMode="External" /><Relationship Id="rId623" Type="http://schemas.openxmlformats.org/officeDocument/2006/relationships/hyperlink" Target="https://twitter.com/mjluqueh/status/1086329616560574464" TargetMode="External" /><Relationship Id="rId624" Type="http://schemas.openxmlformats.org/officeDocument/2006/relationships/hyperlink" Target="https://twitter.com/mjluqueh/status/1086329616560574464" TargetMode="External" /><Relationship Id="rId625" Type="http://schemas.openxmlformats.org/officeDocument/2006/relationships/hyperlink" Target="https://twitter.com/snabless/status/1086329627432280067" TargetMode="External" /><Relationship Id="rId626" Type="http://schemas.openxmlformats.org/officeDocument/2006/relationships/hyperlink" Target="https://twitter.com/snabless/status/1086329627432280067" TargetMode="External" /><Relationship Id="rId627" Type="http://schemas.openxmlformats.org/officeDocument/2006/relationships/hyperlink" Target="https://twitter.com/thelovelymaeve/status/1086329794990465024" TargetMode="External" /><Relationship Id="rId628" Type="http://schemas.openxmlformats.org/officeDocument/2006/relationships/hyperlink" Target="https://twitter.com/brigidpcollins/status/1086281613942685697" TargetMode="External" /><Relationship Id="rId629" Type="http://schemas.openxmlformats.org/officeDocument/2006/relationships/hyperlink" Target="https://twitter.com/accpnr/status/1086296594457214976" TargetMode="External" /><Relationship Id="rId630" Type="http://schemas.openxmlformats.org/officeDocument/2006/relationships/hyperlink" Target="https://twitter.com/kiwib/status/1086330320813678598" TargetMode="External" /><Relationship Id="rId631" Type="http://schemas.openxmlformats.org/officeDocument/2006/relationships/hyperlink" Target="https://twitter.com/lydiamemerson/status/1085905614797197315" TargetMode="External" /><Relationship Id="rId632" Type="http://schemas.openxmlformats.org/officeDocument/2006/relationships/hyperlink" Target="https://twitter.com/jennifermcgaug2/status/1086323434479599616" TargetMode="External" /><Relationship Id="rId633" Type="http://schemas.openxmlformats.org/officeDocument/2006/relationships/hyperlink" Target="https://twitter.com/sandydoc79/status/1085873249194528768" TargetMode="External" /><Relationship Id="rId634" Type="http://schemas.openxmlformats.org/officeDocument/2006/relationships/hyperlink" Target="https://twitter.com/jennifermcgaug2/status/1086331185117069313" TargetMode="External" /><Relationship Id="rId635" Type="http://schemas.openxmlformats.org/officeDocument/2006/relationships/hyperlink" Target="https://twitter.com/jennifermcgaug2/status/1086323434479599616" TargetMode="External" /><Relationship Id="rId636" Type="http://schemas.openxmlformats.org/officeDocument/2006/relationships/hyperlink" Target="https://twitter.com/jennifermcgaug2/status/1086329626639691776" TargetMode="External" /><Relationship Id="rId637" Type="http://schemas.openxmlformats.org/officeDocument/2006/relationships/hyperlink" Target="https://twitter.com/danhind1/status/1086314457578516482" TargetMode="External" /><Relationship Id="rId638" Type="http://schemas.openxmlformats.org/officeDocument/2006/relationships/hyperlink" Target="https://twitter.com/danhind1/status/1086314457578516482" TargetMode="External" /><Relationship Id="rId639" Type="http://schemas.openxmlformats.org/officeDocument/2006/relationships/hyperlink" Target="https://twitter.com/danhind1/status/1086332111835910145" TargetMode="External" /><Relationship Id="rId640" Type="http://schemas.openxmlformats.org/officeDocument/2006/relationships/hyperlink" Target="https://twitter.com/danhind1/status/1086332111835910145" TargetMode="External" /><Relationship Id="rId641" Type="http://schemas.openxmlformats.org/officeDocument/2006/relationships/hyperlink" Target="https://twitter.com/bmj_latest/status/1085880684340748288" TargetMode="External" /><Relationship Id="rId642" Type="http://schemas.openxmlformats.org/officeDocument/2006/relationships/hyperlink" Target="https://twitter.com/bmj_latest/status/1085880684340748288" TargetMode="External" /><Relationship Id="rId643" Type="http://schemas.openxmlformats.org/officeDocument/2006/relationships/hyperlink" Target="https://twitter.com/bmj_latest/status/1085880684340748288" TargetMode="External" /><Relationship Id="rId644" Type="http://schemas.openxmlformats.org/officeDocument/2006/relationships/hyperlink" Target="https://twitter.com/juliet_hd/status/1086332455873904641" TargetMode="External" /><Relationship Id="rId645" Type="http://schemas.openxmlformats.org/officeDocument/2006/relationships/hyperlink" Target="https://twitter.com/juliet_hd/status/1086332455873904641" TargetMode="External" /><Relationship Id="rId646" Type="http://schemas.openxmlformats.org/officeDocument/2006/relationships/hyperlink" Target="https://twitter.com/juliet_hd/status/1086332455873904641" TargetMode="External" /><Relationship Id="rId647" Type="http://schemas.openxmlformats.org/officeDocument/2006/relationships/hyperlink" Target="https://twitter.com/juliet_hd/status/1086332455873904641" TargetMode="External" /><Relationship Id="rId648" Type="http://schemas.openxmlformats.org/officeDocument/2006/relationships/hyperlink" Target="https://twitter.com/vapourninja/status/1086198080712646656" TargetMode="External" /><Relationship Id="rId649" Type="http://schemas.openxmlformats.org/officeDocument/2006/relationships/hyperlink" Target="https://twitter.com/catalinapilco/status/1086332939183349761" TargetMode="External" /><Relationship Id="rId650" Type="http://schemas.openxmlformats.org/officeDocument/2006/relationships/hyperlink" Target="https://twitter.com/chris_bish_78/status/1086306381379047425" TargetMode="External" /><Relationship Id="rId651" Type="http://schemas.openxmlformats.org/officeDocument/2006/relationships/hyperlink" Target="https://twitter.com/chris_bish_78/status/1086328236848513024" TargetMode="External" /><Relationship Id="rId652" Type="http://schemas.openxmlformats.org/officeDocument/2006/relationships/hyperlink" Target="https://twitter.com/chris_bish_78/status/1086333321573875713" TargetMode="External" /><Relationship Id="rId653" Type="http://schemas.openxmlformats.org/officeDocument/2006/relationships/hyperlink" Target="https://twitter.com/zowierochin/status/1086334035964641280" TargetMode="External" /><Relationship Id="rId654" Type="http://schemas.openxmlformats.org/officeDocument/2006/relationships/hyperlink" Target="https://twitter.com/chrisking01/status/1086334269591617538" TargetMode="External" /><Relationship Id="rId655" Type="http://schemas.openxmlformats.org/officeDocument/2006/relationships/hyperlink" Target="https://twitter.com/billyardtom/status/1086337253679480832" TargetMode="External" /><Relationship Id="rId656" Type="http://schemas.openxmlformats.org/officeDocument/2006/relationships/hyperlink" Target="https://twitter.com/fwallace1/status/1086322210162266112" TargetMode="External" /><Relationship Id="rId657" Type="http://schemas.openxmlformats.org/officeDocument/2006/relationships/hyperlink" Target="https://twitter.com/jaynaisbitt/status/1086338715037913092" TargetMode="External" /><Relationship Id="rId658" Type="http://schemas.openxmlformats.org/officeDocument/2006/relationships/hyperlink" Target="https://twitter.com/jaynaisbitt/status/1086215104989986816" TargetMode="External" /><Relationship Id="rId659" Type="http://schemas.openxmlformats.org/officeDocument/2006/relationships/hyperlink" Target="https://twitter.com/jaynaisbitt/status/1086310115031044097" TargetMode="External" /><Relationship Id="rId660" Type="http://schemas.openxmlformats.org/officeDocument/2006/relationships/hyperlink" Target="https://twitter.com/jaynaisbitt/status/1086338715037913092" TargetMode="External" /><Relationship Id="rId661" Type="http://schemas.openxmlformats.org/officeDocument/2006/relationships/hyperlink" Target="https://twitter.com/emtacommittee/status/1086339645884039169" TargetMode="External" /><Relationship Id="rId662" Type="http://schemas.openxmlformats.org/officeDocument/2006/relationships/hyperlink" Target="https://twitter.com/david_menzies/status/1086339899282857985" TargetMode="External" /><Relationship Id="rId663" Type="http://schemas.openxmlformats.org/officeDocument/2006/relationships/hyperlink" Target="https://twitter.com/david_menzies/status/1086339899282857985" TargetMode="External" /><Relationship Id="rId664" Type="http://schemas.openxmlformats.org/officeDocument/2006/relationships/hyperlink" Target="https://twitter.com/pstgithaiga/status/1086340669365473280" TargetMode="External" /><Relationship Id="rId665" Type="http://schemas.openxmlformats.org/officeDocument/2006/relationships/hyperlink" Target="https://twitter.com/khome/status/1086340942972350464" TargetMode="External" /><Relationship Id="rId666" Type="http://schemas.openxmlformats.org/officeDocument/2006/relationships/hyperlink" Target="https://twitter.com/khome/status/1086340942972350464" TargetMode="External" /><Relationship Id="rId667" Type="http://schemas.openxmlformats.org/officeDocument/2006/relationships/hyperlink" Target="https://twitter.com/wilkinsonjonny/status/1086240274194534407" TargetMode="External" /><Relationship Id="rId668" Type="http://schemas.openxmlformats.org/officeDocument/2006/relationships/hyperlink" Target="https://twitter.com/wilkinsonjonny/status/1086196945587236864" TargetMode="External" /><Relationship Id="rId669" Type="http://schemas.openxmlformats.org/officeDocument/2006/relationships/hyperlink" Target="https://twitter.com/gkasuki/status/1086341774489067521" TargetMode="External" /><Relationship Id="rId670" Type="http://schemas.openxmlformats.org/officeDocument/2006/relationships/hyperlink" Target="https://twitter.com/bumblebeenush/status/1086341831544184832" TargetMode="External" /><Relationship Id="rId671" Type="http://schemas.openxmlformats.org/officeDocument/2006/relationships/hyperlink" Target="https://twitter.com/bumblebeenush/status/1086341831544184832" TargetMode="External" /><Relationship Id="rId672" Type="http://schemas.openxmlformats.org/officeDocument/2006/relationships/hyperlink" Target="https://twitter.com/lawrence_kenna/status/1086342156254629889" TargetMode="External" /><Relationship Id="rId673" Type="http://schemas.openxmlformats.org/officeDocument/2006/relationships/hyperlink" Target="https://twitter.com/m_c_mentality/status/1086343096772816896" TargetMode="External" /><Relationship Id="rId674" Type="http://schemas.openxmlformats.org/officeDocument/2006/relationships/hyperlink" Target="https://twitter.com/marcioboniatti/status/1086343408229089280" TargetMode="External" /><Relationship Id="rId675" Type="http://schemas.openxmlformats.org/officeDocument/2006/relationships/hyperlink" Target="https://twitter.com/marcioboniatti/status/1086343408229089280" TargetMode="External" /><Relationship Id="rId676" Type="http://schemas.openxmlformats.org/officeDocument/2006/relationships/hyperlink" Target="https://twitter.com/trisha_the_doc/status/1086343520296812544" TargetMode="External" /><Relationship Id="rId677" Type="http://schemas.openxmlformats.org/officeDocument/2006/relationships/hyperlink" Target="https://twitter.com/smythm86/status/1086344132438753280" TargetMode="External" /><Relationship Id="rId678" Type="http://schemas.openxmlformats.org/officeDocument/2006/relationships/hyperlink" Target="https://twitter.com/matthewjrowland/status/1086303006830804993" TargetMode="External" /><Relationship Id="rId679" Type="http://schemas.openxmlformats.org/officeDocument/2006/relationships/hyperlink" Target="https://twitter.com/matthewjrowland/status/1086307480823566338" TargetMode="External" /><Relationship Id="rId680" Type="http://schemas.openxmlformats.org/officeDocument/2006/relationships/hyperlink" Target="https://twitter.com/welshgasdoc/status/1086230707872124928" TargetMode="External" /><Relationship Id="rId681" Type="http://schemas.openxmlformats.org/officeDocument/2006/relationships/hyperlink" Target="https://twitter.com/welshgasdoc/status/1086307428365418496" TargetMode="External" /><Relationship Id="rId682" Type="http://schemas.openxmlformats.org/officeDocument/2006/relationships/hyperlink" Target="https://twitter.com/welshgasdoc/status/1086319969682505728" TargetMode="External" /><Relationship Id="rId683" Type="http://schemas.openxmlformats.org/officeDocument/2006/relationships/hyperlink" Target="https://twitter.com/welshgasdoc/status/1086319969682505728" TargetMode="External" /><Relationship Id="rId684" Type="http://schemas.openxmlformats.org/officeDocument/2006/relationships/hyperlink" Target="https://twitter.com/loubylou65/status/1086345390432108545" TargetMode="External" /><Relationship Id="rId685" Type="http://schemas.openxmlformats.org/officeDocument/2006/relationships/hyperlink" Target="https://twitter.com/flaviasepsis/status/1086345815508086784" TargetMode="External" /><Relationship Id="rId686" Type="http://schemas.openxmlformats.org/officeDocument/2006/relationships/hyperlink" Target="https://twitter.com/grimshawjeremy/status/1086346163672903681" TargetMode="External" /><Relationship Id="rId687" Type="http://schemas.openxmlformats.org/officeDocument/2006/relationships/hyperlink" Target="https://twitter.com/grimshawjeremy/status/1086346163672903681" TargetMode="External" /><Relationship Id="rId688" Type="http://schemas.openxmlformats.org/officeDocument/2006/relationships/hyperlink" Target="https://twitter.com/adelinasozo/status/1086346269688320000" TargetMode="External" /><Relationship Id="rId689" Type="http://schemas.openxmlformats.org/officeDocument/2006/relationships/hyperlink" Target="https://twitter.com/cardiacaccp/status/1086278507712327685" TargetMode="External" /><Relationship Id="rId690" Type="http://schemas.openxmlformats.org/officeDocument/2006/relationships/hyperlink" Target="https://twitter.com/cardiacaccp/status/1086301529945063425" TargetMode="External" /><Relationship Id="rId691" Type="http://schemas.openxmlformats.org/officeDocument/2006/relationships/hyperlink" Target="https://twitter.com/drmikeadlam/status/1086346916693270530" TargetMode="External" /><Relationship Id="rId692" Type="http://schemas.openxmlformats.org/officeDocument/2006/relationships/hyperlink" Target="https://twitter.com/sgdambrauskas/status/1085910942120996866" TargetMode="External" /><Relationship Id="rId693" Type="http://schemas.openxmlformats.org/officeDocument/2006/relationships/hyperlink" Target="https://twitter.com/kangupy/status/1086347036100829185" TargetMode="External" /><Relationship Id="rId694" Type="http://schemas.openxmlformats.org/officeDocument/2006/relationships/hyperlink" Target="https://twitter.com/kangupy/status/1086347036100829185" TargetMode="External" /><Relationship Id="rId695" Type="http://schemas.openxmlformats.org/officeDocument/2006/relationships/hyperlink" Target="https://twitter.com/broomedocs/status/1086347241416142849" TargetMode="External" /><Relationship Id="rId696" Type="http://schemas.openxmlformats.org/officeDocument/2006/relationships/hyperlink" Target="https://twitter.com/broomedocs/status/1086347241416142849" TargetMode="External" /><Relationship Id="rId697" Type="http://schemas.openxmlformats.org/officeDocument/2006/relationships/hyperlink" Target="https://twitter.com/jiconnoly/status/1086347555829633024" TargetMode="External" /><Relationship Id="rId698" Type="http://schemas.openxmlformats.org/officeDocument/2006/relationships/hyperlink" Target="https://twitter.com/jiconnoly/status/1086347555829633024" TargetMode="External" /><Relationship Id="rId699" Type="http://schemas.openxmlformats.org/officeDocument/2006/relationships/hyperlink" Target="https://twitter.com/wilson83003264/status/1086347954011672579" TargetMode="External" /><Relationship Id="rId700" Type="http://schemas.openxmlformats.org/officeDocument/2006/relationships/hyperlink" Target="https://twitter.com/matthewjrowland/status/1086218438593388544" TargetMode="External" /><Relationship Id="rId701" Type="http://schemas.openxmlformats.org/officeDocument/2006/relationships/hyperlink" Target="https://twitter.com/matthewjrowland/status/1086216198499561473" TargetMode="External" /><Relationship Id="rId702" Type="http://schemas.openxmlformats.org/officeDocument/2006/relationships/hyperlink" Target="https://twitter.com/matthewjrowland/status/1086297200454483968" TargetMode="External" /><Relationship Id="rId703" Type="http://schemas.openxmlformats.org/officeDocument/2006/relationships/hyperlink" Target="https://twitter.com/matthewjrowland/status/1086310011545010176" TargetMode="External" /><Relationship Id="rId704" Type="http://schemas.openxmlformats.org/officeDocument/2006/relationships/hyperlink" Target="https://twitter.com/matthewjrowland/status/1086318959819931648" TargetMode="External" /><Relationship Id="rId705" Type="http://schemas.openxmlformats.org/officeDocument/2006/relationships/hyperlink" Target="https://twitter.com/matthewjrowland/status/1086318959819931648" TargetMode="External" /><Relationship Id="rId706" Type="http://schemas.openxmlformats.org/officeDocument/2006/relationships/hyperlink" Target="https://twitter.com/wilkinsonjonny/status/1086312594137366528" TargetMode="External" /><Relationship Id="rId707" Type="http://schemas.openxmlformats.org/officeDocument/2006/relationships/hyperlink" Target="https://twitter.com/msshahrani/status/1086348344505569283" TargetMode="External" /><Relationship Id="rId708" Type="http://schemas.openxmlformats.org/officeDocument/2006/relationships/hyperlink" Target="https://twitter.com/bryan_reidy/status/1086267120327913474" TargetMode="External" /><Relationship Id="rId709" Type="http://schemas.openxmlformats.org/officeDocument/2006/relationships/hyperlink" Target="https://twitter.com/bryan_reidy/status/1085878840554082304" TargetMode="External" /><Relationship Id="rId710" Type="http://schemas.openxmlformats.org/officeDocument/2006/relationships/hyperlink" Target="https://twitter.com/bryan_reidy/status/1086230827497897986" TargetMode="External" /><Relationship Id="rId711" Type="http://schemas.openxmlformats.org/officeDocument/2006/relationships/hyperlink" Target="https://twitter.com/bryan_reidy/status/1086229031719186432" TargetMode="External" /><Relationship Id="rId712" Type="http://schemas.openxmlformats.org/officeDocument/2006/relationships/hyperlink" Target="https://twitter.com/drlfarrell/status/1086348592284139522" TargetMode="External" /><Relationship Id="rId713" Type="http://schemas.openxmlformats.org/officeDocument/2006/relationships/hyperlink" Target="https://twitter.com/annemccabekelly/status/1086348717484138498" TargetMode="External" /><Relationship Id="rId714" Type="http://schemas.openxmlformats.org/officeDocument/2006/relationships/hyperlink" Target="https://twitter.com/charlesweijer/status/1086348820420583425" TargetMode="External" /><Relationship Id="rId715" Type="http://schemas.openxmlformats.org/officeDocument/2006/relationships/hyperlink" Target="https://twitter.com/charlesweijer/status/1086348820420583425" TargetMode="External" /><Relationship Id="rId716" Type="http://schemas.openxmlformats.org/officeDocument/2006/relationships/hyperlink" Target="https://twitter.com/fmusiah/status/1086340280134045697" TargetMode="External" /><Relationship Id="rId717" Type="http://schemas.openxmlformats.org/officeDocument/2006/relationships/hyperlink" Target="https://twitter.com/paulo7901gmail1/status/1086348931498500105" TargetMode="External" /><Relationship Id="rId718" Type="http://schemas.openxmlformats.org/officeDocument/2006/relationships/hyperlink" Target="https://twitter.com/eoinkr/status/1086232029430194177" TargetMode="External" /><Relationship Id="rId719" Type="http://schemas.openxmlformats.org/officeDocument/2006/relationships/hyperlink" Target="https://twitter.com/eoinkr/status/1086240251314610176" TargetMode="External" /><Relationship Id="rId720" Type="http://schemas.openxmlformats.org/officeDocument/2006/relationships/hyperlink" Target="https://twitter.com/eoinkr/status/1086272443474358273" TargetMode="External" /><Relationship Id="rId721" Type="http://schemas.openxmlformats.org/officeDocument/2006/relationships/hyperlink" Target="https://twitter.com/eoinkr/status/1086323006228570113" TargetMode="External" /><Relationship Id="rId722" Type="http://schemas.openxmlformats.org/officeDocument/2006/relationships/hyperlink" Target="https://twitter.com/westcorkrr/status/1086349623621500928" TargetMode="External" /><Relationship Id="rId723" Type="http://schemas.openxmlformats.org/officeDocument/2006/relationships/hyperlink" Target="https://twitter.com/monikakerck/status/1086204230040539137" TargetMode="External" /><Relationship Id="rId724" Type="http://schemas.openxmlformats.org/officeDocument/2006/relationships/hyperlink" Target="https://twitter.com/monikakerck/status/1086296102457036800" TargetMode="External" /><Relationship Id="rId725" Type="http://schemas.openxmlformats.org/officeDocument/2006/relationships/hyperlink" Target="https://twitter.com/bronwenconnolly/status/1086308009670782976" TargetMode="External" /><Relationship Id="rId726" Type="http://schemas.openxmlformats.org/officeDocument/2006/relationships/hyperlink" Target="https://twitter.com/lennie333/status/1086304533423239169" TargetMode="External" /><Relationship Id="rId727" Type="http://schemas.openxmlformats.org/officeDocument/2006/relationships/hyperlink" Target="https://twitter.com/lennie333/status/1086305112237268992" TargetMode="External" /><Relationship Id="rId728" Type="http://schemas.openxmlformats.org/officeDocument/2006/relationships/hyperlink" Target="https://twitter.com/wilkinsonjonny/status/1086312723053453312" TargetMode="External" /><Relationship Id="rId729" Type="http://schemas.openxmlformats.org/officeDocument/2006/relationships/hyperlink" Target="https://twitter.com/bronwenconnolly/status/1086308009670782976" TargetMode="External" /><Relationship Id="rId730" Type="http://schemas.openxmlformats.org/officeDocument/2006/relationships/hyperlink" Target="https://twitter.com/accpnr/status/1086243722600345600" TargetMode="External" /><Relationship Id="rId731" Type="http://schemas.openxmlformats.org/officeDocument/2006/relationships/hyperlink" Target="https://twitter.com/accpnr/status/1085914759076155392" TargetMode="External" /><Relationship Id="rId732" Type="http://schemas.openxmlformats.org/officeDocument/2006/relationships/hyperlink" Target="https://twitter.com/accpnr/status/1085906697758167040" TargetMode="External" /><Relationship Id="rId733" Type="http://schemas.openxmlformats.org/officeDocument/2006/relationships/hyperlink" Target="https://twitter.com/accpnr/status/1086294908724539393" TargetMode="External" /><Relationship Id="rId734" Type="http://schemas.openxmlformats.org/officeDocument/2006/relationships/hyperlink" Target="https://twitter.com/accpnr/status/1086296276726177792" TargetMode="External" /><Relationship Id="rId735" Type="http://schemas.openxmlformats.org/officeDocument/2006/relationships/hyperlink" Target="https://twitter.com/accpnr/status/1086300683912052737" TargetMode="External" /><Relationship Id="rId736" Type="http://schemas.openxmlformats.org/officeDocument/2006/relationships/hyperlink" Target="https://twitter.com/bronwenconnolly/status/1086350280827068422" TargetMode="External" /><Relationship Id="rId737" Type="http://schemas.openxmlformats.org/officeDocument/2006/relationships/hyperlink" Target="https://twitter.com/bronwenconnolly/status/1086350280827068422" TargetMode="External" /><Relationship Id="rId738" Type="http://schemas.openxmlformats.org/officeDocument/2006/relationships/hyperlink" Target="https://twitter.com/bronwenconnolly/status/1086348233767616512" TargetMode="External" /><Relationship Id="rId739" Type="http://schemas.openxmlformats.org/officeDocument/2006/relationships/hyperlink" Target="https://twitter.com/bronwenconnolly/status/1086348233767616512" TargetMode="External" /><Relationship Id="rId740" Type="http://schemas.openxmlformats.org/officeDocument/2006/relationships/hyperlink" Target="https://twitter.com/matrix_mania/status/1085865085409476609" TargetMode="External" /><Relationship Id="rId741" Type="http://schemas.openxmlformats.org/officeDocument/2006/relationships/hyperlink" Target="https://twitter.com/icunutrition/status/1086350299487293441" TargetMode="External" /><Relationship Id="rId742" Type="http://schemas.openxmlformats.org/officeDocument/2006/relationships/hyperlink" Target="https://twitter.com/icunutrition/status/1086350299487293441" TargetMode="External" /><Relationship Id="rId743" Type="http://schemas.openxmlformats.org/officeDocument/2006/relationships/hyperlink" Target="https://twitter.com/ljmottram/status/1086303838305468416" TargetMode="External" /><Relationship Id="rId744" Type="http://schemas.openxmlformats.org/officeDocument/2006/relationships/hyperlink" Target="https://twitter.com/ljmottram/status/1086349369836797952" TargetMode="External" /><Relationship Id="rId745" Type="http://schemas.openxmlformats.org/officeDocument/2006/relationships/hyperlink" Target="https://twitter.com/andyneill/status/1086278522937663490" TargetMode="External" /><Relationship Id="rId746" Type="http://schemas.openxmlformats.org/officeDocument/2006/relationships/hyperlink" Target="https://twitter.com/andyneill/status/1086292589668696064" TargetMode="External" /><Relationship Id="rId747" Type="http://schemas.openxmlformats.org/officeDocument/2006/relationships/hyperlink" Target="https://twitter.com/andyneill/status/1086275010090524672" TargetMode="External" /><Relationship Id="rId748" Type="http://schemas.openxmlformats.org/officeDocument/2006/relationships/hyperlink" Target="https://twitter.com/andyneill/status/1086237714415005700" TargetMode="External" /><Relationship Id="rId749" Type="http://schemas.openxmlformats.org/officeDocument/2006/relationships/hyperlink" Target="https://twitter.com/andyneill/status/1086237496382554112" TargetMode="External" /><Relationship Id="rId750" Type="http://schemas.openxmlformats.org/officeDocument/2006/relationships/hyperlink" Target="https://twitter.com/andyneill/status/1086298165844869120" TargetMode="External" /><Relationship Id="rId751" Type="http://schemas.openxmlformats.org/officeDocument/2006/relationships/hyperlink" Target="https://twitter.com/olly_moore/status/1086350727033876482" TargetMode="External" /><Relationship Id="rId752" Type="http://schemas.openxmlformats.org/officeDocument/2006/relationships/hyperlink" Target="https://twitter.com/wilkinsonjonny/status/1086237937665216513" TargetMode="External" /><Relationship Id="rId753" Type="http://schemas.openxmlformats.org/officeDocument/2006/relationships/hyperlink" Target="https://twitter.com/olly_moore/status/1086350727033876482" TargetMode="External" /><Relationship Id="rId754" Type="http://schemas.openxmlformats.org/officeDocument/2006/relationships/hyperlink" Target="https://twitter.com/janedean1975/status/1086351199295688710" TargetMode="External" /><Relationship Id="rId755" Type="http://schemas.openxmlformats.org/officeDocument/2006/relationships/hyperlink" Target="https://twitter.com/mattluney/status/1086286922178269184" TargetMode="External" /><Relationship Id="rId756" Type="http://schemas.openxmlformats.org/officeDocument/2006/relationships/hyperlink" Target="https://twitter.com/stephen_t_webb/status/1086296029195128832" TargetMode="External" /><Relationship Id="rId757" Type="http://schemas.openxmlformats.org/officeDocument/2006/relationships/hyperlink" Target="https://twitter.com/wilkinsonjonny/status/1086295580463243264" TargetMode="External" /><Relationship Id="rId758" Type="http://schemas.openxmlformats.org/officeDocument/2006/relationships/hyperlink" Target="https://twitter.com/mortenhylander/status/1086305930839556098" TargetMode="External" /><Relationship Id="rId759" Type="http://schemas.openxmlformats.org/officeDocument/2006/relationships/hyperlink" Target="https://twitter.com/stephen_t_webb/status/1086196191363248128" TargetMode="External" /><Relationship Id="rId760" Type="http://schemas.openxmlformats.org/officeDocument/2006/relationships/hyperlink" Target="https://twitter.com/mortenhylander/status/1086353362537377792" TargetMode="External" /><Relationship Id="rId761" Type="http://schemas.openxmlformats.org/officeDocument/2006/relationships/hyperlink" Target="https://twitter.com/mortenhylander/status/1086353362537377792" TargetMode="External" /><Relationship Id="rId762" Type="http://schemas.openxmlformats.org/officeDocument/2006/relationships/hyperlink" Target="https://twitter.com/stephen_t_webb/status/1086275326257184768" TargetMode="External" /><Relationship Id="rId763" Type="http://schemas.openxmlformats.org/officeDocument/2006/relationships/hyperlink" Target="https://twitter.com/stephen_t_webb/status/1086275326257184768" TargetMode="External" /><Relationship Id="rId764" Type="http://schemas.openxmlformats.org/officeDocument/2006/relationships/hyperlink" Target="https://twitter.com/stephen_t_webb/status/1086275326257184768" TargetMode="External" /><Relationship Id="rId765" Type="http://schemas.openxmlformats.org/officeDocument/2006/relationships/hyperlink" Target="https://twitter.com/stephen_t_webb/status/1086275326257184768" TargetMode="External" /><Relationship Id="rId766" Type="http://schemas.openxmlformats.org/officeDocument/2006/relationships/hyperlink" Target="https://twitter.com/stephen_t_webb/status/1086283608443228160" TargetMode="External" /><Relationship Id="rId767" Type="http://schemas.openxmlformats.org/officeDocument/2006/relationships/hyperlink" Target="https://twitter.com/stephen_t_webb/status/1086221514784034816" TargetMode="External" /><Relationship Id="rId768" Type="http://schemas.openxmlformats.org/officeDocument/2006/relationships/hyperlink" Target="https://twitter.com/stephen_t_webb/status/1086273479261868035" TargetMode="External" /><Relationship Id="rId769" Type="http://schemas.openxmlformats.org/officeDocument/2006/relationships/hyperlink" Target="https://twitter.com/stephen_t_webb/status/1086300731613892608" TargetMode="External" /><Relationship Id="rId770" Type="http://schemas.openxmlformats.org/officeDocument/2006/relationships/hyperlink" Target="https://twitter.com/stephen_t_webb/status/1086300731613892608" TargetMode="External" /><Relationship Id="rId771" Type="http://schemas.openxmlformats.org/officeDocument/2006/relationships/hyperlink" Target="https://twitter.com/marionkcampbell/status/1086316462107709440" TargetMode="External" /><Relationship Id="rId772" Type="http://schemas.openxmlformats.org/officeDocument/2006/relationships/hyperlink" Target="https://twitter.com/critcarereviews/status/1086293507415912449" TargetMode="External" /><Relationship Id="rId773" Type="http://schemas.openxmlformats.org/officeDocument/2006/relationships/hyperlink" Target="https://twitter.com/critcarereviews/status/1086293507415912449" TargetMode="External" /><Relationship Id="rId774" Type="http://schemas.openxmlformats.org/officeDocument/2006/relationships/hyperlink" Target="https://twitter.com/critcarereviews/status/1086293507415912449" TargetMode="External" /><Relationship Id="rId775" Type="http://schemas.openxmlformats.org/officeDocument/2006/relationships/hyperlink" Target="https://twitter.com/critcarereviews/status/1086293507415912449" TargetMode="External" /><Relationship Id="rId776" Type="http://schemas.openxmlformats.org/officeDocument/2006/relationships/hyperlink" Target="https://twitter.com/wilkinsonjonny/status/1086281322929115137" TargetMode="External" /><Relationship Id="rId777" Type="http://schemas.openxmlformats.org/officeDocument/2006/relationships/hyperlink" Target="https://twitter.com/wilkinsonjonny/status/1086283976686428160" TargetMode="External" /><Relationship Id="rId778" Type="http://schemas.openxmlformats.org/officeDocument/2006/relationships/hyperlink" Target="https://twitter.com/wilkinsonjonny/status/1086230612682383360" TargetMode="External" /><Relationship Id="rId779" Type="http://schemas.openxmlformats.org/officeDocument/2006/relationships/hyperlink" Target="https://twitter.com/wilkinsonjonny/status/1086231919593955329" TargetMode="External" /><Relationship Id="rId780" Type="http://schemas.openxmlformats.org/officeDocument/2006/relationships/hyperlink" Target="https://twitter.com/wilkinsonjonny/status/1086246429918720002" TargetMode="External" /><Relationship Id="rId781" Type="http://schemas.openxmlformats.org/officeDocument/2006/relationships/hyperlink" Target="https://twitter.com/wilkinsonjonny/status/1086279124069474306" TargetMode="External" /><Relationship Id="rId782" Type="http://schemas.openxmlformats.org/officeDocument/2006/relationships/hyperlink" Target="https://twitter.com/wilkinsonjonny/status/1086295222164881409" TargetMode="External" /><Relationship Id="rId783" Type="http://schemas.openxmlformats.org/officeDocument/2006/relationships/hyperlink" Target="https://twitter.com/wilkinsonjonny/status/1086319083296034816" TargetMode="External" /><Relationship Id="rId784" Type="http://schemas.openxmlformats.org/officeDocument/2006/relationships/hyperlink" Target="https://twitter.com/wilkinsonjonny/status/1086319083296034816" TargetMode="External" /><Relationship Id="rId785" Type="http://schemas.openxmlformats.org/officeDocument/2006/relationships/hyperlink" Target="https://twitter.com/wilkinsonjonny/status/1086339685218242560" TargetMode="External" /><Relationship Id="rId786" Type="http://schemas.openxmlformats.org/officeDocument/2006/relationships/hyperlink" Target="https://twitter.com/wilkinsonjonny/status/1086341145083473922" TargetMode="External" /><Relationship Id="rId787" Type="http://schemas.openxmlformats.org/officeDocument/2006/relationships/hyperlink" Target="https://twitter.com/ljmottram/status/1086319288699535360" TargetMode="External" /><Relationship Id="rId788" Type="http://schemas.openxmlformats.org/officeDocument/2006/relationships/hyperlink" Target="https://twitter.com/critcarereviews/status/1086348572877119488" TargetMode="External" /><Relationship Id="rId789" Type="http://schemas.openxmlformats.org/officeDocument/2006/relationships/hyperlink" Target="https://twitter.com/critcarereviews/status/1086348572877119488" TargetMode="External" /><Relationship Id="rId790" Type="http://schemas.openxmlformats.org/officeDocument/2006/relationships/hyperlink" Target="https://twitter.com/ljmottram/status/1086023353989849088" TargetMode="External" /><Relationship Id="rId791" Type="http://schemas.openxmlformats.org/officeDocument/2006/relationships/hyperlink" Target="https://twitter.com/ljmottram/status/1086216012754763776" TargetMode="External" /><Relationship Id="rId792" Type="http://schemas.openxmlformats.org/officeDocument/2006/relationships/hyperlink" Target="https://twitter.com/ljmottram/status/1086292969710387201" TargetMode="External" /><Relationship Id="rId793" Type="http://schemas.openxmlformats.org/officeDocument/2006/relationships/hyperlink" Target="https://twitter.com/ljmottram/status/1086319288699535360" TargetMode="External" /><Relationship Id="rId794" Type="http://schemas.openxmlformats.org/officeDocument/2006/relationships/hyperlink" Target="https://twitter.com/ljmottram/status/1086349369836797952" TargetMode="External" /><Relationship Id="rId795" Type="http://schemas.openxmlformats.org/officeDocument/2006/relationships/hyperlink" Target="https://twitter.com/ljmottram/status/1086349945433718784" TargetMode="External" /><Relationship Id="rId796" Type="http://schemas.openxmlformats.org/officeDocument/2006/relationships/hyperlink" Target="https://twitter.com/ljmottram/status/1086350505851396101" TargetMode="External" /><Relationship Id="rId797" Type="http://schemas.openxmlformats.org/officeDocument/2006/relationships/hyperlink" Target="https://twitter.com/critcarereviews/status/1086353475582218240" TargetMode="External" /><Relationship Id="rId798" Type="http://schemas.openxmlformats.org/officeDocument/2006/relationships/hyperlink" Target="https://twitter.com/marionkcampbell/status/1086316367450726401" TargetMode="External" /><Relationship Id="rId799" Type="http://schemas.openxmlformats.org/officeDocument/2006/relationships/hyperlink" Target="https://twitter.com/critcarereviews/status/1086221597701300225" TargetMode="External" /><Relationship Id="rId800" Type="http://schemas.openxmlformats.org/officeDocument/2006/relationships/hyperlink" Target="https://twitter.com/critcarereviews/status/1086291217783099392" TargetMode="External" /><Relationship Id="rId801" Type="http://schemas.openxmlformats.org/officeDocument/2006/relationships/hyperlink" Target="https://twitter.com/marionkcampbell/status/1086315537527984135" TargetMode="External" /><Relationship Id="rId802" Type="http://schemas.openxmlformats.org/officeDocument/2006/relationships/hyperlink" Target="https://twitter.com/hsru_aberdeen/status/1086353987811577859" TargetMode="External" /><Relationship Id="rId803" Type="http://schemas.openxmlformats.org/officeDocument/2006/relationships/hyperlink" Target="https://twitter.com/marionkcampbell/status/1086314087645151232" TargetMode="External" /><Relationship Id="rId804" Type="http://schemas.openxmlformats.org/officeDocument/2006/relationships/hyperlink" Target="https://twitter.com/marionkcampbell/status/1086318591069376512" TargetMode="External" /><Relationship Id="rId805" Type="http://schemas.openxmlformats.org/officeDocument/2006/relationships/hyperlink" Target="https://twitter.com/hsru_aberdeen/status/1086353939770036229" TargetMode="External" /><Relationship Id="rId806" Type="http://schemas.openxmlformats.org/officeDocument/2006/relationships/hyperlink" Target="https://twitter.com/hsru_aberdeen/status/1086353987811577859" TargetMode="External" /><Relationship Id="rId807" Type="http://schemas.openxmlformats.org/officeDocument/2006/relationships/hyperlink" Target="https://twitter.com/hsru_aberdeen/status/1086354031709224968" TargetMode="External" /><Relationship Id="rId808" Type="http://schemas.openxmlformats.org/officeDocument/2006/relationships/hyperlink" Target="https://twitter.com/hsru_aberdeen/status/1086353939770036229" TargetMode="External" /><Relationship Id="rId809" Type="http://schemas.openxmlformats.org/officeDocument/2006/relationships/hyperlink" Target="https://twitter.com/hsru_aberdeen/status/1086354031709224968" TargetMode="External" /><Relationship Id="rId810" Type="http://schemas.openxmlformats.org/officeDocument/2006/relationships/hyperlink" Target="https://api.twitter.com/1.1/geo/id/28679b23ed15b380.json" TargetMode="External" /><Relationship Id="rId811" Type="http://schemas.openxmlformats.org/officeDocument/2006/relationships/hyperlink" Target="https://api.twitter.com/1.1/geo/id/28679b23ed15b380.json" TargetMode="External" /><Relationship Id="rId812" Type="http://schemas.openxmlformats.org/officeDocument/2006/relationships/hyperlink" Target="https://api.twitter.com/1.1/geo/id/28679b23ed15b380.json" TargetMode="External" /><Relationship Id="rId813" Type="http://schemas.openxmlformats.org/officeDocument/2006/relationships/hyperlink" Target="https://api.twitter.com/1.1/geo/id/28679b23ed15b380.json" TargetMode="External" /><Relationship Id="rId814" Type="http://schemas.openxmlformats.org/officeDocument/2006/relationships/hyperlink" Target="https://api.twitter.com/1.1/geo/id/28679b23ed15b380.json" TargetMode="External" /><Relationship Id="rId815" Type="http://schemas.openxmlformats.org/officeDocument/2006/relationships/hyperlink" Target="https://api.twitter.com/1.1/geo/id/28679b23ed15b380.json" TargetMode="External" /><Relationship Id="rId816" Type="http://schemas.openxmlformats.org/officeDocument/2006/relationships/hyperlink" Target="https://api.twitter.com/1.1/geo/id/28679b23ed15b380.json" TargetMode="External" /><Relationship Id="rId817" Type="http://schemas.openxmlformats.org/officeDocument/2006/relationships/hyperlink" Target="https://api.twitter.com/1.1/geo/id/28679b23ed15b380.json" TargetMode="External" /><Relationship Id="rId818" Type="http://schemas.openxmlformats.org/officeDocument/2006/relationships/hyperlink" Target="https://api.twitter.com/1.1/geo/id/28679b23ed15b380.json" TargetMode="External" /><Relationship Id="rId819" Type="http://schemas.openxmlformats.org/officeDocument/2006/relationships/hyperlink" Target="https://api.twitter.com/1.1/geo/id/28679b23ed15b380.json" TargetMode="External" /><Relationship Id="rId820" Type="http://schemas.openxmlformats.org/officeDocument/2006/relationships/hyperlink" Target="https://api.twitter.com/1.1/geo/id/28679b23ed15b380.json" TargetMode="External" /><Relationship Id="rId821" Type="http://schemas.openxmlformats.org/officeDocument/2006/relationships/hyperlink" Target="https://api.twitter.com/1.1/geo/id/28679b23ed15b380.json" TargetMode="External" /><Relationship Id="rId822" Type="http://schemas.openxmlformats.org/officeDocument/2006/relationships/hyperlink" Target="https://api.twitter.com/1.1/geo/id/28679b23ed15b380.json" TargetMode="External" /><Relationship Id="rId823" Type="http://schemas.openxmlformats.org/officeDocument/2006/relationships/hyperlink" Target="https://api.twitter.com/1.1/geo/id/28679b23ed15b380.json" TargetMode="External" /><Relationship Id="rId824" Type="http://schemas.openxmlformats.org/officeDocument/2006/relationships/hyperlink" Target="https://api.twitter.com/1.1/geo/id/28679b23ed15b380.json" TargetMode="External" /><Relationship Id="rId825" Type="http://schemas.openxmlformats.org/officeDocument/2006/relationships/hyperlink" Target="https://api.twitter.com/1.1/geo/id/28679b23ed15b380.json" TargetMode="External" /><Relationship Id="rId826" Type="http://schemas.openxmlformats.org/officeDocument/2006/relationships/hyperlink" Target="https://api.twitter.com/1.1/geo/id/28679b23ed15b380.json" TargetMode="External" /><Relationship Id="rId827" Type="http://schemas.openxmlformats.org/officeDocument/2006/relationships/hyperlink" Target="https://api.twitter.com/1.1/geo/id/28679b23ed15b380.json" TargetMode="External" /><Relationship Id="rId828" Type="http://schemas.openxmlformats.org/officeDocument/2006/relationships/hyperlink" Target="https://api.twitter.com/1.1/geo/id/28679b23ed15b380.json" TargetMode="External" /><Relationship Id="rId829" Type="http://schemas.openxmlformats.org/officeDocument/2006/relationships/hyperlink" Target="https://api.twitter.com/1.1/geo/id/28679b23ed15b380.json" TargetMode="External" /><Relationship Id="rId830" Type="http://schemas.openxmlformats.org/officeDocument/2006/relationships/hyperlink" Target="https://api.twitter.com/1.1/geo/id/28679b23ed15b380.json" TargetMode="External" /><Relationship Id="rId831" Type="http://schemas.openxmlformats.org/officeDocument/2006/relationships/hyperlink" Target="https://api.twitter.com/1.1/geo/id/28679b23ed15b380.json" TargetMode="External" /><Relationship Id="rId832" Type="http://schemas.openxmlformats.org/officeDocument/2006/relationships/hyperlink" Target="https://api.twitter.com/1.1/geo/id/28679b23ed15b380.json" TargetMode="External" /><Relationship Id="rId833" Type="http://schemas.openxmlformats.org/officeDocument/2006/relationships/hyperlink" Target="https://api.twitter.com/1.1/geo/id/28679b23ed15b380.json" TargetMode="External" /><Relationship Id="rId834" Type="http://schemas.openxmlformats.org/officeDocument/2006/relationships/hyperlink" Target="https://api.twitter.com/1.1/geo/id/28679b23ed15b380.json" TargetMode="External" /><Relationship Id="rId835" Type="http://schemas.openxmlformats.org/officeDocument/2006/relationships/hyperlink" Target="https://api.twitter.com/1.1/geo/id/28679b23ed15b380.json" TargetMode="External" /><Relationship Id="rId836" Type="http://schemas.openxmlformats.org/officeDocument/2006/relationships/hyperlink" Target="https://api.twitter.com/1.1/geo/id/28679b23ed15b380.json" TargetMode="External" /><Relationship Id="rId837" Type="http://schemas.openxmlformats.org/officeDocument/2006/relationships/hyperlink" Target="https://api.twitter.com/1.1/geo/id/28679b23ed15b380.json" TargetMode="External" /><Relationship Id="rId838" Type="http://schemas.openxmlformats.org/officeDocument/2006/relationships/hyperlink" Target="https://api.twitter.com/1.1/geo/id/28679b23ed15b380.json" TargetMode="External" /><Relationship Id="rId839" Type="http://schemas.openxmlformats.org/officeDocument/2006/relationships/hyperlink" Target="https://api.twitter.com/1.1/geo/id/28679b23ed15b380.json" TargetMode="External" /><Relationship Id="rId840" Type="http://schemas.openxmlformats.org/officeDocument/2006/relationships/hyperlink" Target="https://api.twitter.com/1.1/geo/id/28679b23ed15b380.json" TargetMode="External" /><Relationship Id="rId841" Type="http://schemas.openxmlformats.org/officeDocument/2006/relationships/hyperlink" Target="https://api.twitter.com/1.1/geo/id/28679b23ed15b380.json" TargetMode="External" /><Relationship Id="rId842" Type="http://schemas.openxmlformats.org/officeDocument/2006/relationships/hyperlink" Target="https://api.twitter.com/1.1/geo/id/28679b23ed15b380.json" TargetMode="External" /><Relationship Id="rId843" Type="http://schemas.openxmlformats.org/officeDocument/2006/relationships/hyperlink" Target="https://api.twitter.com/1.1/geo/id/28679b23ed15b380.json" TargetMode="External" /><Relationship Id="rId844" Type="http://schemas.openxmlformats.org/officeDocument/2006/relationships/comments" Target="../comments1.xml" /><Relationship Id="rId845" Type="http://schemas.openxmlformats.org/officeDocument/2006/relationships/vmlDrawing" Target="../drawings/vmlDrawing1.vml" /><Relationship Id="rId846" Type="http://schemas.openxmlformats.org/officeDocument/2006/relationships/table" Target="../tables/table1.xml" /><Relationship Id="rId847"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fpiqTAgDUH" TargetMode="External" /><Relationship Id="rId2" Type="http://schemas.openxmlformats.org/officeDocument/2006/relationships/hyperlink" Target="https://t.co/Mfc1hBSdj7" TargetMode="External" /><Relationship Id="rId3" Type="http://schemas.openxmlformats.org/officeDocument/2006/relationships/hyperlink" Target="https://t.co/AmRXhpANVP" TargetMode="External" /><Relationship Id="rId4" Type="http://schemas.openxmlformats.org/officeDocument/2006/relationships/hyperlink" Target="http://t.co/yviql6UaKq" TargetMode="External" /><Relationship Id="rId5" Type="http://schemas.openxmlformats.org/officeDocument/2006/relationships/hyperlink" Target="https://t.co/iTmyMWnmaY" TargetMode="External" /><Relationship Id="rId6" Type="http://schemas.openxmlformats.org/officeDocument/2006/relationships/hyperlink" Target="https://t.co/jhPQOgYe59" TargetMode="External" /><Relationship Id="rId7" Type="http://schemas.openxmlformats.org/officeDocument/2006/relationships/hyperlink" Target="https://t.co/a1LpWsQodU" TargetMode="External" /><Relationship Id="rId8" Type="http://schemas.openxmlformats.org/officeDocument/2006/relationships/hyperlink" Target="https://t.co/xWlZzpptfE" TargetMode="External" /><Relationship Id="rId9" Type="http://schemas.openxmlformats.org/officeDocument/2006/relationships/hyperlink" Target="https://t.co/ArI4WgD4Pn" TargetMode="External" /><Relationship Id="rId10" Type="http://schemas.openxmlformats.org/officeDocument/2006/relationships/hyperlink" Target="http://t.co/HBaBGXyhqi" TargetMode="External" /><Relationship Id="rId11" Type="http://schemas.openxmlformats.org/officeDocument/2006/relationships/hyperlink" Target="https://t.co/a0xotqcKph" TargetMode="External" /><Relationship Id="rId12" Type="http://schemas.openxmlformats.org/officeDocument/2006/relationships/hyperlink" Target="https://t.co/jWINXEeUDZ" TargetMode="External" /><Relationship Id="rId13" Type="http://schemas.openxmlformats.org/officeDocument/2006/relationships/hyperlink" Target="https://t.co/9775krjxKH" TargetMode="External" /><Relationship Id="rId14" Type="http://schemas.openxmlformats.org/officeDocument/2006/relationships/hyperlink" Target="https://t.co/XdQ4VTPwpT" TargetMode="External" /><Relationship Id="rId15" Type="http://schemas.openxmlformats.org/officeDocument/2006/relationships/hyperlink" Target="https://t.co/nYDhlJnYMp" TargetMode="External" /><Relationship Id="rId16" Type="http://schemas.openxmlformats.org/officeDocument/2006/relationships/hyperlink" Target="https://t.co/AmRXhpANVP" TargetMode="External" /><Relationship Id="rId17" Type="http://schemas.openxmlformats.org/officeDocument/2006/relationships/hyperlink" Target="https://t.co/XK7xClZJLs" TargetMode="External" /><Relationship Id="rId18" Type="http://schemas.openxmlformats.org/officeDocument/2006/relationships/hyperlink" Target="https://t.co/OcdrXYB36M" TargetMode="External" /><Relationship Id="rId19" Type="http://schemas.openxmlformats.org/officeDocument/2006/relationships/hyperlink" Target="https://t.co/kJJDSBAslD" TargetMode="External" /><Relationship Id="rId20" Type="http://schemas.openxmlformats.org/officeDocument/2006/relationships/hyperlink" Target="https://t.co/fX3BtMbMTG" TargetMode="External" /><Relationship Id="rId21" Type="http://schemas.openxmlformats.org/officeDocument/2006/relationships/hyperlink" Target="https://t.co/gecZaI6eHD" TargetMode="External" /><Relationship Id="rId22" Type="http://schemas.openxmlformats.org/officeDocument/2006/relationships/hyperlink" Target="http://t.co/o9xM8DFd2e" TargetMode="External" /><Relationship Id="rId23" Type="http://schemas.openxmlformats.org/officeDocument/2006/relationships/hyperlink" Target="https://t.co/S4JRZfM2mG" TargetMode="External" /><Relationship Id="rId24" Type="http://schemas.openxmlformats.org/officeDocument/2006/relationships/hyperlink" Target="https://t.co/sHKbPNWmzP" TargetMode="External" /><Relationship Id="rId25" Type="http://schemas.openxmlformats.org/officeDocument/2006/relationships/hyperlink" Target="https://t.co/znIqUBllwV" TargetMode="External" /><Relationship Id="rId26" Type="http://schemas.openxmlformats.org/officeDocument/2006/relationships/hyperlink" Target="https://t.co/h7hMfxoPfF" TargetMode="External" /><Relationship Id="rId27" Type="http://schemas.openxmlformats.org/officeDocument/2006/relationships/hyperlink" Target="https://t.co/ObPSipjsop" TargetMode="External" /><Relationship Id="rId28" Type="http://schemas.openxmlformats.org/officeDocument/2006/relationships/hyperlink" Target="https://t.co/9HrNsQWAj3" TargetMode="External" /><Relationship Id="rId29" Type="http://schemas.openxmlformats.org/officeDocument/2006/relationships/hyperlink" Target="https://t.co/hAvhAqbv5c" TargetMode="External" /><Relationship Id="rId30" Type="http://schemas.openxmlformats.org/officeDocument/2006/relationships/hyperlink" Target="https://t.co/xikmA0iyMo" TargetMode="External" /><Relationship Id="rId31" Type="http://schemas.openxmlformats.org/officeDocument/2006/relationships/hyperlink" Target="https://t.co/AeXIQC3Tcp" TargetMode="External" /><Relationship Id="rId32" Type="http://schemas.openxmlformats.org/officeDocument/2006/relationships/hyperlink" Target="https://t.co/NACX18Jnsv" TargetMode="External" /><Relationship Id="rId33" Type="http://schemas.openxmlformats.org/officeDocument/2006/relationships/hyperlink" Target="https://t.co/mAN7KKip6n" TargetMode="External" /><Relationship Id="rId34" Type="http://schemas.openxmlformats.org/officeDocument/2006/relationships/hyperlink" Target="https://t.co/gc2WIZ0Xse" TargetMode="External" /><Relationship Id="rId35" Type="http://schemas.openxmlformats.org/officeDocument/2006/relationships/hyperlink" Target="https://t.co/cOuCReAlYB" TargetMode="External" /><Relationship Id="rId36" Type="http://schemas.openxmlformats.org/officeDocument/2006/relationships/hyperlink" Target="https://t.co/onZdOntRMp" TargetMode="External" /><Relationship Id="rId37" Type="http://schemas.openxmlformats.org/officeDocument/2006/relationships/hyperlink" Target="https://t.co/ir4sE3UTxc" TargetMode="External" /><Relationship Id="rId38" Type="http://schemas.openxmlformats.org/officeDocument/2006/relationships/hyperlink" Target="https://t.co/GZXNdzP2Pz" TargetMode="External" /><Relationship Id="rId39" Type="http://schemas.openxmlformats.org/officeDocument/2006/relationships/hyperlink" Target="https://t.co/bZya8FS7PB" TargetMode="External" /><Relationship Id="rId40" Type="http://schemas.openxmlformats.org/officeDocument/2006/relationships/hyperlink" Target="https://t.co/MbHsfy5wSk" TargetMode="External" /><Relationship Id="rId41" Type="http://schemas.openxmlformats.org/officeDocument/2006/relationships/hyperlink" Target="https://t.co/SXqBMKuLCJ" TargetMode="External" /><Relationship Id="rId42" Type="http://schemas.openxmlformats.org/officeDocument/2006/relationships/hyperlink" Target="http://t.co/qiHMnQF7up" TargetMode="External" /><Relationship Id="rId43" Type="http://schemas.openxmlformats.org/officeDocument/2006/relationships/hyperlink" Target="https://t.co/9XpU9We7EK" TargetMode="External" /><Relationship Id="rId44" Type="http://schemas.openxmlformats.org/officeDocument/2006/relationships/hyperlink" Target="https://t.co/wyW6GrwT2m" TargetMode="External" /><Relationship Id="rId45" Type="http://schemas.openxmlformats.org/officeDocument/2006/relationships/hyperlink" Target="https://t.co/2HGGtbLBG0" TargetMode="External" /><Relationship Id="rId46" Type="http://schemas.openxmlformats.org/officeDocument/2006/relationships/hyperlink" Target="http://t.co/Ar4nChHwFq" TargetMode="External" /><Relationship Id="rId47" Type="http://schemas.openxmlformats.org/officeDocument/2006/relationships/hyperlink" Target="https://t.co/40Xy32Ailm" TargetMode="External" /><Relationship Id="rId48" Type="http://schemas.openxmlformats.org/officeDocument/2006/relationships/hyperlink" Target="https://t.co/giLKoJQj9k" TargetMode="External" /><Relationship Id="rId49" Type="http://schemas.openxmlformats.org/officeDocument/2006/relationships/hyperlink" Target="https://t.co/dSjGXvF8Bg" TargetMode="External" /><Relationship Id="rId50" Type="http://schemas.openxmlformats.org/officeDocument/2006/relationships/hyperlink" Target="https://t.co/jIlPtHg2kZ" TargetMode="External" /><Relationship Id="rId51" Type="http://schemas.openxmlformats.org/officeDocument/2006/relationships/hyperlink" Target="https://t.co/rZXMhv5wTV" TargetMode="External" /><Relationship Id="rId52" Type="http://schemas.openxmlformats.org/officeDocument/2006/relationships/hyperlink" Target="https://t.co/6de8cjIA5e" TargetMode="External" /><Relationship Id="rId53" Type="http://schemas.openxmlformats.org/officeDocument/2006/relationships/hyperlink" Target="http://t.co/m0idmxeUP5" TargetMode="External" /><Relationship Id="rId54" Type="http://schemas.openxmlformats.org/officeDocument/2006/relationships/hyperlink" Target="https://t.co/1j2rU02ad7" TargetMode="External" /><Relationship Id="rId55" Type="http://schemas.openxmlformats.org/officeDocument/2006/relationships/hyperlink" Target="http://t.co/3yeROHYd9Y" TargetMode="External" /><Relationship Id="rId56" Type="http://schemas.openxmlformats.org/officeDocument/2006/relationships/hyperlink" Target="http://t.co/UlQnOqiSWN" TargetMode="External" /><Relationship Id="rId57" Type="http://schemas.openxmlformats.org/officeDocument/2006/relationships/hyperlink" Target="https://t.co/G5iqO7IBSf" TargetMode="External" /><Relationship Id="rId58" Type="http://schemas.openxmlformats.org/officeDocument/2006/relationships/hyperlink" Target="https://t.co/ONMwB3T2xc" TargetMode="External" /><Relationship Id="rId59" Type="http://schemas.openxmlformats.org/officeDocument/2006/relationships/hyperlink" Target="https://t.co/LAeqtHWeOh" TargetMode="External" /><Relationship Id="rId60" Type="http://schemas.openxmlformats.org/officeDocument/2006/relationships/hyperlink" Target="https://t.co/rrS01E3DN7" TargetMode="External" /><Relationship Id="rId61" Type="http://schemas.openxmlformats.org/officeDocument/2006/relationships/hyperlink" Target="https://t.co/NnqbdvrY7B" TargetMode="External" /><Relationship Id="rId62" Type="http://schemas.openxmlformats.org/officeDocument/2006/relationships/hyperlink" Target="https://t.co/LgkFBMs9pt" TargetMode="External" /><Relationship Id="rId63" Type="http://schemas.openxmlformats.org/officeDocument/2006/relationships/hyperlink" Target="http://t.co/7jxGfumLaL" TargetMode="External" /><Relationship Id="rId64" Type="http://schemas.openxmlformats.org/officeDocument/2006/relationships/hyperlink" Target="https://t.co/XeCdei8xAu" TargetMode="External" /><Relationship Id="rId65" Type="http://schemas.openxmlformats.org/officeDocument/2006/relationships/hyperlink" Target="https://t.co/1LvNALtFSW" TargetMode="External" /><Relationship Id="rId66" Type="http://schemas.openxmlformats.org/officeDocument/2006/relationships/hyperlink" Target="https://t.co/kAjYnYIhSF" TargetMode="External" /><Relationship Id="rId67" Type="http://schemas.openxmlformats.org/officeDocument/2006/relationships/hyperlink" Target="http://t.co/k7PayyfV27" TargetMode="External" /><Relationship Id="rId68" Type="http://schemas.openxmlformats.org/officeDocument/2006/relationships/hyperlink" Target="https://t.co/177njUHwyH" TargetMode="External" /><Relationship Id="rId69" Type="http://schemas.openxmlformats.org/officeDocument/2006/relationships/hyperlink" Target="http://t.co/XWShmwdj8t" TargetMode="External" /><Relationship Id="rId70" Type="http://schemas.openxmlformats.org/officeDocument/2006/relationships/hyperlink" Target="https://pbs.twimg.com/profile_banners/311091156/1466544595" TargetMode="External" /><Relationship Id="rId71" Type="http://schemas.openxmlformats.org/officeDocument/2006/relationships/hyperlink" Target="https://pbs.twimg.com/profile_banners/142424070/1512946101" TargetMode="External" /><Relationship Id="rId72" Type="http://schemas.openxmlformats.org/officeDocument/2006/relationships/hyperlink" Target="https://pbs.twimg.com/profile_banners/155996561/1435878566" TargetMode="External" /><Relationship Id="rId73" Type="http://schemas.openxmlformats.org/officeDocument/2006/relationships/hyperlink" Target="https://pbs.twimg.com/profile_banners/852601610316525568/1492544252" TargetMode="External" /><Relationship Id="rId74" Type="http://schemas.openxmlformats.org/officeDocument/2006/relationships/hyperlink" Target="https://pbs.twimg.com/profile_banners/705944024/1516830461" TargetMode="External" /><Relationship Id="rId75" Type="http://schemas.openxmlformats.org/officeDocument/2006/relationships/hyperlink" Target="https://pbs.twimg.com/profile_banners/1630798136/1535795523" TargetMode="External" /><Relationship Id="rId76" Type="http://schemas.openxmlformats.org/officeDocument/2006/relationships/hyperlink" Target="https://pbs.twimg.com/profile_banners/366007237/1532841317" TargetMode="External" /><Relationship Id="rId77" Type="http://schemas.openxmlformats.org/officeDocument/2006/relationships/hyperlink" Target="https://pbs.twimg.com/profile_banners/2233788032/1387116288" TargetMode="External" /><Relationship Id="rId78" Type="http://schemas.openxmlformats.org/officeDocument/2006/relationships/hyperlink" Target="https://pbs.twimg.com/profile_banners/117870329/1454172626" TargetMode="External" /><Relationship Id="rId79" Type="http://schemas.openxmlformats.org/officeDocument/2006/relationships/hyperlink" Target="https://pbs.twimg.com/profile_banners/883155282465087488/1499508323" TargetMode="External" /><Relationship Id="rId80" Type="http://schemas.openxmlformats.org/officeDocument/2006/relationships/hyperlink" Target="https://pbs.twimg.com/profile_banners/804126724049014784/1540954667" TargetMode="External" /><Relationship Id="rId81" Type="http://schemas.openxmlformats.org/officeDocument/2006/relationships/hyperlink" Target="https://pbs.twimg.com/profile_banners/703343590492266498/1515027885" TargetMode="External" /><Relationship Id="rId82" Type="http://schemas.openxmlformats.org/officeDocument/2006/relationships/hyperlink" Target="https://pbs.twimg.com/profile_banners/33752213/1353580752" TargetMode="External" /><Relationship Id="rId83" Type="http://schemas.openxmlformats.org/officeDocument/2006/relationships/hyperlink" Target="https://pbs.twimg.com/profile_banners/1621273135/1420488984" TargetMode="External" /><Relationship Id="rId84" Type="http://schemas.openxmlformats.org/officeDocument/2006/relationships/hyperlink" Target="https://pbs.twimg.com/profile_banners/921709183/1371402476" TargetMode="External" /><Relationship Id="rId85" Type="http://schemas.openxmlformats.org/officeDocument/2006/relationships/hyperlink" Target="https://pbs.twimg.com/profile_banners/83011510/1493027516" TargetMode="External" /><Relationship Id="rId86" Type="http://schemas.openxmlformats.org/officeDocument/2006/relationships/hyperlink" Target="https://pbs.twimg.com/profile_banners/82936271/1360624501" TargetMode="External" /><Relationship Id="rId87" Type="http://schemas.openxmlformats.org/officeDocument/2006/relationships/hyperlink" Target="https://pbs.twimg.com/profile_banners/798409656683130884/1503628664" TargetMode="External" /><Relationship Id="rId88" Type="http://schemas.openxmlformats.org/officeDocument/2006/relationships/hyperlink" Target="https://pbs.twimg.com/profile_banners/1283315502/1531797135" TargetMode="External" /><Relationship Id="rId89" Type="http://schemas.openxmlformats.org/officeDocument/2006/relationships/hyperlink" Target="https://pbs.twimg.com/profile_banners/1076420407/1532375944" TargetMode="External" /><Relationship Id="rId90" Type="http://schemas.openxmlformats.org/officeDocument/2006/relationships/hyperlink" Target="https://pbs.twimg.com/profile_banners/377213448/1444166380" TargetMode="External" /><Relationship Id="rId91" Type="http://schemas.openxmlformats.org/officeDocument/2006/relationships/hyperlink" Target="https://pbs.twimg.com/profile_banners/368449857/1436732605" TargetMode="External" /><Relationship Id="rId92" Type="http://schemas.openxmlformats.org/officeDocument/2006/relationships/hyperlink" Target="https://pbs.twimg.com/profile_banners/122233838/1379004023" TargetMode="External" /><Relationship Id="rId93" Type="http://schemas.openxmlformats.org/officeDocument/2006/relationships/hyperlink" Target="https://pbs.twimg.com/profile_banners/236002685/1501917921" TargetMode="External" /><Relationship Id="rId94" Type="http://schemas.openxmlformats.org/officeDocument/2006/relationships/hyperlink" Target="https://pbs.twimg.com/profile_banners/830917375746830336/1522872846" TargetMode="External" /><Relationship Id="rId95" Type="http://schemas.openxmlformats.org/officeDocument/2006/relationships/hyperlink" Target="https://pbs.twimg.com/profile_banners/130930530/1382720133" TargetMode="External" /><Relationship Id="rId96" Type="http://schemas.openxmlformats.org/officeDocument/2006/relationships/hyperlink" Target="https://pbs.twimg.com/profile_banners/867824066/1480193589" TargetMode="External" /><Relationship Id="rId97" Type="http://schemas.openxmlformats.org/officeDocument/2006/relationships/hyperlink" Target="https://pbs.twimg.com/profile_banners/1520144329/1542170648" TargetMode="External" /><Relationship Id="rId98" Type="http://schemas.openxmlformats.org/officeDocument/2006/relationships/hyperlink" Target="https://pbs.twimg.com/profile_banners/707952408723374081/1546437945" TargetMode="External" /><Relationship Id="rId99" Type="http://schemas.openxmlformats.org/officeDocument/2006/relationships/hyperlink" Target="https://pbs.twimg.com/profile_banners/1028048898810671105/1542862593" TargetMode="External" /><Relationship Id="rId100" Type="http://schemas.openxmlformats.org/officeDocument/2006/relationships/hyperlink" Target="https://pbs.twimg.com/profile_banners/1921502138/1384747919" TargetMode="External" /><Relationship Id="rId101" Type="http://schemas.openxmlformats.org/officeDocument/2006/relationships/hyperlink" Target="https://pbs.twimg.com/profile_banners/69518944/1460461277" TargetMode="External" /><Relationship Id="rId102" Type="http://schemas.openxmlformats.org/officeDocument/2006/relationships/hyperlink" Target="https://pbs.twimg.com/profile_banners/918267763508043776/1507775275" TargetMode="External" /><Relationship Id="rId103" Type="http://schemas.openxmlformats.org/officeDocument/2006/relationships/hyperlink" Target="https://pbs.twimg.com/profile_banners/15581273/1545302472" TargetMode="External" /><Relationship Id="rId104" Type="http://schemas.openxmlformats.org/officeDocument/2006/relationships/hyperlink" Target="https://pbs.twimg.com/profile_banners/49279876/1515361700" TargetMode="External" /><Relationship Id="rId105" Type="http://schemas.openxmlformats.org/officeDocument/2006/relationships/hyperlink" Target="https://pbs.twimg.com/profile_banners/52361670/1512145355" TargetMode="External" /><Relationship Id="rId106" Type="http://schemas.openxmlformats.org/officeDocument/2006/relationships/hyperlink" Target="https://pbs.twimg.com/profile_banners/1033795339252375553/1535561530" TargetMode="External" /><Relationship Id="rId107" Type="http://schemas.openxmlformats.org/officeDocument/2006/relationships/hyperlink" Target="https://pbs.twimg.com/profile_banners/314671889/1394857043" TargetMode="External" /><Relationship Id="rId108" Type="http://schemas.openxmlformats.org/officeDocument/2006/relationships/hyperlink" Target="https://pbs.twimg.com/profile_banners/766647722250240000/1547224695" TargetMode="External" /><Relationship Id="rId109" Type="http://schemas.openxmlformats.org/officeDocument/2006/relationships/hyperlink" Target="https://pbs.twimg.com/profile_banners/1914129900/1398515286" TargetMode="External" /><Relationship Id="rId110" Type="http://schemas.openxmlformats.org/officeDocument/2006/relationships/hyperlink" Target="https://pbs.twimg.com/profile_banners/627590540/1498824207" TargetMode="External" /><Relationship Id="rId111" Type="http://schemas.openxmlformats.org/officeDocument/2006/relationships/hyperlink" Target="https://pbs.twimg.com/profile_banners/19091530/1512338626" TargetMode="External" /><Relationship Id="rId112" Type="http://schemas.openxmlformats.org/officeDocument/2006/relationships/hyperlink" Target="https://pbs.twimg.com/profile_banners/918131138660626433/1507818853" TargetMode="External" /><Relationship Id="rId113" Type="http://schemas.openxmlformats.org/officeDocument/2006/relationships/hyperlink" Target="https://pbs.twimg.com/profile_banners/19771686/1447740162" TargetMode="External" /><Relationship Id="rId114" Type="http://schemas.openxmlformats.org/officeDocument/2006/relationships/hyperlink" Target="https://pbs.twimg.com/profile_banners/724599761211412480/1546940540" TargetMode="External" /><Relationship Id="rId115" Type="http://schemas.openxmlformats.org/officeDocument/2006/relationships/hyperlink" Target="https://pbs.twimg.com/profile_banners/739921424681447424/1465293853" TargetMode="External" /><Relationship Id="rId116" Type="http://schemas.openxmlformats.org/officeDocument/2006/relationships/hyperlink" Target="https://pbs.twimg.com/profile_banners/36943804/1507111652" TargetMode="External" /><Relationship Id="rId117" Type="http://schemas.openxmlformats.org/officeDocument/2006/relationships/hyperlink" Target="https://pbs.twimg.com/profile_banners/780530754354675712/1523546216" TargetMode="External" /><Relationship Id="rId118" Type="http://schemas.openxmlformats.org/officeDocument/2006/relationships/hyperlink" Target="https://pbs.twimg.com/profile_banners/123908935/1479453146" TargetMode="External" /><Relationship Id="rId119" Type="http://schemas.openxmlformats.org/officeDocument/2006/relationships/hyperlink" Target="https://pbs.twimg.com/profile_banners/2814987443/1413236893" TargetMode="External" /><Relationship Id="rId120" Type="http://schemas.openxmlformats.org/officeDocument/2006/relationships/hyperlink" Target="https://pbs.twimg.com/profile_banners/1306929332/1497640912" TargetMode="External" /><Relationship Id="rId121" Type="http://schemas.openxmlformats.org/officeDocument/2006/relationships/hyperlink" Target="https://pbs.twimg.com/profile_banners/346476728/1545927059" TargetMode="External" /><Relationship Id="rId122" Type="http://schemas.openxmlformats.org/officeDocument/2006/relationships/hyperlink" Target="https://pbs.twimg.com/profile_banners/783273551050731520/1475752154" TargetMode="External" /><Relationship Id="rId123" Type="http://schemas.openxmlformats.org/officeDocument/2006/relationships/hyperlink" Target="https://pbs.twimg.com/profile_banners/924280983536402432/1509201550" TargetMode="External" /><Relationship Id="rId124" Type="http://schemas.openxmlformats.org/officeDocument/2006/relationships/hyperlink" Target="https://pbs.twimg.com/profile_banners/514688965/1531428695" TargetMode="External" /><Relationship Id="rId125" Type="http://schemas.openxmlformats.org/officeDocument/2006/relationships/hyperlink" Target="https://pbs.twimg.com/profile_banners/3784502836/1531310022" TargetMode="External" /><Relationship Id="rId126" Type="http://schemas.openxmlformats.org/officeDocument/2006/relationships/hyperlink" Target="https://pbs.twimg.com/profile_banners/4517577682/1467227072" TargetMode="External" /><Relationship Id="rId127" Type="http://schemas.openxmlformats.org/officeDocument/2006/relationships/hyperlink" Target="https://pbs.twimg.com/profile_banners/800075637725622272/1479588906" TargetMode="External" /><Relationship Id="rId128" Type="http://schemas.openxmlformats.org/officeDocument/2006/relationships/hyperlink" Target="https://pbs.twimg.com/profile_banners/1411421064/1428167364" TargetMode="External" /><Relationship Id="rId129" Type="http://schemas.openxmlformats.org/officeDocument/2006/relationships/hyperlink" Target="https://pbs.twimg.com/profile_banners/257934490/1476162828" TargetMode="External" /><Relationship Id="rId130" Type="http://schemas.openxmlformats.org/officeDocument/2006/relationships/hyperlink" Target="https://pbs.twimg.com/profile_banners/2944929267/1535907804" TargetMode="External" /><Relationship Id="rId131" Type="http://schemas.openxmlformats.org/officeDocument/2006/relationships/hyperlink" Target="https://pbs.twimg.com/profile_banners/354865017/1385835406" TargetMode="External" /><Relationship Id="rId132" Type="http://schemas.openxmlformats.org/officeDocument/2006/relationships/hyperlink" Target="https://pbs.twimg.com/profile_banners/3242263403/1496536051" TargetMode="External" /><Relationship Id="rId133" Type="http://schemas.openxmlformats.org/officeDocument/2006/relationships/hyperlink" Target="https://pbs.twimg.com/profile_banners/129955381/1537165451" TargetMode="External" /><Relationship Id="rId134" Type="http://schemas.openxmlformats.org/officeDocument/2006/relationships/hyperlink" Target="https://pbs.twimg.com/profile_banners/17733495/1446541570" TargetMode="External" /><Relationship Id="rId135" Type="http://schemas.openxmlformats.org/officeDocument/2006/relationships/hyperlink" Target="https://pbs.twimg.com/profile_banners/745679075281408000/1467474245" TargetMode="External" /><Relationship Id="rId136" Type="http://schemas.openxmlformats.org/officeDocument/2006/relationships/hyperlink" Target="https://pbs.twimg.com/profile_banners/466412216/1412626124" TargetMode="External" /><Relationship Id="rId137" Type="http://schemas.openxmlformats.org/officeDocument/2006/relationships/hyperlink" Target="https://pbs.twimg.com/profile_banners/2277084192/1536968366" TargetMode="External" /><Relationship Id="rId138" Type="http://schemas.openxmlformats.org/officeDocument/2006/relationships/hyperlink" Target="https://pbs.twimg.com/profile_banners/405687663/1360539838" TargetMode="External" /><Relationship Id="rId139" Type="http://schemas.openxmlformats.org/officeDocument/2006/relationships/hyperlink" Target="https://pbs.twimg.com/profile_banners/594104791/1473151739" TargetMode="External" /><Relationship Id="rId140" Type="http://schemas.openxmlformats.org/officeDocument/2006/relationships/hyperlink" Target="https://pbs.twimg.com/profile_banners/598249897/1412313281" TargetMode="External" /><Relationship Id="rId141" Type="http://schemas.openxmlformats.org/officeDocument/2006/relationships/hyperlink" Target="https://pbs.twimg.com/profile_banners/1654919335/1483049559" TargetMode="External" /><Relationship Id="rId142" Type="http://schemas.openxmlformats.org/officeDocument/2006/relationships/hyperlink" Target="https://pbs.twimg.com/profile_banners/27013292/1458296880" TargetMode="External" /><Relationship Id="rId143" Type="http://schemas.openxmlformats.org/officeDocument/2006/relationships/hyperlink" Target="https://pbs.twimg.com/profile_banners/38489678/1547613313" TargetMode="External" /><Relationship Id="rId144" Type="http://schemas.openxmlformats.org/officeDocument/2006/relationships/hyperlink" Target="https://pbs.twimg.com/profile_banners/3406768217/1478459948" TargetMode="External" /><Relationship Id="rId145" Type="http://schemas.openxmlformats.org/officeDocument/2006/relationships/hyperlink" Target="https://pbs.twimg.com/profile_banners/98460371/1541425229" TargetMode="External" /><Relationship Id="rId146" Type="http://schemas.openxmlformats.org/officeDocument/2006/relationships/hyperlink" Target="https://pbs.twimg.com/profile_banners/2255503206/1522788945" TargetMode="External" /><Relationship Id="rId147" Type="http://schemas.openxmlformats.org/officeDocument/2006/relationships/hyperlink" Target="https://pbs.twimg.com/profile_banners/2863795479/1527618732" TargetMode="External" /><Relationship Id="rId148" Type="http://schemas.openxmlformats.org/officeDocument/2006/relationships/hyperlink" Target="https://pbs.twimg.com/profile_banners/1248350874/1454450911" TargetMode="External" /><Relationship Id="rId149" Type="http://schemas.openxmlformats.org/officeDocument/2006/relationships/hyperlink" Target="https://pbs.twimg.com/profile_banners/269558153/1545985812" TargetMode="External" /><Relationship Id="rId150" Type="http://schemas.openxmlformats.org/officeDocument/2006/relationships/hyperlink" Target="https://pbs.twimg.com/profile_banners/3345969779/1541685539" TargetMode="External" /><Relationship Id="rId151" Type="http://schemas.openxmlformats.org/officeDocument/2006/relationships/hyperlink" Target="https://pbs.twimg.com/profile_banners/113382870/1436975449" TargetMode="External" /><Relationship Id="rId152" Type="http://schemas.openxmlformats.org/officeDocument/2006/relationships/hyperlink" Target="https://pbs.twimg.com/profile_banners/344402858/1412580130" TargetMode="External" /><Relationship Id="rId153" Type="http://schemas.openxmlformats.org/officeDocument/2006/relationships/hyperlink" Target="https://pbs.twimg.com/profile_banners/16949344/1406283080" TargetMode="External" /><Relationship Id="rId154" Type="http://schemas.openxmlformats.org/officeDocument/2006/relationships/hyperlink" Target="https://pbs.twimg.com/profile_banners/743452169936969728/1466342274" TargetMode="External" /><Relationship Id="rId155" Type="http://schemas.openxmlformats.org/officeDocument/2006/relationships/hyperlink" Target="https://pbs.twimg.com/profile_banners/31466326/1545343588" TargetMode="External" /><Relationship Id="rId156" Type="http://schemas.openxmlformats.org/officeDocument/2006/relationships/hyperlink" Target="https://pbs.twimg.com/profile_banners/371935104/1464778353" TargetMode="External" /><Relationship Id="rId157" Type="http://schemas.openxmlformats.org/officeDocument/2006/relationships/hyperlink" Target="https://pbs.twimg.com/profile_banners/26074941/1409690352" TargetMode="External" /><Relationship Id="rId158" Type="http://schemas.openxmlformats.org/officeDocument/2006/relationships/hyperlink" Target="https://pbs.twimg.com/profile_banners/29952748/1527546246" TargetMode="External" /><Relationship Id="rId159" Type="http://schemas.openxmlformats.org/officeDocument/2006/relationships/hyperlink" Target="https://pbs.twimg.com/profile_banners/1154484210/1537012679" TargetMode="External" /><Relationship Id="rId160" Type="http://schemas.openxmlformats.org/officeDocument/2006/relationships/hyperlink" Target="https://pbs.twimg.com/profile_banners/2364351836/1479567197" TargetMode="External" /><Relationship Id="rId161" Type="http://schemas.openxmlformats.org/officeDocument/2006/relationships/hyperlink" Target="https://pbs.twimg.com/profile_banners/378119710/1519325123" TargetMode="External" /><Relationship Id="rId162" Type="http://schemas.openxmlformats.org/officeDocument/2006/relationships/hyperlink" Target="https://pbs.twimg.com/profile_banners/216218120/1362098726" TargetMode="External" /><Relationship Id="rId163" Type="http://schemas.openxmlformats.org/officeDocument/2006/relationships/hyperlink" Target="https://pbs.twimg.com/profile_banners/720136240532692993/1488385317" TargetMode="External" /><Relationship Id="rId164" Type="http://schemas.openxmlformats.org/officeDocument/2006/relationships/hyperlink" Target="https://pbs.twimg.com/profile_banners/16232565/1494988270" TargetMode="External" /><Relationship Id="rId165" Type="http://schemas.openxmlformats.org/officeDocument/2006/relationships/hyperlink" Target="https://pbs.twimg.com/profile_banners/868234904/1405983028" TargetMode="External" /><Relationship Id="rId166" Type="http://schemas.openxmlformats.org/officeDocument/2006/relationships/hyperlink" Target="https://pbs.twimg.com/profile_banners/2751106757/1465844982" TargetMode="External" /><Relationship Id="rId167" Type="http://schemas.openxmlformats.org/officeDocument/2006/relationships/hyperlink" Target="https://pbs.twimg.com/profile_banners/861276958189113344/1533287940" TargetMode="External" /><Relationship Id="rId168" Type="http://schemas.openxmlformats.org/officeDocument/2006/relationships/hyperlink" Target="https://pbs.twimg.com/profile_banners/89288276/1484294298" TargetMode="External" /><Relationship Id="rId169" Type="http://schemas.openxmlformats.org/officeDocument/2006/relationships/hyperlink" Target="https://pbs.twimg.com/profile_banners/854957995083649024/1492717044" TargetMode="External" /><Relationship Id="rId170" Type="http://schemas.openxmlformats.org/officeDocument/2006/relationships/hyperlink" Target="https://pbs.twimg.com/profile_banners/2905202033/1469731828" TargetMode="External" /><Relationship Id="rId171" Type="http://schemas.openxmlformats.org/officeDocument/2006/relationships/hyperlink" Target="https://pbs.twimg.com/profile_banners/850632506/1535823785" TargetMode="External" /><Relationship Id="rId172" Type="http://schemas.openxmlformats.org/officeDocument/2006/relationships/hyperlink" Target="https://pbs.twimg.com/profile_banners/799127485/1544277890" TargetMode="External" /><Relationship Id="rId173" Type="http://schemas.openxmlformats.org/officeDocument/2006/relationships/hyperlink" Target="https://pbs.twimg.com/profile_banners/37236806/1521339970" TargetMode="External" /><Relationship Id="rId174" Type="http://schemas.openxmlformats.org/officeDocument/2006/relationships/hyperlink" Target="https://pbs.twimg.com/profile_banners/406136615/1368109406" TargetMode="External" /><Relationship Id="rId175" Type="http://schemas.openxmlformats.org/officeDocument/2006/relationships/hyperlink" Target="https://pbs.twimg.com/profile_banners/1014013377012797441/1542888477" TargetMode="External" /><Relationship Id="rId176" Type="http://schemas.openxmlformats.org/officeDocument/2006/relationships/hyperlink" Target="https://pbs.twimg.com/profile_banners/478730842/1545684596" TargetMode="External" /><Relationship Id="rId177" Type="http://schemas.openxmlformats.org/officeDocument/2006/relationships/hyperlink" Target="https://pbs.twimg.com/profile_banners/228756043/1542315390" TargetMode="External" /><Relationship Id="rId178" Type="http://schemas.openxmlformats.org/officeDocument/2006/relationships/hyperlink" Target="https://pbs.twimg.com/profile_banners/735725389/1543261454" TargetMode="External" /><Relationship Id="rId179" Type="http://schemas.openxmlformats.org/officeDocument/2006/relationships/hyperlink" Target="https://pbs.twimg.com/profile_banners/552679805/1431902141" TargetMode="External" /><Relationship Id="rId180" Type="http://schemas.openxmlformats.org/officeDocument/2006/relationships/hyperlink" Target="https://pbs.twimg.com/profile_banners/2814861620/1508837250" TargetMode="External" /><Relationship Id="rId181" Type="http://schemas.openxmlformats.org/officeDocument/2006/relationships/hyperlink" Target="https://pbs.twimg.com/profile_banners/2468835818/1408033076" TargetMode="External" /><Relationship Id="rId182" Type="http://schemas.openxmlformats.org/officeDocument/2006/relationships/hyperlink" Target="https://pbs.twimg.com/profile_banners/555137417/1447918195" TargetMode="External" /><Relationship Id="rId183" Type="http://schemas.openxmlformats.org/officeDocument/2006/relationships/hyperlink" Target="https://pbs.twimg.com/profile_banners/418209986/1443891177" TargetMode="External" /><Relationship Id="rId184" Type="http://schemas.openxmlformats.org/officeDocument/2006/relationships/hyperlink" Target="https://pbs.twimg.com/profile_banners/703621566567989250/1502650174" TargetMode="External" /><Relationship Id="rId185" Type="http://schemas.openxmlformats.org/officeDocument/2006/relationships/hyperlink" Target="https://pbs.twimg.com/profile_banners/2256882608/1528943767" TargetMode="External" /><Relationship Id="rId186" Type="http://schemas.openxmlformats.org/officeDocument/2006/relationships/hyperlink" Target="https://pbs.twimg.com/profile_banners/54548089/1511195214" TargetMode="External" /><Relationship Id="rId187" Type="http://schemas.openxmlformats.org/officeDocument/2006/relationships/hyperlink" Target="https://pbs.twimg.com/profile_banners/245739696/1432207050" TargetMode="External" /><Relationship Id="rId188" Type="http://schemas.openxmlformats.org/officeDocument/2006/relationships/hyperlink" Target="https://pbs.twimg.com/profile_banners/1206145507/1545000937" TargetMode="External" /><Relationship Id="rId189" Type="http://schemas.openxmlformats.org/officeDocument/2006/relationships/hyperlink" Target="https://pbs.twimg.com/profile_banners/988717153/1401457763" TargetMode="External" /><Relationship Id="rId190" Type="http://schemas.openxmlformats.org/officeDocument/2006/relationships/hyperlink" Target="http://abs.twimg.com/images/themes/theme1/bg.png" TargetMode="External" /><Relationship Id="rId191" Type="http://schemas.openxmlformats.org/officeDocument/2006/relationships/hyperlink" Target="http://abs.twimg.com/images/themes/theme1/bg.png" TargetMode="External" /><Relationship Id="rId192" Type="http://schemas.openxmlformats.org/officeDocument/2006/relationships/hyperlink" Target="http://abs.twimg.com/images/themes/theme1/bg.png" TargetMode="External" /><Relationship Id="rId193" Type="http://schemas.openxmlformats.org/officeDocument/2006/relationships/hyperlink" Target="http://abs.twimg.com/images/themes/theme1/bg.png" TargetMode="External" /><Relationship Id="rId194" Type="http://schemas.openxmlformats.org/officeDocument/2006/relationships/hyperlink" Target="http://abs.twimg.com/images/themes/theme9/bg.gif" TargetMode="External" /><Relationship Id="rId195" Type="http://schemas.openxmlformats.org/officeDocument/2006/relationships/hyperlink" Target="http://abs.twimg.com/images/themes/theme1/bg.png" TargetMode="External" /><Relationship Id="rId196" Type="http://schemas.openxmlformats.org/officeDocument/2006/relationships/hyperlink" Target="http://abs.twimg.com/images/themes/theme1/bg.png" TargetMode="External" /><Relationship Id="rId197" Type="http://schemas.openxmlformats.org/officeDocument/2006/relationships/hyperlink" Target="http://abs.twimg.com/images/themes/theme14/bg.gif" TargetMode="External" /><Relationship Id="rId198" Type="http://schemas.openxmlformats.org/officeDocument/2006/relationships/hyperlink" Target="http://abs.twimg.com/images/themes/theme1/bg.png" TargetMode="External" /><Relationship Id="rId199" Type="http://schemas.openxmlformats.org/officeDocument/2006/relationships/hyperlink" Target="http://abs.twimg.com/images/themes/theme1/bg.png" TargetMode="External" /><Relationship Id="rId200" Type="http://schemas.openxmlformats.org/officeDocument/2006/relationships/hyperlink" Target="http://abs.twimg.com/images/themes/theme1/bg.png" TargetMode="External" /><Relationship Id="rId201" Type="http://schemas.openxmlformats.org/officeDocument/2006/relationships/hyperlink" Target="http://abs.twimg.com/images/themes/theme1/bg.png" TargetMode="External" /><Relationship Id="rId202" Type="http://schemas.openxmlformats.org/officeDocument/2006/relationships/hyperlink" Target="http://abs.twimg.com/images/themes/theme1/bg.png" TargetMode="External" /><Relationship Id="rId203" Type="http://schemas.openxmlformats.org/officeDocument/2006/relationships/hyperlink" Target="http://abs.twimg.com/images/themes/theme1/bg.png" TargetMode="External" /><Relationship Id="rId204" Type="http://schemas.openxmlformats.org/officeDocument/2006/relationships/hyperlink" Target="http://abs.twimg.com/images/themes/theme1/bg.png" TargetMode="External" /><Relationship Id="rId205" Type="http://schemas.openxmlformats.org/officeDocument/2006/relationships/hyperlink" Target="http://abs.twimg.com/images/themes/theme18/bg.gif" TargetMode="External" /><Relationship Id="rId206" Type="http://schemas.openxmlformats.org/officeDocument/2006/relationships/hyperlink" Target="http://abs.twimg.com/images/themes/theme2/bg.gif" TargetMode="External" /><Relationship Id="rId207" Type="http://schemas.openxmlformats.org/officeDocument/2006/relationships/hyperlink" Target="http://abs.twimg.com/images/themes/theme14/bg.gif" TargetMode="External" /><Relationship Id="rId208" Type="http://schemas.openxmlformats.org/officeDocument/2006/relationships/hyperlink" Target="http://abs.twimg.com/images/themes/theme15/bg.png" TargetMode="External" /><Relationship Id="rId209" Type="http://schemas.openxmlformats.org/officeDocument/2006/relationships/hyperlink" Target="http://abs.twimg.com/images/themes/theme1/bg.png" TargetMode="External" /><Relationship Id="rId210" Type="http://schemas.openxmlformats.org/officeDocument/2006/relationships/hyperlink" Target="http://abs.twimg.com/images/themes/theme1/bg.png" TargetMode="External" /><Relationship Id="rId211" Type="http://schemas.openxmlformats.org/officeDocument/2006/relationships/hyperlink" Target="http://abs.twimg.com/images/themes/theme1/bg.png" TargetMode="External" /><Relationship Id="rId212" Type="http://schemas.openxmlformats.org/officeDocument/2006/relationships/hyperlink" Target="http://abs.twimg.com/images/themes/theme1/bg.png" TargetMode="External" /><Relationship Id="rId213" Type="http://schemas.openxmlformats.org/officeDocument/2006/relationships/hyperlink" Target="http://abs.twimg.com/images/themes/theme1/bg.png" TargetMode="External" /><Relationship Id="rId214" Type="http://schemas.openxmlformats.org/officeDocument/2006/relationships/hyperlink" Target="http://abs.twimg.com/images/themes/theme13/bg.gif" TargetMode="External" /><Relationship Id="rId215" Type="http://schemas.openxmlformats.org/officeDocument/2006/relationships/hyperlink" Target="http://abs.twimg.com/images/themes/theme1/bg.png" TargetMode="External" /><Relationship Id="rId216" Type="http://schemas.openxmlformats.org/officeDocument/2006/relationships/hyperlink" Target="http://abs.twimg.com/images/themes/theme1/bg.png" TargetMode="External" /><Relationship Id="rId217" Type="http://schemas.openxmlformats.org/officeDocument/2006/relationships/hyperlink" Target="http://abs.twimg.com/images/themes/theme14/bg.gif" TargetMode="External" /><Relationship Id="rId218" Type="http://schemas.openxmlformats.org/officeDocument/2006/relationships/hyperlink" Target="http://abs.twimg.com/images/themes/theme15/bg.png" TargetMode="External" /><Relationship Id="rId219" Type="http://schemas.openxmlformats.org/officeDocument/2006/relationships/hyperlink" Target="http://abs.twimg.com/images/themes/theme15/bg.png" TargetMode="External" /><Relationship Id="rId220" Type="http://schemas.openxmlformats.org/officeDocument/2006/relationships/hyperlink" Target="http://abs.twimg.com/images/themes/theme1/bg.png" TargetMode="External" /><Relationship Id="rId221" Type="http://schemas.openxmlformats.org/officeDocument/2006/relationships/hyperlink" Target="http://abs.twimg.com/images/themes/theme1/bg.png" TargetMode="External" /><Relationship Id="rId222" Type="http://schemas.openxmlformats.org/officeDocument/2006/relationships/hyperlink" Target="http://abs.twimg.com/images/themes/theme1/bg.png" TargetMode="External" /><Relationship Id="rId223" Type="http://schemas.openxmlformats.org/officeDocument/2006/relationships/hyperlink" Target="http://abs.twimg.com/images/themes/theme1/bg.png" TargetMode="External" /><Relationship Id="rId224" Type="http://schemas.openxmlformats.org/officeDocument/2006/relationships/hyperlink" Target="http://abs.twimg.com/images/themes/theme1/bg.png" TargetMode="External" /><Relationship Id="rId225" Type="http://schemas.openxmlformats.org/officeDocument/2006/relationships/hyperlink" Target="http://abs.twimg.com/images/themes/theme8/bg.gif" TargetMode="External" /><Relationship Id="rId226" Type="http://schemas.openxmlformats.org/officeDocument/2006/relationships/hyperlink" Target="http://abs.twimg.com/images/themes/theme1/bg.png" TargetMode="External" /><Relationship Id="rId227" Type="http://schemas.openxmlformats.org/officeDocument/2006/relationships/hyperlink" Target="http://abs.twimg.com/images/themes/theme1/bg.png" TargetMode="External" /><Relationship Id="rId228" Type="http://schemas.openxmlformats.org/officeDocument/2006/relationships/hyperlink" Target="http://abs.twimg.com/images/themes/theme1/bg.png" TargetMode="External" /><Relationship Id="rId229" Type="http://schemas.openxmlformats.org/officeDocument/2006/relationships/hyperlink" Target="http://abs.twimg.com/images/themes/theme15/bg.png" TargetMode="External" /><Relationship Id="rId230" Type="http://schemas.openxmlformats.org/officeDocument/2006/relationships/hyperlink" Target="http://abs.twimg.com/images/themes/theme1/bg.png" TargetMode="External" /><Relationship Id="rId231" Type="http://schemas.openxmlformats.org/officeDocument/2006/relationships/hyperlink" Target="http://abs.twimg.com/images/themes/theme1/bg.png" TargetMode="External" /><Relationship Id="rId232" Type="http://schemas.openxmlformats.org/officeDocument/2006/relationships/hyperlink" Target="http://abs.twimg.com/images/themes/theme1/bg.png" TargetMode="External" /><Relationship Id="rId233" Type="http://schemas.openxmlformats.org/officeDocument/2006/relationships/hyperlink" Target="http://abs.twimg.com/images/themes/theme1/bg.png" TargetMode="External" /><Relationship Id="rId234" Type="http://schemas.openxmlformats.org/officeDocument/2006/relationships/hyperlink" Target="http://abs.twimg.com/images/themes/theme1/bg.png" TargetMode="External" /><Relationship Id="rId235" Type="http://schemas.openxmlformats.org/officeDocument/2006/relationships/hyperlink" Target="http://abs.twimg.com/images/themes/theme1/bg.png" TargetMode="External" /><Relationship Id="rId236" Type="http://schemas.openxmlformats.org/officeDocument/2006/relationships/hyperlink" Target="http://abs.twimg.com/images/themes/theme15/bg.png" TargetMode="External" /><Relationship Id="rId237" Type="http://schemas.openxmlformats.org/officeDocument/2006/relationships/hyperlink" Target="http://abs.twimg.com/images/themes/theme9/bg.gif" TargetMode="External" /><Relationship Id="rId238" Type="http://schemas.openxmlformats.org/officeDocument/2006/relationships/hyperlink" Target="http://abs.twimg.com/images/themes/theme1/bg.png" TargetMode="External" /><Relationship Id="rId239" Type="http://schemas.openxmlformats.org/officeDocument/2006/relationships/hyperlink" Target="http://abs.twimg.com/images/themes/theme1/bg.png" TargetMode="External" /><Relationship Id="rId240" Type="http://schemas.openxmlformats.org/officeDocument/2006/relationships/hyperlink" Target="http://abs.twimg.com/images/themes/theme1/bg.png" TargetMode="External" /><Relationship Id="rId241" Type="http://schemas.openxmlformats.org/officeDocument/2006/relationships/hyperlink" Target="http://abs.twimg.com/images/themes/theme1/bg.png" TargetMode="External" /><Relationship Id="rId242" Type="http://schemas.openxmlformats.org/officeDocument/2006/relationships/hyperlink" Target="http://abs.twimg.com/images/themes/theme17/bg.gif" TargetMode="External" /><Relationship Id="rId243" Type="http://schemas.openxmlformats.org/officeDocument/2006/relationships/hyperlink" Target="http://abs.twimg.com/images/themes/theme1/bg.png" TargetMode="External" /><Relationship Id="rId244" Type="http://schemas.openxmlformats.org/officeDocument/2006/relationships/hyperlink" Target="http://abs.twimg.com/images/themes/theme1/bg.png" TargetMode="External" /><Relationship Id="rId245" Type="http://schemas.openxmlformats.org/officeDocument/2006/relationships/hyperlink" Target="http://abs.twimg.com/images/themes/theme1/bg.png" TargetMode="External" /><Relationship Id="rId246" Type="http://schemas.openxmlformats.org/officeDocument/2006/relationships/hyperlink" Target="http://abs.twimg.com/images/themes/theme1/bg.png" TargetMode="External" /><Relationship Id="rId247" Type="http://schemas.openxmlformats.org/officeDocument/2006/relationships/hyperlink" Target="http://abs.twimg.com/images/themes/theme19/bg.gif" TargetMode="External" /><Relationship Id="rId248" Type="http://schemas.openxmlformats.org/officeDocument/2006/relationships/hyperlink" Target="http://abs.twimg.com/images/themes/theme1/bg.png" TargetMode="External" /><Relationship Id="rId249" Type="http://schemas.openxmlformats.org/officeDocument/2006/relationships/hyperlink" Target="http://abs.twimg.com/images/themes/theme1/bg.png" TargetMode="External" /><Relationship Id="rId250" Type="http://schemas.openxmlformats.org/officeDocument/2006/relationships/hyperlink" Target="http://abs.twimg.com/images/themes/theme1/bg.png" TargetMode="External" /><Relationship Id="rId251" Type="http://schemas.openxmlformats.org/officeDocument/2006/relationships/hyperlink" Target="http://abs.twimg.com/images/themes/theme1/bg.png" TargetMode="External" /><Relationship Id="rId252" Type="http://schemas.openxmlformats.org/officeDocument/2006/relationships/hyperlink" Target="http://abs.twimg.com/images/themes/theme1/bg.png" TargetMode="External" /><Relationship Id="rId253" Type="http://schemas.openxmlformats.org/officeDocument/2006/relationships/hyperlink" Target="http://abs.twimg.com/images/themes/theme1/bg.png" TargetMode="External" /><Relationship Id="rId254" Type="http://schemas.openxmlformats.org/officeDocument/2006/relationships/hyperlink" Target="http://abs.twimg.com/images/themes/theme1/bg.png" TargetMode="External" /><Relationship Id="rId255" Type="http://schemas.openxmlformats.org/officeDocument/2006/relationships/hyperlink" Target="http://abs.twimg.com/images/themes/theme1/bg.png" TargetMode="External" /><Relationship Id="rId256" Type="http://schemas.openxmlformats.org/officeDocument/2006/relationships/hyperlink" Target="http://abs.twimg.com/images/themes/theme1/bg.png" TargetMode="External" /><Relationship Id="rId257" Type="http://schemas.openxmlformats.org/officeDocument/2006/relationships/hyperlink" Target="http://abs.twimg.com/images/themes/theme1/bg.png" TargetMode="External" /><Relationship Id="rId258" Type="http://schemas.openxmlformats.org/officeDocument/2006/relationships/hyperlink" Target="http://abs.twimg.com/images/themes/theme1/bg.png" TargetMode="External" /><Relationship Id="rId259" Type="http://schemas.openxmlformats.org/officeDocument/2006/relationships/hyperlink" Target="http://abs.twimg.com/images/themes/theme6/bg.gif" TargetMode="External" /><Relationship Id="rId260" Type="http://schemas.openxmlformats.org/officeDocument/2006/relationships/hyperlink" Target="http://abs.twimg.com/images/themes/theme3/bg.gif" TargetMode="External" /><Relationship Id="rId261" Type="http://schemas.openxmlformats.org/officeDocument/2006/relationships/hyperlink" Target="http://abs.twimg.com/images/themes/theme1/bg.png" TargetMode="External" /><Relationship Id="rId262" Type="http://schemas.openxmlformats.org/officeDocument/2006/relationships/hyperlink" Target="http://abs.twimg.com/images/themes/theme1/bg.png" TargetMode="External" /><Relationship Id="rId263" Type="http://schemas.openxmlformats.org/officeDocument/2006/relationships/hyperlink" Target="http://abs.twimg.com/images/themes/theme1/bg.png" TargetMode="External" /><Relationship Id="rId264" Type="http://schemas.openxmlformats.org/officeDocument/2006/relationships/hyperlink" Target="http://abs.twimg.com/images/themes/theme1/bg.png" TargetMode="External" /><Relationship Id="rId265" Type="http://schemas.openxmlformats.org/officeDocument/2006/relationships/hyperlink" Target="http://abs.twimg.com/images/themes/theme1/bg.png" TargetMode="External" /><Relationship Id="rId266" Type="http://schemas.openxmlformats.org/officeDocument/2006/relationships/hyperlink" Target="http://abs.twimg.com/images/themes/theme1/bg.png" TargetMode="External" /><Relationship Id="rId267" Type="http://schemas.openxmlformats.org/officeDocument/2006/relationships/hyperlink" Target="http://abs.twimg.com/images/themes/theme14/bg.gif" TargetMode="External" /><Relationship Id="rId268" Type="http://schemas.openxmlformats.org/officeDocument/2006/relationships/hyperlink" Target="http://abs.twimg.com/images/themes/theme1/bg.png" TargetMode="External" /><Relationship Id="rId269" Type="http://schemas.openxmlformats.org/officeDocument/2006/relationships/hyperlink" Target="http://abs.twimg.com/images/themes/theme1/bg.png" TargetMode="External" /><Relationship Id="rId270" Type="http://schemas.openxmlformats.org/officeDocument/2006/relationships/hyperlink" Target="http://abs.twimg.com/images/themes/theme2/bg.gif" TargetMode="External" /><Relationship Id="rId271" Type="http://schemas.openxmlformats.org/officeDocument/2006/relationships/hyperlink" Target="http://abs.twimg.com/images/themes/theme1/bg.png" TargetMode="External" /><Relationship Id="rId272" Type="http://schemas.openxmlformats.org/officeDocument/2006/relationships/hyperlink" Target="http://abs.twimg.com/images/themes/theme1/bg.png" TargetMode="External" /><Relationship Id="rId273" Type="http://schemas.openxmlformats.org/officeDocument/2006/relationships/hyperlink" Target="http://abs.twimg.com/images/themes/theme5/bg.gif" TargetMode="External" /><Relationship Id="rId274" Type="http://schemas.openxmlformats.org/officeDocument/2006/relationships/hyperlink" Target="http://abs.twimg.com/images/themes/theme15/bg.png" TargetMode="External" /><Relationship Id="rId275" Type="http://schemas.openxmlformats.org/officeDocument/2006/relationships/hyperlink" Target="http://abs.twimg.com/images/themes/theme1/bg.png" TargetMode="External" /><Relationship Id="rId276" Type="http://schemas.openxmlformats.org/officeDocument/2006/relationships/hyperlink" Target="http://abs.twimg.com/images/themes/theme1/bg.png" TargetMode="External" /><Relationship Id="rId277" Type="http://schemas.openxmlformats.org/officeDocument/2006/relationships/hyperlink" Target="http://abs.twimg.com/images/themes/theme1/bg.png" TargetMode="External" /><Relationship Id="rId278" Type="http://schemas.openxmlformats.org/officeDocument/2006/relationships/hyperlink" Target="http://abs.twimg.com/images/themes/theme18/bg.gif" TargetMode="External" /><Relationship Id="rId279" Type="http://schemas.openxmlformats.org/officeDocument/2006/relationships/hyperlink" Target="http://abs.twimg.com/images/themes/theme1/bg.png" TargetMode="External" /><Relationship Id="rId280" Type="http://schemas.openxmlformats.org/officeDocument/2006/relationships/hyperlink" Target="http://abs.twimg.com/images/themes/theme1/bg.png" TargetMode="External" /><Relationship Id="rId281" Type="http://schemas.openxmlformats.org/officeDocument/2006/relationships/hyperlink" Target="http://abs.twimg.com/images/themes/theme1/bg.png" TargetMode="External" /><Relationship Id="rId282" Type="http://schemas.openxmlformats.org/officeDocument/2006/relationships/hyperlink" Target="http://abs.twimg.com/images/themes/theme1/bg.png" TargetMode="External" /><Relationship Id="rId283" Type="http://schemas.openxmlformats.org/officeDocument/2006/relationships/hyperlink" Target="http://abs.twimg.com/images/themes/theme1/bg.png" TargetMode="External" /><Relationship Id="rId284" Type="http://schemas.openxmlformats.org/officeDocument/2006/relationships/hyperlink" Target="http://abs.twimg.com/images/themes/theme5/bg.gif" TargetMode="External" /><Relationship Id="rId285" Type="http://schemas.openxmlformats.org/officeDocument/2006/relationships/hyperlink" Target="http://abs.twimg.com/images/themes/theme19/bg.gif" TargetMode="External" /><Relationship Id="rId286" Type="http://schemas.openxmlformats.org/officeDocument/2006/relationships/hyperlink" Target="http://abs.twimg.com/images/themes/theme1/bg.png" TargetMode="External" /><Relationship Id="rId287" Type="http://schemas.openxmlformats.org/officeDocument/2006/relationships/hyperlink" Target="http://abs.twimg.com/images/themes/theme1/bg.png" TargetMode="External" /><Relationship Id="rId288" Type="http://schemas.openxmlformats.org/officeDocument/2006/relationships/hyperlink" Target="http://abs.twimg.com/images/themes/theme1/bg.png" TargetMode="External" /><Relationship Id="rId289" Type="http://schemas.openxmlformats.org/officeDocument/2006/relationships/hyperlink" Target="http://abs.twimg.com/images/themes/theme13/bg.gif" TargetMode="External" /><Relationship Id="rId290" Type="http://schemas.openxmlformats.org/officeDocument/2006/relationships/hyperlink" Target="http://abs.twimg.com/images/themes/theme1/bg.png" TargetMode="External" /><Relationship Id="rId291" Type="http://schemas.openxmlformats.org/officeDocument/2006/relationships/hyperlink" Target="http://abs.twimg.com/images/themes/theme1/bg.png" TargetMode="External" /><Relationship Id="rId292" Type="http://schemas.openxmlformats.org/officeDocument/2006/relationships/hyperlink" Target="http://abs.twimg.com/images/themes/theme1/bg.png" TargetMode="External" /><Relationship Id="rId293" Type="http://schemas.openxmlformats.org/officeDocument/2006/relationships/hyperlink" Target="http://abs.twimg.com/images/themes/theme5/bg.gif" TargetMode="External" /><Relationship Id="rId294" Type="http://schemas.openxmlformats.org/officeDocument/2006/relationships/hyperlink" Target="http://abs.twimg.com/images/themes/theme1/bg.png" TargetMode="External" /><Relationship Id="rId295" Type="http://schemas.openxmlformats.org/officeDocument/2006/relationships/hyperlink" Target="http://abs.twimg.com/images/themes/theme1/bg.png" TargetMode="External" /><Relationship Id="rId296" Type="http://schemas.openxmlformats.org/officeDocument/2006/relationships/hyperlink" Target="http://abs.twimg.com/images/themes/theme1/bg.png" TargetMode="External" /><Relationship Id="rId297" Type="http://schemas.openxmlformats.org/officeDocument/2006/relationships/hyperlink" Target="http://abs.twimg.com/images/themes/theme6/bg.gif" TargetMode="External" /><Relationship Id="rId298" Type="http://schemas.openxmlformats.org/officeDocument/2006/relationships/hyperlink" Target="http://abs.twimg.com/images/themes/theme1/bg.png" TargetMode="External" /><Relationship Id="rId299" Type="http://schemas.openxmlformats.org/officeDocument/2006/relationships/hyperlink" Target="http://abs.twimg.com/images/themes/theme1/bg.png" TargetMode="External" /><Relationship Id="rId300" Type="http://schemas.openxmlformats.org/officeDocument/2006/relationships/hyperlink" Target="http://abs.twimg.com/images/themes/theme1/bg.png" TargetMode="External" /><Relationship Id="rId301" Type="http://schemas.openxmlformats.org/officeDocument/2006/relationships/hyperlink" Target="http://abs.twimg.com/images/themes/theme1/bg.png" TargetMode="External" /><Relationship Id="rId302" Type="http://schemas.openxmlformats.org/officeDocument/2006/relationships/hyperlink" Target="http://abs.twimg.com/images/themes/theme1/bg.png" TargetMode="External" /><Relationship Id="rId303" Type="http://schemas.openxmlformats.org/officeDocument/2006/relationships/hyperlink" Target="http://abs.twimg.com/images/themes/theme1/bg.png" TargetMode="External" /><Relationship Id="rId304" Type="http://schemas.openxmlformats.org/officeDocument/2006/relationships/hyperlink" Target="http://abs.twimg.com/images/themes/theme1/bg.png" TargetMode="External" /><Relationship Id="rId305" Type="http://schemas.openxmlformats.org/officeDocument/2006/relationships/hyperlink" Target="http://abs.twimg.com/images/themes/theme1/bg.png" TargetMode="External" /><Relationship Id="rId306" Type="http://schemas.openxmlformats.org/officeDocument/2006/relationships/hyperlink" Target="http://abs.twimg.com/images/themes/theme1/bg.png" TargetMode="External" /><Relationship Id="rId307" Type="http://schemas.openxmlformats.org/officeDocument/2006/relationships/hyperlink" Target="http://abs.twimg.com/images/themes/theme1/bg.png" TargetMode="External" /><Relationship Id="rId308" Type="http://schemas.openxmlformats.org/officeDocument/2006/relationships/hyperlink" Target="http://abs.twimg.com/images/themes/theme1/bg.png" TargetMode="External" /><Relationship Id="rId309" Type="http://schemas.openxmlformats.org/officeDocument/2006/relationships/hyperlink" Target="http://abs.twimg.com/images/themes/theme14/bg.gif" TargetMode="External" /><Relationship Id="rId310" Type="http://schemas.openxmlformats.org/officeDocument/2006/relationships/hyperlink" Target="http://abs.twimg.com/images/themes/theme1/bg.png" TargetMode="External" /><Relationship Id="rId311" Type="http://schemas.openxmlformats.org/officeDocument/2006/relationships/hyperlink" Target="http://abs.twimg.com/images/themes/theme1/bg.png" TargetMode="External" /><Relationship Id="rId312" Type="http://schemas.openxmlformats.org/officeDocument/2006/relationships/hyperlink" Target="http://abs.twimg.com/images/themes/theme1/bg.png" TargetMode="External" /><Relationship Id="rId313" Type="http://schemas.openxmlformats.org/officeDocument/2006/relationships/hyperlink" Target="http://abs.twimg.com/images/themes/theme1/bg.png" TargetMode="External" /><Relationship Id="rId314" Type="http://schemas.openxmlformats.org/officeDocument/2006/relationships/hyperlink" Target="http://abs.twimg.com/images/themes/theme1/bg.png" TargetMode="External" /><Relationship Id="rId315" Type="http://schemas.openxmlformats.org/officeDocument/2006/relationships/hyperlink" Target="http://abs.twimg.com/images/themes/theme1/bg.png" TargetMode="External" /><Relationship Id="rId316" Type="http://schemas.openxmlformats.org/officeDocument/2006/relationships/hyperlink" Target="http://abs.twimg.com/images/themes/theme1/bg.png" TargetMode="External" /><Relationship Id="rId317" Type="http://schemas.openxmlformats.org/officeDocument/2006/relationships/hyperlink" Target="http://abs.twimg.com/images/themes/theme1/bg.png" TargetMode="External" /><Relationship Id="rId318" Type="http://schemas.openxmlformats.org/officeDocument/2006/relationships/hyperlink" Target="http://abs.twimg.com/images/themes/theme1/bg.png" TargetMode="External" /><Relationship Id="rId319" Type="http://schemas.openxmlformats.org/officeDocument/2006/relationships/hyperlink" Target="http://abs.twimg.com/images/themes/theme1/bg.png" TargetMode="External" /><Relationship Id="rId320" Type="http://schemas.openxmlformats.org/officeDocument/2006/relationships/hyperlink" Target="http://abs.twimg.com/images/themes/theme1/bg.png" TargetMode="External" /><Relationship Id="rId321" Type="http://schemas.openxmlformats.org/officeDocument/2006/relationships/hyperlink" Target="http://abs.twimg.com/images/themes/theme1/bg.png" TargetMode="External" /><Relationship Id="rId322" Type="http://schemas.openxmlformats.org/officeDocument/2006/relationships/hyperlink" Target="http://abs.twimg.com/images/themes/theme1/bg.png" TargetMode="External" /><Relationship Id="rId323" Type="http://schemas.openxmlformats.org/officeDocument/2006/relationships/hyperlink" Target="http://abs.twimg.com/images/themes/theme1/bg.png" TargetMode="External" /><Relationship Id="rId324" Type="http://schemas.openxmlformats.org/officeDocument/2006/relationships/hyperlink" Target="http://pbs.twimg.com/profile_images/546936026988806144/KQEhQ6De_normal.jpeg" TargetMode="External" /><Relationship Id="rId325" Type="http://schemas.openxmlformats.org/officeDocument/2006/relationships/hyperlink" Target="http://pbs.twimg.com/profile_images/1016458635323506689/qo-gpei__normal.jpg" TargetMode="External" /><Relationship Id="rId326" Type="http://schemas.openxmlformats.org/officeDocument/2006/relationships/hyperlink" Target="http://abs.twimg.com/sticky/default_profile_images/default_profile_normal.png" TargetMode="External" /><Relationship Id="rId327" Type="http://schemas.openxmlformats.org/officeDocument/2006/relationships/hyperlink" Target="http://pbs.twimg.com/profile_images/674253367045177345/rbc5Q0F5_normal.jpg" TargetMode="External" /><Relationship Id="rId328" Type="http://schemas.openxmlformats.org/officeDocument/2006/relationships/hyperlink" Target="http://pbs.twimg.com/profile_images/1055196750150074368/Nk0t7Ukn_normal.jpg" TargetMode="External" /><Relationship Id="rId329" Type="http://schemas.openxmlformats.org/officeDocument/2006/relationships/hyperlink" Target="http://pbs.twimg.com/profile_images/1047473906360229889/teXsLL1L_normal.jpg" TargetMode="External" /><Relationship Id="rId330" Type="http://schemas.openxmlformats.org/officeDocument/2006/relationships/hyperlink" Target="http://pbs.twimg.com/profile_images/1022094693126074369/bA64NuNg_normal.jpg" TargetMode="External" /><Relationship Id="rId331" Type="http://schemas.openxmlformats.org/officeDocument/2006/relationships/hyperlink" Target="http://pbs.twimg.com/profile_images/378800000356963215/7b87d5c360583e770c087682f0a6e13e_normal.png" TargetMode="External" /><Relationship Id="rId332" Type="http://schemas.openxmlformats.org/officeDocument/2006/relationships/hyperlink" Target="http://pbs.twimg.com/profile_images/2144938269/Slicer_normal.jpg" TargetMode="External" /><Relationship Id="rId333" Type="http://schemas.openxmlformats.org/officeDocument/2006/relationships/hyperlink" Target="http://pbs.twimg.com/profile_images/1082698420660461568/u3rCM2-0_normal.jpg" TargetMode="External" /><Relationship Id="rId334" Type="http://schemas.openxmlformats.org/officeDocument/2006/relationships/hyperlink" Target="http://pbs.twimg.com/profile_images/923927677337300993/RW-b6t6q_normal.jpg" TargetMode="External" /><Relationship Id="rId335" Type="http://schemas.openxmlformats.org/officeDocument/2006/relationships/hyperlink" Target="http://pbs.twimg.com/profile_images/997875100832731136/m4DFLWas_normal.jpg" TargetMode="External" /><Relationship Id="rId336" Type="http://schemas.openxmlformats.org/officeDocument/2006/relationships/hyperlink" Target="http://pbs.twimg.com/profile_images/1060330524462460928/2wwAJNOl_normal.jpg" TargetMode="External" /><Relationship Id="rId337" Type="http://schemas.openxmlformats.org/officeDocument/2006/relationships/hyperlink" Target="http://abs.twimg.com/sticky/default_profile_images/default_profile_normal.png" TargetMode="External" /><Relationship Id="rId338" Type="http://schemas.openxmlformats.org/officeDocument/2006/relationships/hyperlink" Target="http://pbs.twimg.com/profile_images/883312995325140993/VJEjzmov_normal.jpg" TargetMode="External" /><Relationship Id="rId339" Type="http://schemas.openxmlformats.org/officeDocument/2006/relationships/hyperlink" Target="http://pbs.twimg.com/profile_images/1023654424667992064/_HOzxt3e_normal.jpg" TargetMode="External" /><Relationship Id="rId340" Type="http://schemas.openxmlformats.org/officeDocument/2006/relationships/hyperlink" Target="http://pbs.twimg.com/profile_images/969031472991604736/OUs22g4Z_normal.jpg" TargetMode="External" /><Relationship Id="rId341" Type="http://schemas.openxmlformats.org/officeDocument/2006/relationships/hyperlink" Target="http://pbs.twimg.com/profile_images/1766896172/image_normal.jpg" TargetMode="External" /><Relationship Id="rId342" Type="http://schemas.openxmlformats.org/officeDocument/2006/relationships/hyperlink" Target="http://abs.twimg.com/sticky/default_profile_images/default_profile_normal.png" TargetMode="External" /><Relationship Id="rId343" Type="http://schemas.openxmlformats.org/officeDocument/2006/relationships/hyperlink" Target="http://pbs.twimg.com/profile_images/979479890893459457/Ep_obtr4_normal.jpg" TargetMode="External" /><Relationship Id="rId344" Type="http://schemas.openxmlformats.org/officeDocument/2006/relationships/hyperlink" Target="http://pbs.twimg.com/profile_images/576623519473262592/qJq6dEXE_normal.jpeg" TargetMode="External" /><Relationship Id="rId345" Type="http://schemas.openxmlformats.org/officeDocument/2006/relationships/hyperlink" Target="http://pbs.twimg.com/profile_images/1033707401856397312/qsB4_LPz_normal.jpg" TargetMode="External" /><Relationship Id="rId346" Type="http://schemas.openxmlformats.org/officeDocument/2006/relationships/hyperlink" Target="http://pbs.twimg.com/profile_images/477688273/me__Small__normal.jpg" TargetMode="External" /><Relationship Id="rId347" Type="http://schemas.openxmlformats.org/officeDocument/2006/relationships/hyperlink" Target="http://pbs.twimg.com/profile_images/1003751765215514624/Lp1sLS2m_normal.jpg" TargetMode="External" /><Relationship Id="rId348" Type="http://schemas.openxmlformats.org/officeDocument/2006/relationships/hyperlink" Target="http://pbs.twimg.com/profile_images/750452160287023104/mLWPIg5u_normal.jpg" TargetMode="External" /><Relationship Id="rId349" Type="http://schemas.openxmlformats.org/officeDocument/2006/relationships/hyperlink" Target="http://pbs.twimg.com/profile_images/1459916859/Screen_shot_2011-07-25_at_14.07.46_normal.JPG" TargetMode="External" /><Relationship Id="rId350" Type="http://schemas.openxmlformats.org/officeDocument/2006/relationships/hyperlink" Target="http://pbs.twimg.com/profile_images/1035556836756283392/I9K-TB5e_normal.jpg" TargetMode="External" /><Relationship Id="rId351" Type="http://schemas.openxmlformats.org/officeDocument/2006/relationships/hyperlink" Target="http://pbs.twimg.com/profile_images/976863789969760256/MiCl--0J_normal.jpg" TargetMode="External" /><Relationship Id="rId352" Type="http://schemas.openxmlformats.org/officeDocument/2006/relationships/hyperlink" Target="http://pbs.twimg.com/profile_images/964242765231116288/za11CWCF_normal.jpg" TargetMode="External" /><Relationship Id="rId353" Type="http://schemas.openxmlformats.org/officeDocument/2006/relationships/hyperlink" Target="http://pbs.twimg.com/profile_images/477549557887152128/g9oNzt7X_normal.jpeg" TargetMode="External" /><Relationship Id="rId354" Type="http://schemas.openxmlformats.org/officeDocument/2006/relationships/hyperlink" Target="http://pbs.twimg.com/profile_images/1000334346375528448/1t9rl4gq_normal.jpg" TargetMode="External" /><Relationship Id="rId355" Type="http://schemas.openxmlformats.org/officeDocument/2006/relationships/hyperlink" Target="http://pbs.twimg.com/profile_images/1044612830949978113/-c2MY80d_normal.jpg" TargetMode="External" /><Relationship Id="rId356" Type="http://schemas.openxmlformats.org/officeDocument/2006/relationships/hyperlink" Target="http://pbs.twimg.com/profile_images/830928729471856641/d-_afPO1_normal.jpg" TargetMode="External" /><Relationship Id="rId357" Type="http://schemas.openxmlformats.org/officeDocument/2006/relationships/hyperlink" Target="http://pbs.twimg.com/profile_images/479520702114971648/DvKyWHmy_normal.jpeg" TargetMode="External" /><Relationship Id="rId358" Type="http://schemas.openxmlformats.org/officeDocument/2006/relationships/hyperlink" Target="http://pbs.twimg.com/profile_images/688843035413737478/w9HVMkOj_normal.jpg" TargetMode="External" /><Relationship Id="rId359" Type="http://schemas.openxmlformats.org/officeDocument/2006/relationships/hyperlink" Target="http://pbs.twimg.com/profile_images/972935338510479365/5irg5Sb0_normal.jpg" TargetMode="External" /><Relationship Id="rId360" Type="http://schemas.openxmlformats.org/officeDocument/2006/relationships/hyperlink" Target="http://pbs.twimg.com/profile_images/1074667557037268992/pgXFAhMM_normal.jpg" TargetMode="External" /><Relationship Id="rId361" Type="http://schemas.openxmlformats.org/officeDocument/2006/relationships/hyperlink" Target="http://pbs.twimg.com/profile_images/884378642696081409/7x-K4cOG_normal.jpg" TargetMode="External" /><Relationship Id="rId362" Type="http://schemas.openxmlformats.org/officeDocument/2006/relationships/hyperlink" Target="http://pbs.twimg.com/profile_images/1062566822300524545/qYVKwOub_normal.jpg" TargetMode="External" /><Relationship Id="rId363" Type="http://schemas.openxmlformats.org/officeDocument/2006/relationships/hyperlink" Target="http://pbs.twimg.com/profile_images/908344315549814784/WHXWGcHg_normal.jpg" TargetMode="External" /><Relationship Id="rId364" Type="http://schemas.openxmlformats.org/officeDocument/2006/relationships/hyperlink" Target="http://pbs.twimg.com/profile_images/1028052987317559296/m6orhR77_normal.jpg" TargetMode="External" /><Relationship Id="rId365" Type="http://schemas.openxmlformats.org/officeDocument/2006/relationships/hyperlink" Target="http://pbs.twimg.com/profile_images/795332377975386112/NgoU0LFW_normal.jpg" TargetMode="External" /><Relationship Id="rId366" Type="http://schemas.openxmlformats.org/officeDocument/2006/relationships/hyperlink" Target="http://pbs.twimg.com/profile_images/622858360518537221/M11aOJ3b_normal.jpg" TargetMode="External" /><Relationship Id="rId367" Type="http://schemas.openxmlformats.org/officeDocument/2006/relationships/hyperlink" Target="http://abs.twimg.com/sticky/default_profile_images/default_profile_normal.png" TargetMode="External" /><Relationship Id="rId368" Type="http://schemas.openxmlformats.org/officeDocument/2006/relationships/hyperlink" Target="http://pbs.twimg.com/profile_images/1080293863976304640/DXvGaPCo_normal.jpg" TargetMode="External" /><Relationship Id="rId369" Type="http://schemas.openxmlformats.org/officeDocument/2006/relationships/hyperlink" Target="http://pbs.twimg.com/profile_images/2200983656/image_normal.jpg" TargetMode="External" /><Relationship Id="rId370" Type="http://schemas.openxmlformats.org/officeDocument/2006/relationships/hyperlink" Target="http://pbs.twimg.com/profile_images/918302114019004417/3QDjSCjg_normal.jpg" TargetMode="External" /><Relationship Id="rId371" Type="http://schemas.openxmlformats.org/officeDocument/2006/relationships/hyperlink" Target="http://pbs.twimg.com/profile_images/1043089554734043136/4BZVaHrA_normal.jpg" TargetMode="External" /><Relationship Id="rId372" Type="http://schemas.openxmlformats.org/officeDocument/2006/relationships/hyperlink" Target="http://pbs.twimg.com/profile_images/1075702646235906048/98BcNUBm_normal.jpg" TargetMode="External" /><Relationship Id="rId373" Type="http://schemas.openxmlformats.org/officeDocument/2006/relationships/hyperlink" Target="http://pbs.twimg.com/profile_images/905723211555282945/Ddqcu4FA_normal.jpg" TargetMode="External" /><Relationship Id="rId374" Type="http://schemas.openxmlformats.org/officeDocument/2006/relationships/hyperlink" Target="http://pbs.twimg.com/profile_images/936631614045675520/r1OhT6v-_normal.jpg" TargetMode="External" /><Relationship Id="rId375" Type="http://schemas.openxmlformats.org/officeDocument/2006/relationships/hyperlink" Target="http://pbs.twimg.com/profile_images/727239253529350144/Syga1r2Z_normal.jpg" TargetMode="External" /><Relationship Id="rId376" Type="http://schemas.openxmlformats.org/officeDocument/2006/relationships/hyperlink" Target="http://pbs.twimg.com/profile_images/1078543392529879041/0iUpX5MQ_normal.jpg" TargetMode="External" /><Relationship Id="rId377" Type="http://schemas.openxmlformats.org/officeDocument/2006/relationships/hyperlink" Target="http://pbs.twimg.com/profile_images/991485592478220289/KAAvwnAA_normal.jpg" TargetMode="External" /><Relationship Id="rId378" Type="http://schemas.openxmlformats.org/officeDocument/2006/relationships/hyperlink" Target="http://pbs.twimg.com/profile_images/711920034327695360/Iluv2qo5_normal.jpg" TargetMode="External" /><Relationship Id="rId379" Type="http://schemas.openxmlformats.org/officeDocument/2006/relationships/hyperlink" Target="http://pbs.twimg.com/profile_images/862266032509132801/rXXSp4eP_normal.jpg" TargetMode="External" /><Relationship Id="rId380" Type="http://schemas.openxmlformats.org/officeDocument/2006/relationships/hyperlink" Target="http://pbs.twimg.com/profile_images/458313313898606593/JarCy6Ef_normal.jpeg" TargetMode="External" /><Relationship Id="rId381" Type="http://schemas.openxmlformats.org/officeDocument/2006/relationships/hyperlink" Target="http://pbs.twimg.com/profile_images/914134935459508224/0undbHoq_normal.jpg" TargetMode="External" /><Relationship Id="rId382" Type="http://schemas.openxmlformats.org/officeDocument/2006/relationships/hyperlink" Target="http://pbs.twimg.com/profile_images/1026423536834043905/bAFtf1hq_normal.jpg" TargetMode="External" /><Relationship Id="rId383" Type="http://schemas.openxmlformats.org/officeDocument/2006/relationships/hyperlink" Target="http://pbs.twimg.com/profile_images/937441879288877058/TOYVYqPI_normal.jpg" TargetMode="External" /><Relationship Id="rId384" Type="http://schemas.openxmlformats.org/officeDocument/2006/relationships/hyperlink" Target="http://pbs.twimg.com/profile_images/936188961340448768/Jippi28N_normal.jpg" TargetMode="External" /><Relationship Id="rId385" Type="http://schemas.openxmlformats.org/officeDocument/2006/relationships/hyperlink" Target="http://pbs.twimg.com/profile_images/673798829632811008/7KaJRWdp_normal.jpg" TargetMode="External" /><Relationship Id="rId386" Type="http://schemas.openxmlformats.org/officeDocument/2006/relationships/hyperlink" Target="http://pbs.twimg.com/profile_images/1047032161222692864/rG-uOvvE_normal.jpg" TargetMode="External" /><Relationship Id="rId387" Type="http://schemas.openxmlformats.org/officeDocument/2006/relationships/hyperlink" Target="http://pbs.twimg.com/profile_images/739922432702750720/n69V-jF9_normal.jpg" TargetMode="External" /><Relationship Id="rId388" Type="http://schemas.openxmlformats.org/officeDocument/2006/relationships/hyperlink" Target="http://pbs.twimg.com/profile_images/924959964095008768/cHfRRucw_normal.jpg" TargetMode="External" /><Relationship Id="rId389" Type="http://schemas.openxmlformats.org/officeDocument/2006/relationships/hyperlink" Target="http://pbs.twimg.com/profile_images/984447114729218049/YvGiUhea_normal.jpg" TargetMode="External" /><Relationship Id="rId390" Type="http://schemas.openxmlformats.org/officeDocument/2006/relationships/hyperlink" Target="http://pbs.twimg.com/profile_images/602089466594009088/F3ASdrpX_normal.png" TargetMode="External" /><Relationship Id="rId391" Type="http://schemas.openxmlformats.org/officeDocument/2006/relationships/hyperlink" Target="http://pbs.twimg.com/profile_images/521778868479201281/CIDTzlm6_normal.jpeg" TargetMode="External" /><Relationship Id="rId392" Type="http://schemas.openxmlformats.org/officeDocument/2006/relationships/hyperlink" Target="http://pbs.twimg.com/profile_images/910575272289820672/eKVIxCq5_normal.jpg" TargetMode="External" /><Relationship Id="rId393" Type="http://schemas.openxmlformats.org/officeDocument/2006/relationships/hyperlink" Target="http://pbs.twimg.com/profile_images/406108660/DSC00135_normal.jpg" TargetMode="External" /><Relationship Id="rId394" Type="http://schemas.openxmlformats.org/officeDocument/2006/relationships/hyperlink" Target="http://pbs.twimg.com/profile_images/605776619878236161/NEuToMCO_normal.jpg" TargetMode="External" /><Relationship Id="rId395" Type="http://schemas.openxmlformats.org/officeDocument/2006/relationships/hyperlink" Target="http://pbs.twimg.com/profile_images/1074759741719670784/s2cpgrQX_normal.jpg" TargetMode="External" /><Relationship Id="rId396" Type="http://schemas.openxmlformats.org/officeDocument/2006/relationships/hyperlink" Target="http://pbs.twimg.com/profile_images/866946060308107264/69vLGdKb_normal.jpg" TargetMode="External" /><Relationship Id="rId397" Type="http://schemas.openxmlformats.org/officeDocument/2006/relationships/hyperlink" Target="http://pbs.twimg.com/profile_images/783986614674530304/egSkFeK7_normal.jpg" TargetMode="External" /><Relationship Id="rId398" Type="http://schemas.openxmlformats.org/officeDocument/2006/relationships/hyperlink" Target="http://pbs.twimg.com/profile_images/924288154965889024/A_xnjolt_normal.jpg" TargetMode="External" /><Relationship Id="rId399" Type="http://schemas.openxmlformats.org/officeDocument/2006/relationships/hyperlink" Target="http://pbs.twimg.com/profile_images/1017511806728892416/H-YZsxVd_normal.jpg" TargetMode="External" /><Relationship Id="rId400" Type="http://schemas.openxmlformats.org/officeDocument/2006/relationships/hyperlink" Target="http://pbs.twimg.com/profile_images/1017014054685159424/ChvlTCG2_normal.jpg" TargetMode="External" /><Relationship Id="rId401" Type="http://schemas.openxmlformats.org/officeDocument/2006/relationships/hyperlink" Target="http://pbs.twimg.com/profile_images/1023235084927807488/FVXfGjUv_normal.jpg" TargetMode="External" /><Relationship Id="rId402" Type="http://schemas.openxmlformats.org/officeDocument/2006/relationships/hyperlink" Target="http://pbs.twimg.com/profile_images/800079742120685568/gtjE2dtS_normal.jpg" TargetMode="External" /><Relationship Id="rId403" Type="http://schemas.openxmlformats.org/officeDocument/2006/relationships/hyperlink" Target="http://pbs.twimg.com/profile_images/799920897889075200/T0LPj-rB_normal.jpg" TargetMode="External" /><Relationship Id="rId404" Type="http://schemas.openxmlformats.org/officeDocument/2006/relationships/hyperlink" Target="http://pbs.twimg.com/profile_images/862039501572456448/Q1kcZPbg_normal.jpg" TargetMode="External" /><Relationship Id="rId405" Type="http://schemas.openxmlformats.org/officeDocument/2006/relationships/hyperlink" Target="http://pbs.twimg.com/profile_images/1036302831144321024/td3FJjQ4_normal.jpg" TargetMode="External" /><Relationship Id="rId406" Type="http://schemas.openxmlformats.org/officeDocument/2006/relationships/hyperlink" Target="http://pbs.twimg.com/profile_images/3395580597/ce0c65a3660220e7b17ee2a963e3f90e_normal.jpeg" TargetMode="External" /><Relationship Id="rId407" Type="http://schemas.openxmlformats.org/officeDocument/2006/relationships/hyperlink" Target="http://pbs.twimg.com/profile_images/1050351135373086720/zfB_OX9N_normal.jpg" TargetMode="External" /><Relationship Id="rId408" Type="http://schemas.openxmlformats.org/officeDocument/2006/relationships/hyperlink" Target="http://pbs.twimg.com/profile_images/494896731490770944/Qtp0ZImA_normal.jpeg" TargetMode="External" /><Relationship Id="rId409" Type="http://schemas.openxmlformats.org/officeDocument/2006/relationships/hyperlink" Target="http://pbs.twimg.com/profile_images/596759113356419072/yyy0yR8s_normal.jpg" TargetMode="External" /><Relationship Id="rId410" Type="http://schemas.openxmlformats.org/officeDocument/2006/relationships/hyperlink" Target="http://pbs.twimg.com/profile_images/1084764040704995328/Y2ksmk7O_normal.jpg" TargetMode="External" /><Relationship Id="rId411" Type="http://schemas.openxmlformats.org/officeDocument/2006/relationships/hyperlink" Target="http://pbs.twimg.com/profile_images/667807492869660672/iUyna6Ev_normal.jpg" TargetMode="External" /><Relationship Id="rId412" Type="http://schemas.openxmlformats.org/officeDocument/2006/relationships/hyperlink" Target="http://pbs.twimg.com/profile_images/749266957007020033/8iKOTe9E_normal.jpg" TargetMode="External" /><Relationship Id="rId413" Type="http://schemas.openxmlformats.org/officeDocument/2006/relationships/hyperlink" Target="http://pbs.twimg.com/profile_images/519217526434037760/5ulU5v_H_normal.jpeg" TargetMode="External" /><Relationship Id="rId414" Type="http://schemas.openxmlformats.org/officeDocument/2006/relationships/hyperlink" Target="http://pbs.twimg.com/profile_images/953627170127179777/bbpARPDS_normal.jpg" TargetMode="External" /><Relationship Id="rId415" Type="http://schemas.openxmlformats.org/officeDocument/2006/relationships/hyperlink" Target="http://pbs.twimg.com/profile_images/3208602002/9badfd95323cb8f9f3d45067fcc66ea3_normal.jpeg" TargetMode="External" /><Relationship Id="rId416" Type="http://schemas.openxmlformats.org/officeDocument/2006/relationships/hyperlink" Target="http://pbs.twimg.com/profile_images/1006025629731471361/Nxke3LN5_normal.jpg" TargetMode="External" /><Relationship Id="rId417" Type="http://schemas.openxmlformats.org/officeDocument/2006/relationships/hyperlink" Target="http://pbs.twimg.com/profile_images/828012195724324864/G_V65G5I_normal.jpg" TargetMode="External" /><Relationship Id="rId418" Type="http://schemas.openxmlformats.org/officeDocument/2006/relationships/hyperlink" Target="http://abs.twimg.com/sticky/default_profile_images/default_profile_normal.png" TargetMode="External" /><Relationship Id="rId419" Type="http://schemas.openxmlformats.org/officeDocument/2006/relationships/hyperlink" Target="http://pbs.twimg.com/profile_images/443136397386317824/6BbAe8XR_normal.jpeg" TargetMode="External" /><Relationship Id="rId420" Type="http://schemas.openxmlformats.org/officeDocument/2006/relationships/hyperlink" Target="http://pbs.twimg.com/profile_images/873928608636694528/HZQCJY6G_normal.jpg" TargetMode="External" /><Relationship Id="rId421" Type="http://schemas.openxmlformats.org/officeDocument/2006/relationships/hyperlink" Target="http://pbs.twimg.com/profile_images/378800000296164270/c8ba5b1c6f4b98714124a972ecaed582_normal.jpeg" TargetMode="External" /><Relationship Id="rId422" Type="http://schemas.openxmlformats.org/officeDocument/2006/relationships/hyperlink" Target="http://pbs.twimg.com/profile_images/970042224850464768/Ha8F4NQO_normal.jpg" TargetMode="External" /><Relationship Id="rId423" Type="http://schemas.openxmlformats.org/officeDocument/2006/relationships/hyperlink" Target="http://pbs.twimg.com/profile_images/378800000725668351/16bf102fc319d621a456d9f821071253_normal.jpeg" TargetMode="External" /><Relationship Id="rId424" Type="http://schemas.openxmlformats.org/officeDocument/2006/relationships/hyperlink" Target="http://pbs.twimg.com/profile_images/971418190294130688/hOVYgfbh_normal.jpg" TargetMode="External" /><Relationship Id="rId425" Type="http://schemas.openxmlformats.org/officeDocument/2006/relationships/hyperlink" Target="http://pbs.twimg.com/profile_images/842690251369910272/Ktaly4xa_normal.jpg" TargetMode="External" /><Relationship Id="rId426" Type="http://schemas.openxmlformats.org/officeDocument/2006/relationships/hyperlink" Target="http://pbs.twimg.com/profile_images/1072276222795767808/XAGFPpQr_normal.jpg" TargetMode="External" /><Relationship Id="rId427" Type="http://schemas.openxmlformats.org/officeDocument/2006/relationships/hyperlink" Target="http://pbs.twimg.com/profile_images/1070415999747452928/oUemhr7F_normal.jpg" TargetMode="External" /><Relationship Id="rId428" Type="http://schemas.openxmlformats.org/officeDocument/2006/relationships/hyperlink" Target="http://pbs.twimg.com/profile_images/858032422209933314/KzLg_zqi_normal.jpg" TargetMode="External" /><Relationship Id="rId429" Type="http://schemas.openxmlformats.org/officeDocument/2006/relationships/hyperlink" Target="http://pbs.twimg.com/profile_images/824314387477524484/ER3GB9aF_normal.jpg" TargetMode="External" /><Relationship Id="rId430" Type="http://schemas.openxmlformats.org/officeDocument/2006/relationships/hyperlink" Target="http://pbs.twimg.com/profile_images/1083101933777219584/eLazy9B1_normal.jpg" TargetMode="External" /><Relationship Id="rId431" Type="http://schemas.openxmlformats.org/officeDocument/2006/relationships/hyperlink" Target="http://pbs.twimg.com/profile_images/1046678639624896514/uKmAB43g_normal.jpg" TargetMode="External" /><Relationship Id="rId432" Type="http://schemas.openxmlformats.org/officeDocument/2006/relationships/hyperlink" Target="http://pbs.twimg.com/profile_images/1048996962165579777/ncCRYU-a_normal.jpg" TargetMode="External" /><Relationship Id="rId433" Type="http://schemas.openxmlformats.org/officeDocument/2006/relationships/hyperlink" Target="http://pbs.twimg.com/profile_images/621345475053113344/BFhOGdEB_normal.jpg" TargetMode="External" /><Relationship Id="rId434" Type="http://schemas.openxmlformats.org/officeDocument/2006/relationships/hyperlink" Target="http://pbs.twimg.com/profile_images/835478223081390084/sWmzZTJo_normal.jpg" TargetMode="External" /><Relationship Id="rId435" Type="http://schemas.openxmlformats.org/officeDocument/2006/relationships/hyperlink" Target="http://pbs.twimg.com/profile_images/544456943642103808/Aos9Xz5m_normal.jpeg" TargetMode="External" /><Relationship Id="rId436" Type="http://schemas.openxmlformats.org/officeDocument/2006/relationships/hyperlink" Target="http://pbs.twimg.com/profile_images/660501929890566145/y6ylhPVh_normal.jpg" TargetMode="External" /><Relationship Id="rId437" Type="http://schemas.openxmlformats.org/officeDocument/2006/relationships/hyperlink" Target="http://pbs.twimg.com/profile_images/1080448671672688640/Gm2jMSf__normal.jpg" TargetMode="External" /><Relationship Id="rId438" Type="http://schemas.openxmlformats.org/officeDocument/2006/relationships/hyperlink" Target="http://pbs.twimg.com/profile_images/744519066644262912/uGszUnKd_normal.jpg" TargetMode="External" /><Relationship Id="rId439" Type="http://schemas.openxmlformats.org/officeDocument/2006/relationships/hyperlink" Target="http://pbs.twimg.com/profile_images/1075872892997525504/NOUcTs6m_normal.jpg" TargetMode="External" /><Relationship Id="rId440" Type="http://schemas.openxmlformats.org/officeDocument/2006/relationships/hyperlink" Target="http://pbs.twimg.com/profile_images/740852577244483585/2hys5KRz_normal.jpg" TargetMode="External" /><Relationship Id="rId441" Type="http://schemas.openxmlformats.org/officeDocument/2006/relationships/hyperlink" Target="http://pbs.twimg.com/profile_images/729454787163475968/lfDO3vfT_normal.jpg" TargetMode="External" /><Relationship Id="rId442" Type="http://schemas.openxmlformats.org/officeDocument/2006/relationships/hyperlink" Target="http://pbs.twimg.com/profile_images/1022758668213936128/dSqRmriy_normal.jpg" TargetMode="External" /><Relationship Id="rId443" Type="http://schemas.openxmlformats.org/officeDocument/2006/relationships/hyperlink" Target="http://pbs.twimg.com/profile_images/378800000125057205/2f194327236f4a8744e8d9752e06f478_normal.jpeg" TargetMode="External" /><Relationship Id="rId444" Type="http://schemas.openxmlformats.org/officeDocument/2006/relationships/hyperlink" Target="http://pbs.twimg.com/profile_images/701884504999227393/Ceh0kv7D_normal.jpg" TargetMode="External" /><Relationship Id="rId445" Type="http://schemas.openxmlformats.org/officeDocument/2006/relationships/hyperlink" Target="http://pbs.twimg.com/profile_images/1001236273145802752/cQ90lQC1_normal.jpg" TargetMode="External" /><Relationship Id="rId446" Type="http://schemas.openxmlformats.org/officeDocument/2006/relationships/hyperlink" Target="http://pbs.twimg.com/profile_images/685162345027493888/5rcAJwb0_normal.jpg" TargetMode="External" /><Relationship Id="rId447" Type="http://schemas.openxmlformats.org/officeDocument/2006/relationships/hyperlink" Target="http://pbs.twimg.com/profile_images/1039210055017656326/_UGL40rm_normal.jpg" TargetMode="External" /><Relationship Id="rId448" Type="http://schemas.openxmlformats.org/officeDocument/2006/relationships/hyperlink" Target="http://pbs.twimg.com/profile_images/1015034507949412352/I_Co9fYO_normal.jpg" TargetMode="External" /><Relationship Id="rId449" Type="http://schemas.openxmlformats.org/officeDocument/2006/relationships/hyperlink" Target="http://pbs.twimg.com/profile_images/1064081329942392833/XiTiMxna_normal.jpg" TargetMode="External" /><Relationship Id="rId450" Type="http://schemas.openxmlformats.org/officeDocument/2006/relationships/hyperlink" Target="http://pbs.twimg.com/profile_images/601159550415278080/KWc-kOeb_normal.jpg" TargetMode="External" /><Relationship Id="rId451" Type="http://schemas.openxmlformats.org/officeDocument/2006/relationships/hyperlink" Target="http://pbs.twimg.com/profile_images/988122993095270401/uzRzAzKu_normal.jpg" TargetMode="External" /><Relationship Id="rId452" Type="http://schemas.openxmlformats.org/officeDocument/2006/relationships/hyperlink" Target="http://pbs.twimg.com/profile_images/955302072659988480/PzhchRQk_normal.jpg" TargetMode="External" /><Relationship Id="rId453" Type="http://schemas.openxmlformats.org/officeDocument/2006/relationships/hyperlink" Target="http://pbs.twimg.com/profile_images/378800000744134752/802a11ecd5341bd768d59fe874354eba_normal.jpeg" TargetMode="External" /><Relationship Id="rId454" Type="http://schemas.openxmlformats.org/officeDocument/2006/relationships/hyperlink" Target="http://pbs.twimg.com/profile_images/1001273044784967680/aOv19Q16_normal.jpg" TargetMode="External" /><Relationship Id="rId455" Type="http://schemas.openxmlformats.org/officeDocument/2006/relationships/hyperlink" Target="http://abs.twimg.com/sticky/default_profile_images/default_profile_normal.png" TargetMode="External" /><Relationship Id="rId456" Type="http://schemas.openxmlformats.org/officeDocument/2006/relationships/hyperlink" Target="http://pbs.twimg.com/profile_images/856442006788337664/B3w7Q1sc_normal.jpg" TargetMode="External" /><Relationship Id="rId457" Type="http://schemas.openxmlformats.org/officeDocument/2006/relationships/hyperlink" Target="http://pbs.twimg.com/profile_images/2586260591/image_normal.jpg" TargetMode="External" /><Relationship Id="rId458" Type="http://schemas.openxmlformats.org/officeDocument/2006/relationships/hyperlink" Target="http://pbs.twimg.com/profile_images/742433430953185285/iLg_titt_normal.jpg" TargetMode="External" /><Relationship Id="rId459" Type="http://schemas.openxmlformats.org/officeDocument/2006/relationships/hyperlink" Target="http://pbs.twimg.com/profile_images/1025310047818133505/3mC1SYFQ_normal.jpg" TargetMode="External" /><Relationship Id="rId460" Type="http://schemas.openxmlformats.org/officeDocument/2006/relationships/hyperlink" Target="http://pbs.twimg.com/profile_images/1850950477/IMG_0027_normal.jpg" TargetMode="External" /><Relationship Id="rId461" Type="http://schemas.openxmlformats.org/officeDocument/2006/relationships/hyperlink" Target="http://pbs.twimg.com/profile_images/794458812480679936/HVL5npbv_normal.jpg" TargetMode="External" /><Relationship Id="rId462" Type="http://schemas.openxmlformats.org/officeDocument/2006/relationships/hyperlink" Target="http://pbs.twimg.com/profile_images/855143385753157636/zhFj0lr4_normal.jpg" TargetMode="External" /><Relationship Id="rId463" Type="http://schemas.openxmlformats.org/officeDocument/2006/relationships/hyperlink" Target="http://pbs.twimg.com/profile_images/936219523954376704/zfn4HsMF_normal.jpg" TargetMode="External" /><Relationship Id="rId464" Type="http://schemas.openxmlformats.org/officeDocument/2006/relationships/hyperlink" Target="http://pbs.twimg.com/profile_images/614443150753538048/hYFBkqtO_normal.jpg" TargetMode="External" /><Relationship Id="rId465" Type="http://schemas.openxmlformats.org/officeDocument/2006/relationships/hyperlink" Target="http://pbs.twimg.com/profile_images/744254222837907456/wZ29N5Jt_normal.jpg" TargetMode="External" /><Relationship Id="rId466" Type="http://schemas.openxmlformats.org/officeDocument/2006/relationships/hyperlink" Target="http://pbs.twimg.com/profile_images/1085908292310716416/iz7c6G8R_normal.jpg" TargetMode="External" /><Relationship Id="rId467" Type="http://schemas.openxmlformats.org/officeDocument/2006/relationships/hyperlink" Target="http://pbs.twimg.com/profile_images/1006496018203111425/Mq0xYLI-_normal.jpg" TargetMode="External" /><Relationship Id="rId468" Type="http://schemas.openxmlformats.org/officeDocument/2006/relationships/hyperlink" Target="http://abs.twimg.com/sticky/default_profile_images/default_profile_normal.png" TargetMode="External" /><Relationship Id="rId469" Type="http://schemas.openxmlformats.org/officeDocument/2006/relationships/hyperlink" Target="http://pbs.twimg.com/profile_images/979929738641920000/vR05XoE3_normal.jpg" TargetMode="External" /><Relationship Id="rId470" Type="http://schemas.openxmlformats.org/officeDocument/2006/relationships/hyperlink" Target="http://pbs.twimg.com/profile_images/736548681378201604/Eare8Mpd_normal.jpg" TargetMode="External" /><Relationship Id="rId471" Type="http://schemas.openxmlformats.org/officeDocument/2006/relationships/hyperlink" Target="http://pbs.twimg.com/profile_images/429643644321034240/UtWz5V6F_normal.jpeg" TargetMode="External" /><Relationship Id="rId472" Type="http://schemas.openxmlformats.org/officeDocument/2006/relationships/hyperlink" Target="http://pbs.twimg.com/profile_images/1065577628894142464/K8-6L82z_normal.jpg" TargetMode="External" /><Relationship Id="rId473" Type="http://schemas.openxmlformats.org/officeDocument/2006/relationships/hyperlink" Target="http://pbs.twimg.com/profile_images/1078571461609172992/U-07ZgqU_normal.jpg" TargetMode="External" /><Relationship Id="rId474" Type="http://schemas.openxmlformats.org/officeDocument/2006/relationships/hyperlink" Target="http://pbs.twimg.com/profile_images/634005986492084225/_erpgdzV_normal.png" TargetMode="External" /><Relationship Id="rId475" Type="http://schemas.openxmlformats.org/officeDocument/2006/relationships/hyperlink" Target="http://pbs.twimg.com/profile_images/1062462363281117184/v0wLG8Fa_normal.jpg" TargetMode="External" /><Relationship Id="rId476" Type="http://schemas.openxmlformats.org/officeDocument/2006/relationships/hyperlink" Target="http://pbs.twimg.com/profile_images/716339377694240768/ClnlMINk_normal.jpg" TargetMode="External" /><Relationship Id="rId477" Type="http://schemas.openxmlformats.org/officeDocument/2006/relationships/hyperlink" Target="http://abs.twimg.com/sticky/default_profile_images/default_profile_normal.png" TargetMode="External" /><Relationship Id="rId478" Type="http://schemas.openxmlformats.org/officeDocument/2006/relationships/hyperlink" Target="http://pbs.twimg.com/profile_images/2109900213/wcrr-logo_normal.jpg" TargetMode="External" /><Relationship Id="rId479" Type="http://schemas.openxmlformats.org/officeDocument/2006/relationships/hyperlink" Target="http://pbs.twimg.com/profile_images/512222033086668800/GnVHIAZY_normal.png" TargetMode="External" /><Relationship Id="rId480" Type="http://schemas.openxmlformats.org/officeDocument/2006/relationships/hyperlink" Target="http://pbs.twimg.com/profile_images/991548335382147072/qP_O9MY__normal.jpg" TargetMode="External" /><Relationship Id="rId481" Type="http://schemas.openxmlformats.org/officeDocument/2006/relationships/hyperlink" Target="http://pbs.twimg.com/profile_images/667448231371083777/yr3mvUQ0_normal.jpg" TargetMode="External" /><Relationship Id="rId482" Type="http://schemas.openxmlformats.org/officeDocument/2006/relationships/hyperlink" Target="http://pbs.twimg.com/profile_images/950905694882066432/EriQ4brO_normal.jpg" TargetMode="External" /><Relationship Id="rId483" Type="http://schemas.openxmlformats.org/officeDocument/2006/relationships/hyperlink" Target="http://pbs.twimg.com/profile_images/896825052699795457/wHm0nA-A_normal.jpg" TargetMode="External" /><Relationship Id="rId484" Type="http://schemas.openxmlformats.org/officeDocument/2006/relationships/hyperlink" Target="http://pbs.twimg.com/profile_images/439582514139889664/HPuGzhUm_normal.jpeg" TargetMode="External" /><Relationship Id="rId485" Type="http://schemas.openxmlformats.org/officeDocument/2006/relationships/hyperlink" Target="http://pbs.twimg.com/profile_images/548272798930440192/upZ-Yf-Y_normal.jpeg" TargetMode="External" /><Relationship Id="rId486" Type="http://schemas.openxmlformats.org/officeDocument/2006/relationships/hyperlink" Target="http://pbs.twimg.com/profile_images/474526659249332226/NLEBcBjJ_normal.jpeg" TargetMode="External" /><Relationship Id="rId487" Type="http://schemas.openxmlformats.org/officeDocument/2006/relationships/hyperlink" Target="http://pbs.twimg.com/profile_images/1014272128689033216/QGL0FELi_normal.jpg" TargetMode="External" /><Relationship Id="rId488" Type="http://schemas.openxmlformats.org/officeDocument/2006/relationships/hyperlink" Target="http://pbs.twimg.com/profile_images/3497596029/4e250e3419787bbde1d91f95559ade48_normal.jpeg" TargetMode="External" /><Relationship Id="rId489" Type="http://schemas.openxmlformats.org/officeDocument/2006/relationships/hyperlink" Target="https://twitter.com/huwmcc" TargetMode="External" /><Relationship Id="rId490" Type="http://schemas.openxmlformats.org/officeDocument/2006/relationships/hyperlink" Target="https://twitter.com/jillkellyne42" TargetMode="External" /><Relationship Id="rId491" Type="http://schemas.openxmlformats.org/officeDocument/2006/relationships/hyperlink" Target="https://twitter.com/berna_camposuci" TargetMode="External" /><Relationship Id="rId492" Type="http://schemas.openxmlformats.org/officeDocument/2006/relationships/hyperlink" Target="https://twitter.com/nuttchristopher" TargetMode="External" /><Relationship Id="rId493" Type="http://schemas.openxmlformats.org/officeDocument/2006/relationships/hyperlink" Target="https://twitter.com/wilkinsonjonny" TargetMode="External" /><Relationship Id="rId494" Type="http://schemas.openxmlformats.org/officeDocument/2006/relationships/hyperlink" Target="https://twitter.com/patrickmedicine" TargetMode="External" /><Relationship Id="rId495" Type="http://schemas.openxmlformats.org/officeDocument/2006/relationships/hyperlink" Target="https://twitter.com/robyncjohnston" TargetMode="External" /><Relationship Id="rId496" Type="http://schemas.openxmlformats.org/officeDocument/2006/relationships/hyperlink" Target="https://twitter.com/critcarereviews" TargetMode="External" /><Relationship Id="rId497" Type="http://schemas.openxmlformats.org/officeDocument/2006/relationships/hyperlink" Target="https://twitter.com/theslicer" TargetMode="External" /><Relationship Id="rId498" Type="http://schemas.openxmlformats.org/officeDocument/2006/relationships/hyperlink" Target="https://twitter.com/jbpara999" TargetMode="External" /><Relationship Id="rId499" Type="http://schemas.openxmlformats.org/officeDocument/2006/relationships/hyperlink" Target="https://twitter.com/stephen_t_webb" TargetMode="External" /><Relationship Id="rId500" Type="http://schemas.openxmlformats.org/officeDocument/2006/relationships/hyperlink" Target="https://twitter.com/dylanmackayphd" TargetMode="External" /><Relationship Id="rId501" Type="http://schemas.openxmlformats.org/officeDocument/2006/relationships/hyperlink" Target="https://twitter.com/timothygirard" TargetMode="External" /><Relationship Id="rId502" Type="http://schemas.openxmlformats.org/officeDocument/2006/relationships/hyperlink" Target="https://twitter.com/paperworkmonkey" TargetMode="External" /><Relationship Id="rId503" Type="http://schemas.openxmlformats.org/officeDocument/2006/relationships/hyperlink" Target="https://twitter.com/sunpi_2017" TargetMode="External" /><Relationship Id="rId504" Type="http://schemas.openxmlformats.org/officeDocument/2006/relationships/hyperlink" Target="https://twitter.com/sgdambrauskas" TargetMode="External" /><Relationship Id="rId505" Type="http://schemas.openxmlformats.org/officeDocument/2006/relationships/hyperlink" Target="https://twitter.com/f_g_zampieri" TargetMode="External" /><Relationship Id="rId506" Type="http://schemas.openxmlformats.org/officeDocument/2006/relationships/hyperlink" Target="https://twitter.com/gutopell" TargetMode="External" /><Relationship Id="rId507" Type="http://schemas.openxmlformats.org/officeDocument/2006/relationships/hyperlink" Target="https://twitter.com/ellen_t16" TargetMode="External" /><Relationship Id="rId508" Type="http://schemas.openxmlformats.org/officeDocument/2006/relationships/hyperlink" Target="https://twitter.com/goodsamapp" TargetMode="External" /><Relationship Id="rId509" Type="http://schemas.openxmlformats.org/officeDocument/2006/relationships/hyperlink" Target="https://twitter.com/anniebruton" TargetMode="External" /><Relationship Id="rId510" Type="http://schemas.openxmlformats.org/officeDocument/2006/relationships/hyperlink" Target="https://twitter.com/welshgasdoc" TargetMode="External" /><Relationship Id="rId511" Type="http://schemas.openxmlformats.org/officeDocument/2006/relationships/hyperlink" Target="https://twitter.com/jasondwalker" TargetMode="External" /><Relationship Id="rId512" Type="http://schemas.openxmlformats.org/officeDocument/2006/relationships/hyperlink" Target="https://twitter.com/zimickmd" TargetMode="External" /><Relationship Id="rId513" Type="http://schemas.openxmlformats.org/officeDocument/2006/relationships/hyperlink" Target="https://twitter.com/mitchpage3" TargetMode="External" /><Relationship Id="rId514" Type="http://schemas.openxmlformats.org/officeDocument/2006/relationships/hyperlink" Target="https://twitter.com/andyneill" TargetMode="External" /><Relationship Id="rId515" Type="http://schemas.openxmlformats.org/officeDocument/2006/relationships/hyperlink" Target="https://twitter.com/eoinkr" TargetMode="External" /><Relationship Id="rId516" Type="http://schemas.openxmlformats.org/officeDocument/2006/relationships/hyperlink" Target="https://twitter.com/toddrice_icu" TargetMode="External" /><Relationship Id="rId517" Type="http://schemas.openxmlformats.org/officeDocument/2006/relationships/hyperlink" Target="https://twitter.com/psychdrd" TargetMode="External" /><Relationship Id="rId518" Type="http://schemas.openxmlformats.org/officeDocument/2006/relationships/hyperlink" Target="https://twitter.com/adrianhumphry" TargetMode="External" /><Relationship Id="rId519" Type="http://schemas.openxmlformats.org/officeDocument/2006/relationships/hyperlink" Target="https://twitter.com/mattluney" TargetMode="External" /><Relationship Id="rId520" Type="http://schemas.openxmlformats.org/officeDocument/2006/relationships/hyperlink" Target="https://twitter.com/tomacairns" TargetMode="External" /><Relationship Id="rId521" Type="http://schemas.openxmlformats.org/officeDocument/2006/relationships/hyperlink" Target="https://twitter.com/accpnr" TargetMode="External" /><Relationship Id="rId522" Type="http://schemas.openxmlformats.org/officeDocument/2006/relationships/hyperlink" Target="https://twitter.com/scimedic" TargetMode="External" /><Relationship Id="rId523" Type="http://schemas.openxmlformats.org/officeDocument/2006/relationships/hyperlink" Target="https://twitter.com/bryan_reidy" TargetMode="External" /><Relationship Id="rId524" Type="http://schemas.openxmlformats.org/officeDocument/2006/relationships/hyperlink" Target="https://twitter.com/lordothebrocean" TargetMode="External" /><Relationship Id="rId525" Type="http://schemas.openxmlformats.org/officeDocument/2006/relationships/hyperlink" Target="https://twitter.com/annabatchelor" TargetMode="External" /><Relationship Id="rId526" Type="http://schemas.openxmlformats.org/officeDocument/2006/relationships/hyperlink" Target="https://twitter.com/ljmottram" TargetMode="External" /><Relationship Id="rId527" Type="http://schemas.openxmlformats.org/officeDocument/2006/relationships/hyperlink" Target="https://twitter.com/kelly1_catriona" TargetMode="External" /><Relationship Id="rId528" Type="http://schemas.openxmlformats.org/officeDocument/2006/relationships/hyperlink" Target="https://twitter.com/titanichotelbel" TargetMode="External" /><Relationship Id="rId529" Type="http://schemas.openxmlformats.org/officeDocument/2006/relationships/hyperlink" Target="https://twitter.com/tcnguyen1207" TargetMode="External" /><Relationship Id="rId530" Type="http://schemas.openxmlformats.org/officeDocument/2006/relationships/hyperlink" Target="https://twitter.com/caz_sampson" TargetMode="External" /><Relationship Id="rId531" Type="http://schemas.openxmlformats.org/officeDocument/2006/relationships/hyperlink" Target="https://twitter.com/ccinquisitivist" TargetMode="External" /><Relationship Id="rId532" Type="http://schemas.openxmlformats.org/officeDocument/2006/relationships/hyperlink" Target="https://twitter.com/malligai1720" TargetMode="External" /><Relationship Id="rId533" Type="http://schemas.openxmlformats.org/officeDocument/2006/relationships/hyperlink" Target="https://twitter.com/dramandeepsingh" TargetMode="External" /><Relationship Id="rId534" Type="http://schemas.openxmlformats.org/officeDocument/2006/relationships/hyperlink" Target="https://twitter.com/dramfm" TargetMode="External" /><Relationship Id="rId535" Type="http://schemas.openxmlformats.org/officeDocument/2006/relationships/hyperlink" Target="https://twitter.com/foam_bot" TargetMode="External" /><Relationship Id="rId536" Type="http://schemas.openxmlformats.org/officeDocument/2006/relationships/hyperlink" Target="https://twitter.com/monikakerck" TargetMode="External" /><Relationship Id="rId537" Type="http://schemas.openxmlformats.org/officeDocument/2006/relationships/hyperlink" Target="https://twitter.com/minvws" TargetMode="External" /><Relationship Id="rId538" Type="http://schemas.openxmlformats.org/officeDocument/2006/relationships/hyperlink" Target="https://twitter.com/nfergus" TargetMode="External" /><Relationship Id="rId539" Type="http://schemas.openxmlformats.org/officeDocument/2006/relationships/hyperlink" Target="https://twitter.com/lennie333" TargetMode="External" /><Relationship Id="rId540" Type="http://schemas.openxmlformats.org/officeDocument/2006/relationships/hyperlink" Target="https://twitter.com/caring_mobile" TargetMode="External" /><Relationship Id="rId541" Type="http://schemas.openxmlformats.org/officeDocument/2006/relationships/hyperlink" Target="https://twitter.com/rdxwhatelse" TargetMode="External" /><Relationship Id="rId542" Type="http://schemas.openxmlformats.org/officeDocument/2006/relationships/hyperlink" Target="https://twitter.com/dme_jun" TargetMode="External" /><Relationship Id="rId543" Type="http://schemas.openxmlformats.org/officeDocument/2006/relationships/hyperlink" Target="https://twitter.com/jlitell" TargetMode="External" /><Relationship Id="rId544" Type="http://schemas.openxmlformats.org/officeDocument/2006/relationships/hyperlink" Target="https://twitter.com/nw_icm" TargetMode="External" /><Relationship Id="rId545" Type="http://schemas.openxmlformats.org/officeDocument/2006/relationships/hyperlink" Target="https://twitter.com/heydrnik" TargetMode="External" /><Relationship Id="rId546" Type="http://schemas.openxmlformats.org/officeDocument/2006/relationships/hyperlink" Target="https://twitter.com/darknatter" TargetMode="External" /><Relationship Id="rId547" Type="http://schemas.openxmlformats.org/officeDocument/2006/relationships/hyperlink" Target="https://twitter.com/emeddoc" TargetMode="External" /><Relationship Id="rId548" Type="http://schemas.openxmlformats.org/officeDocument/2006/relationships/hyperlink" Target="https://twitter.com/drsgrier" TargetMode="External" /><Relationship Id="rId549" Type="http://schemas.openxmlformats.org/officeDocument/2006/relationships/hyperlink" Target="https://twitter.com/nbt_icu" TargetMode="External" /><Relationship Id="rId550" Type="http://schemas.openxmlformats.org/officeDocument/2006/relationships/hyperlink" Target="https://twitter.com/mdthemd" TargetMode="External" /><Relationship Id="rId551" Type="http://schemas.openxmlformats.org/officeDocument/2006/relationships/hyperlink" Target="https://twitter.com/belwaterfront" TargetMode="External" /><Relationship Id="rId552" Type="http://schemas.openxmlformats.org/officeDocument/2006/relationships/hyperlink" Target="https://twitter.com/nishfn" TargetMode="External" /><Relationship Id="rId553" Type="http://schemas.openxmlformats.org/officeDocument/2006/relationships/hyperlink" Target="https://twitter.com/qubelfast" TargetMode="External" /><Relationship Id="rId554" Type="http://schemas.openxmlformats.org/officeDocument/2006/relationships/hyperlink" Target="https://twitter.com/_nimdta" TargetMode="External" /><Relationship Id="rId555" Type="http://schemas.openxmlformats.org/officeDocument/2006/relationships/hyperlink" Target="https://twitter.com/aspihuk" TargetMode="External" /><Relationship Id="rId556" Type="http://schemas.openxmlformats.org/officeDocument/2006/relationships/hyperlink" Target="https://twitter.com/docatopping" TargetMode="External" /><Relationship Id="rId557" Type="http://schemas.openxmlformats.org/officeDocument/2006/relationships/hyperlink" Target="https://twitter.com/matthewjrowland" TargetMode="External" /><Relationship Id="rId558" Type="http://schemas.openxmlformats.org/officeDocument/2006/relationships/hyperlink" Target="https://twitter.com/exodear" TargetMode="External" /><Relationship Id="rId559" Type="http://schemas.openxmlformats.org/officeDocument/2006/relationships/hyperlink" Target="https://twitter.com/vapourninja" TargetMode="External" /><Relationship Id="rId560" Type="http://schemas.openxmlformats.org/officeDocument/2006/relationships/hyperlink" Target="https://twitter.com/whistlingdixie4" TargetMode="External" /><Relationship Id="rId561" Type="http://schemas.openxmlformats.org/officeDocument/2006/relationships/hyperlink" Target="https://twitter.com/leedsicu" TargetMode="External" /><Relationship Id="rId562" Type="http://schemas.openxmlformats.org/officeDocument/2006/relationships/hyperlink" Target="https://twitter.com/tinemeyhoff" TargetMode="External" /><Relationship Id="rId563" Type="http://schemas.openxmlformats.org/officeDocument/2006/relationships/hyperlink" Target="https://twitter.com/mortenhylander" TargetMode="External" /><Relationship Id="rId564" Type="http://schemas.openxmlformats.org/officeDocument/2006/relationships/hyperlink" Target="https://twitter.com/agobk" TargetMode="External" /><Relationship Id="rId565" Type="http://schemas.openxmlformats.org/officeDocument/2006/relationships/hyperlink" Target="https://twitter.com/kssemfoam" TargetMode="External" /><Relationship Id="rId566" Type="http://schemas.openxmlformats.org/officeDocument/2006/relationships/hyperlink" Target="https://twitter.com/hevinox1" TargetMode="External" /><Relationship Id="rId567" Type="http://schemas.openxmlformats.org/officeDocument/2006/relationships/hyperlink" Target="https://twitter.com/mary__mccarthy" TargetMode="External" /><Relationship Id="rId568" Type="http://schemas.openxmlformats.org/officeDocument/2006/relationships/hyperlink" Target="https://twitter.com/onelongplait" TargetMode="External" /><Relationship Id="rId569" Type="http://schemas.openxmlformats.org/officeDocument/2006/relationships/hyperlink" Target="https://twitter.com/agordonicu" TargetMode="External" /><Relationship Id="rId570" Type="http://schemas.openxmlformats.org/officeDocument/2006/relationships/hyperlink" Target="https://twitter.com/papcriticalcare" TargetMode="External" /><Relationship Id="rId571" Type="http://schemas.openxmlformats.org/officeDocument/2006/relationships/hyperlink" Target="https://twitter.com/craigcmac" TargetMode="External" /><Relationship Id="rId572" Type="http://schemas.openxmlformats.org/officeDocument/2006/relationships/hyperlink" Target="https://twitter.com/grahamccracken" TargetMode="External" /><Relationship Id="rId573" Type="http://schemas.openxmlformats.org/officeDocument/2006/relationships/hyperlink" Target="https://twitter.com/alangopal" TargetMode="External" /><Relationship Id="rId574" Type="http://schemas.openxmlformats.org/officeDocument/2006/relationships/hyperlink" Target="https://twitter.com/dearbhlakelly4" TargetMode="External" /><Relationship Id="rId575" Type="http://schemas.openxmlformats.org/officeDocument/2006/relationships/hyperlink" Target="https://twitter.com/rn_hugopf" TargetMode="External" /><Relationship Id="rId576" Type="http://schemas.openxmlformats.org/officeDocument/2006/relationships/hyperlink" Target="https://twitter.com/doced" TargetMode="External" /><Relationship Id="rId577" Type="http://schemas.openxmlformats.org/officeDocument/2006/relationships/hyperlink" Target="https://twitter.com/neoresearch_net" TargetMode="External" /><Relationship Id="rId578" Type="http://schemas.openxmlformats.org/officeDocument/2006/relationships/hyperlink" Target="https://twitter.com/andypattonirl" TargetMode="External" /><Relationship Id="rId579" Type="http://schemas.openxmlformats.org/officeDocument/2006/relationships/hyperlink" Target="https://twitter.com/x_81_x" TargetMode="External" /><Relationship Id="rId580" Type="http://schemas.openxmlformats.org/officeDocument/2006/relationships/hyperlink" Target="https://twitter.com/brigidpcollins" TargetMode="External" /><Relationship Id="rId581" Type="http://schemas.openxmlformats.org/officeDocument/2006/relationships/hyperlink" Target="https://twitter.com/goshpictraining" TargetMode="External" /><Relationship Id="rId582" Type="http://schemas.openxmlformats.org/officeDocument/2006/relationships/hyperlink" Target="https://twitter.com/ecmolumc" TargetMode="External" /><Relationship Id="rId583" Type="http://schemas.openxmlformats.org/officeDocument/2006/relationships/hyperlink" Target="https://twitter.com/allisonkeegan9" TargetMode="External" /><Relationship Id="rId584" Type="http://schemas.openxmlformats.org/officeDocument/2006/relationships/hyperlink" Target="https://twitter.com/roxycaine" TargetMode="External" /><Relationship Id="rId585" Type="http://schemas.openxmlformats.org/officeDocument/2006/relationships/hyperlink" Target="https://twitter.com/ericdalne" TargetMode="External" /><Relationship Id="rId586" Type="http://schemas.openxmlformats.org/officeDocument/2006/relationships/hyperlink" Target="https://twitter.com/rubbadoc" TargetMode="External" /><Relationship Id="rId587" Type="http://schemas.openxmlformats.org/officeDocument/2006/relationships/hyperlink" Target="https://twitter.com/marionkcampbell" TargetMode="External" /><Relationship Id="rId588" Type="http://schemas.openxmlformats.org/officeDocument/2006/relationships/hyperlink" Target="https://twitter.com/thelancet" TargetMode="External" /><Relationship Id="rId589" Type="http://schemas.openxmlformats.org/officeDocument/2006/relationships/hyperlink" Target="https://twitter.com/jama_current" TargetMode="External" /><Relationship Id="rId590" Type="http://schemas.openxmlformats.org/officeDocument/2006/relationships/hyperlink" Target="https://twitter.com/janjansenuk" TargetMode="External" /><Relationship Id="rId591" Type="http://schemas.openxmlformats.org/officeDocument/2006/relationships/hyperlink" Target="https://twitter.com/guscalderock" TargetMode="External" /><Relationship Id="rId592" Type="http://schemas.openxmlformats.org/officeDocument/2006/relationships/hyperlink" Target="https://twitter.com/albrame" TargetMode="External" /><Relationship Id="rId593" Type="http://schemas.openxmlformats.org/officeDocument/2006/relationships/hyperlink" Target="https://twitter.com/mjluqueh" TargetMode="External" /><Relationship Id="rId594" Type="http://schemas.openxmlformats.org/officeDocument/2006/relationships/hyperlink" Target="https://twitter.com/snabless" TargetMode="External" /><Relationship Id="rId595" Type="http://schemas.openxmlformats.org/officeDocument/2006/relationships/hyperlink" Target="https://twitter.com/thelovelymaeve" TargetMode="External" /><Relationship Id="rId596" Type="http://schemas.openxmlformats.org/officeDocument/2006/relationships/hyperlink" Target="https://twitter.com/kiwib" TargetMode="External" /><Relationship Id="rId597" Type="http://schemas.openxmlformats.org/officeDocument/2006/relationships/hyperlink" Target="https://twitter.com/lydiamemerson" TargetMode="External" /><Relationship Id="rId598" Type="http://schemas.openxmlformats.org/officeDocument/2006/relationships/hyperlink" Target="https://twitter.com/bronwenconnolly" TargetMode="External" /><Relationship Id="rId599" Type="http://schemas.openxmlformats.org/officeDocument/2006/relationships/hyperlink" Target="https://twitter.com/jennifermcgaug2" TargetMode="External" /><Relationship Id="rId600" Type="http://schemas.openxmlformats.org/officeDocument/2006/relationships/hyperlink" Target="https://twitter.com/sandydoc79" TargetMode="External" /><Relationship Id="rId601" Type="http://schemas.openxmlformats.org/officeDocument/2006/relationships/hyperlink" Target="https://twitter.com/danhind1" TargetMode="External" /><Relationship Id="rId602" Type="http://schemas.openxmlformats.org/officeDocument/2006/relationships/hyperlink" Target="https://twitter.com/bmj_latest" TargetMode="External" /><Relationship Id="rId603" Type="http://schemas.openxmlformats.org/officeDocument/2006/relationships/hyperlink" Target="https://twitter.com/docpgb" TargetMode="External" /><Relationship Id="rId604" Type="http://schemas.openxmlformats.org/officeDocument/2006/relationships/hyperlink" Target="https://twitter.com/matrix_mania" TargetMode="External" /><Relationship Id="rId605" Type="http://schemas.openxmlformats.org/officeDocument/2006/relationships/hyperlink" Target="https://twitter.com/juliet_hd" TargetMode="External" /><Relationship Id="rId606" Type="http://schemas.openxmlformats.org/officeDocument/2006/relationships/hyperlink" Target="https://twitter.com/catalinapilco" TargetMode="External" /><Relationship Id="rId607" Type="http://schemas.openxmlformats.org/officeDocument/2006/relationships/hyperlink" Target="https://twitter.com/chris_bish_78" TargetMode="External" /><Relationship Id="rId608" Type="http://schemas.openxmlformats.org/officeDocument/2006/relationships/hyperlink" Target="https://twitter.com/jaynaisbitt" TargetMode="External" /><Relationship Id="rId609" Type="http://schemas.openxmlformats.org/officeDocument/2006/relationships/hyperlink" Target="https://twitter.com/zowierochin" TargetMode="External" /><Relationship Id="rId610" Type="http://schemas.openxmlformats.org/officeDocument/2006/relationships/hyperlink" Target="https://twitter.com/chrisking01" TargetMode="External" /><Relationship Id="rId611" Type="http://schemas.openxmlformats.org/officeDocument/2006/relationships/hyperlink" Target="https://twitter.com/billyardtom" TargetMode="External" /><Relationship Id="rId612" Type="http://schemas.openxmlformats.org/officeDocument/2006/relationships/hyperlink" Target="https://twitter.com/fwallace1" TargetMode="External" /><Relationship Id="rId613" Type="http://schemas.openxmlformats.org/officeDocument/2006/relationships/hyperlink" Target="https://twitter.com/emtacommittee" TargetMode="External" /><Relationship Id="rId614" Type="http://schemas.openxmlformats.org/officeDocument/2006/relationships/hyperlink" Target="https://twitter.com/david_menzies" TargetMode="External" /><Relationship Id="rId615" Type="http://schemas.openxmlformats.org/officeDocument/2006/relationships/hyperlink" Target="https://twitter.com/docjohnhinds" TargetMode="External" /><Relationship Id="rId616" Type="http://schemas.openxmlformats.org/officeDocument/2006/relationships/hyperlink" Target="https://twitter.com/pstgithaiga" TargetMode="External" /><Relationship Id="rId617" Type="http://schemas.openxmlformats.org/officeDocument/2006/relationships/hyperlink" Target="https://twitter.com/fmusiah" TargetMode="External" /><Relationship Id="rId618" Type="http://schemas.openxmlformats.org/officeDocument/2006/relationships/hyperlink" Target="https://twitter.com/khome" TargetMode="External" /><Relationship Id="rId619" Type="http://schemas.openxmlformats.org/officeDocument/2006/relationships/hyperlink" Target="https://twitter.com/briancuthberts8" TargetMode="External" /><Relationship Id="rId620" Type="http://schemas.openxmlformats.org/officeDocument/2006/relationships/hyperlink" Target="https://twitter.com/gkasuki" TargetMode="External" /><Relationship Id="rId621" Type="http://schemas.openxmlformats.org/officeDocument/2006/relationships/hyperlink" Target="https://twitter.com/bumblebeenush" TargetMode="External" /><Relationship Id="rId622" Type="http://schemas.openxmlformats.org/officeDocument/2006/relationships/hyperlink" Target="https://twitter.com/clarearco" TargetMode="External" /><Relationship Id="rId623" Type="http://schemas.openxmlformats.org/officeDocument/2006/relationships/hyperlink" Target="https://twitter.com/lawrence_kenna" TargetMode="External" /><Relationship Id="rId624" Type="http://schemas.openxmlformats.org/officeDocument/2006/relationships/hyperlink" Target="https://twitter.com/m_c_mentality" TargetMode="External" /><Relationship Id="rId625" Type="http://schemas.openxmlformats.org/officeDocument/2006/relationships/hyperlink" Target="https://twitter.com/marcioboniatti" TargetMode="External" /><Relationship Id="rId626" Type="http://schemas.openxmlformats.org/officeDocument/2006/relationships/hyperlink" Target="https://twitter.com/trisha_the_doc" TargetMode="External" /><Relationship Id="rId627" Type="http://schemas.openxmlformats.org/officeDocument/2006/relationships/hyperlink" Target="https://twitter.com/smythm86" TargetMode="External" /><Relationship Id="rId628" Type="http://schemas.openxmlformats.org/officeDocument/2006/relationships/hyperlink" Target="https://twitter.com/loubylou65" TargetMode="External" /><Relationship Id="rId629" Type="http://schemas.openxmlformats.org/officeDocument/2006/relationships/hyperlink" Target="https://twitter.com/flaviasepsis" TargetMode="External" /><Relationship Id="rId630" Type="http://schemas.openxmlformats.org/officeDocument/2006/relationships/hyperlink" Target="https://twitter.com/grimshawjeremy" TargetMode="External" /><Relationship Id="rId631" Type="http://schemas.openxmlformats.org/officeDocument/2006/relationships/hyperlink" Target="https://twitter.com/adelinasozo" TargetMode="External" /><Relationship Id="rId632" Type="http://schemas.openxmlformats.org/officeDocument/2006/relationships/hyperlink" Target="https://twitter.com/cardiacaccp" TargetMode="External" /><Relationship Id="rId633" Type="http://schemas.openxmlformats.org/officeDocument/2006/relationships/hyperlink" Target="https://twitter.com/drmikeadlam" TargetMode="External" /><Relationship Id="rId634" Type="http://schemas.openxmlformats.org/officeDocument/2006/relationships/hyperlink" Target="https://twitter.com/kangupy" TargetMode="External" /><Relationship Id="rId635" Type="http://schemas.openxmlformats.org/officeDocument/2006/relationships/hyperlink" Target="https://twitter.com/broomedocs" TargetMode="External" /><Relationship Id="rId636" Type="http://schemas.openxmlformats.org/officeDocument/2006/relationships/hyperlink" Target="https://twitter.com/jiconnoly" TargetMode="External" /><Relationship Id="rId637" Type="http://schemas.openxmlformats.org/officeDocument/2006/relationships/hyperlink" Target="https://twitter.com/wilson83003264" TargetMode="External" /><Relationship Id="rId638" Type="http://schemas.openxmlformats.org/officeDocument/2006/relationships/hyperlink" Target="https://twitter.com/msshahrani" TargetMode="External" /><Relationship Id="rId639" Type="http://schemas.openxmlformats.org/officeDocument/2006/relationships/hyperlink" Target="https://twitter.com/drlfarrell" TargetMode="External" /><Relationship Id="rId640" Type="http://schemas.openxmlformats.org/officeDocument/2006/relationships/hyperlink" Target="https://twitter.com/annemccabekelly" TargetMode="External" /><Relationship Id="rId641" Type="http://schemas.openxmlformats.org/officeDocument/2006/relationships/hyperlink" Target="https://twitter.com/charlesweijer" TargetMode="External" /><Relationship Id="rId642" Type="http://schemas.openxmlformats.org/officeDocument/2006/relationships/hyperlink" Target="https://twitter.com/paulo7901gmail1" TargetMode="External" /><Relationship Id="rId643" Type="http://schemas.openxmlformats.org/officeDocument/2006/relationships/hyperlink" Target="https://twitter.com/westcorkrr" TargetMode="External" /><Relationship Id="rId644" Type="http://schemas.openxmlformats.org/officeDocument/2006/relationships/hyperlink" Target="https://twitter.com/icnarc" TargetMode="External" /><Relationship Id="rId645" Type="http://schemas.openxmlformats.org/officeDocument/2006/relationships/hyperlink" Target="https://twitter.com/icunutrition" TargetMode="External" /><Relationship Id="rId646" Type="http://schemas.openxmlformats.org/officeDocument/2006/relationships/hyperlink" Target="https://twitter.com/wokko72" TargetMode="External" /><Relationship Id="rId647" Type="http://schemas.openxmlformats.org/officeDocument/2006/relationships/hyperlink" Target="https://twitter.com/olly_moore" TargetMode="External" /><Relationship Id="rId648" Type="http://schemas.openxmlformats.org/officeDocument/2006/relationships/hyperlink" Target="https://twitter.com/janedean1975" TargetMode="External" /><Relationship Id="rId649" Type="http://schemas.openxmlformats.org/officeDocument/2006/relationships/hyperlink" Target="https://twitter.com/jjasonsperrymd" TargetMode="External" /><Relationship Id="rId650" Type="http://schemas.openxmlformats.org/officeDocument/2006/relationships/hyperlink" Target="https://twitter.com/pampers" TargetMode="External" /><Relationship Id="rId651" Type="http://schemas.openxmlformats.org/officeDocument/2006/relationships/hyperlink" Target="https://twitter.com/pampers_uk" TargetMode="External" /><Relationship Id="rId652" Type="http://schemas.openxmlformats.org/officeDocument/2006/relationships/hyperlink" Target="https://twitter.com/gmacscotland" TargetMode="External" /><Relationship Id="rId653" Type="http://schemas.openxmlformats.org/officeDocument/2006/relationships/hyperlink" Target="https://twitter.com/hsru_aberdeen" TargetMode="External" /><Relationship Id="rId654" Type="http://schemas.openxmlformats.org/officeDocument/2006/relationships/comments" Target="../comments2.xml" /><Relationship Id="rId655" Type="http://schemas.openxmlformats.org/officeDocument/2006/relationships/vmlDrawing" Target="../drawings/vmlDrawing2.vml" /><Relationship Id="rId656" Type="http://schemas.openxmlformats.org/officeDocument/2006/relationships/table" Target="../tables/table2.xml" /><Relationship Id="rId657" Type="http://schemas.openxmlformats.org/officeDocument/2006/relationships/drawing" Target="../drawings/drawing1.xml" /><Relationship Id="rId658"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hyperlink" Target="https://www.dropbox.com/s/m1qgz6tcm2hnkqr/summary%20of%20CCR2019.pdf?dl=0" TargetMode="External" /><Relationship Id="rId2" Type="http://schemas.openxmlformats.org/officeDocument/2006/relationships/hyperlink" Target="https://twitter.com/AndyNeill/status/1086237496382554112" TargetMode="External" /><Relationship Id="rId3" Type="http://schemas.openxmlformats.org/officeDocument/2006/relationships/hyperlink" Target="https://www.youtube.com/watch?v=y1NV9ueDGpk&amp;feature=youtu.be" TargetMode="External" /><Relationship Id="rId4" Type="http://schemas.openxmlformats.org/officeDocument/2006/relationships/hyperlink" Target="https://criticalcarenorthampton.com/critical-care-trials/" TargetMode="External" /><Relationship Id="rId5" Type="http://schemas.openxmlformats.org/officeDocument/2006/relationships/hyperlink" Target="https://twitter.com/ljmottram/status/1086281656682627072" TargetMode="External" /><Relationship Id="rId6" Type="http://schemas.openxmlformats.org/officeDocument/2006/relationships/hyperlink" Target="https://twitter.com/wilkinsonjonny/status/1086203448289316864" TargetMode="External" /><Relationship Id="rId7" Type="http://schemas.openxmlformats.org/officeDocument/2006/relationships/hyperlink" Target="https://twitter.com/meaklima/status/1086290144901107712" TargetMode="External" /><Relationship Id="rId8" Type="http://schemas.openxmlformats.org/officeDocument/2006/relationships/hyperlink" Target="https://www.sealedenvelope.com/" TargetMode="External" /><Relationship Id="rId9" Type="http://schemas.openxmlformats.org/officeDocument/2006/relationships/hyperlink" Target="https://www.sealedenvelope.com/power/binary-superiority/" TargetMode="External" /><Relationship Id="rId10" Type="http://schemas.openxmlformats.org/officeDocument/2006/relationships/hyperlink" Target="https://twitter.com/drsgrier/status/1086307260610068480" TargetMode="External" /><Relationship Id="rId11" Type="http://schemas.openxmlformats.org/officeDocument/2006/relationships/hyperlink" Target="https://twitter.com/ljmottram/status/1086281656682627072" TargetMode="External" /><Relationship Id="rId12" Type="http://schemas.openxmlformats.org/officeDocument/2006/relationships/hyperlink" Target="https://www.sealedenvelope.com/" TargetMode="External" /><Relationship Id="rId13" Type="http://schemas.openxmlformats.org/officeDocument/2006/relationships/hyperlink" Target="https://www.sealedenvelope.com/power/binary-superiority/" TargetMode="External" /><Relationship Id="rId14" Type="http://schemas.openxmlformats.org/officeDocument/2006/relationships/hyperlink" Target="https://blogs.bmj.com/bmj/2018/03/27/matt-morgan-and-jade-cole-research-matters/" TargetMode="External" /><Relationship Id="rId15" Type="http://schemas.openxmlformats.org/officeDocument/2006/relationships/hyperlink" Target="https://vimeo.com/311843222" TargetMode="External" /><Relationship Id="rId16" Type="http://schemas.openxmlformats.org/officeDocument/2006/relationships/hyperlink" Target="https://blogs.bmj.com/bmj/2019/01/16/is-ted-dead-a-return-to-good-old-fashioned-conversation/" TargetMode="External" /><Relationship Id="rId17" Type="http://schemas.openxmlformats.org/officeDocument/2006/relationships/hyperlink" Target="https://www.dropbox.com/s/m1qgz6tcm2hnkqr/summary%20of%20CCR2019.pdf?dl=0" TargetMode="External" /><Relationship Id="rId18" Type="http://schemas.openxmlformats.org/officeDocument/2006/relationships/hyperlink" Target="https://www.goodsamapp.org/" TargetMode="External" /><Relationship Id="rId19" Type="http://schemas.openxmlformats.org/officeDocument/2006/relationships/hyperlink" Target="https://twitter.com/meaklima/status/1086290144901107712" TargetMode="External" /><Relationship Id="rId20" Type="http://schemas.openxmlformats.org/officeDocument/2006/relationships/hyperlink" Target="https://twitter.com/drsgrier/status/1086307260610068480" TargetMode="External" /><Relationship Id="rId21" Type="http://schemas.openxmlformats.org/officeDocument/2006/relationships/hyperlink" Target="https://twitter.com/timothygirard/status/1086275439667044357" TargetMode="External" /><Relationship Id="rId22" Type="http://schemas.openxmlformats.org/officeDocument/2006/relationships/hyperlink" Target="https://twitter.com/welshgasdoc/status/1086319969682505728" TargetMode="External" /><Relationship Id="rId23" Type="http://schemas.openxmlformats.org/officeDocument/2006/relationships/hyperlink" Target="https://secure.jbs.elsevierhealth.com/action/getSharedSiteSession?redirect=https%3A%2F%2Fwww.thelancet.com%2Fjournals%2Flanres%2Farticle%2FPIIS2213-2600%2818%2930452-1%2Ffulltext&amp;rc=0" TargetMode="External" /><Relationship Id="rId24" Type="http://schemas.openxmlformats.org/officeDocument/2006/relationships/hyperlink" Target="https://www.dropbox.com/s/m1qgz6tcm2hnkqr/summary%20of%20CCR2019.pdf?dl=0" TargetMode="External" /><Relationship Id="rId25" Type="http://schemas.openxmlformats.org/officeDocument/2006/relationships/hyperlink" Target="https://twitter.com/bryan_reidy/status/1086229031719186432" TargetMode="External" /><Relationship Id="rId26" Type="http://schemas.openxmlformats.org/officeDocument/2006/relationships/hyperlink" Target="http://www.reflectionmadesimple.net/" TargetMode="External" /><Relationship Id="rId27" Type="http://schemas.openxmlformats.org/officeDocument/2006/relationships/hyperlink" Target="https://criticalcarenorthampton.com/critical-care-trials/" TargetMode="External" /><Relationship Id="rId28" Type="http://schemas.openxmlformats.org/officeDocument/2006/relationships/hyperlink" Target="https://www.dropbox.com/s/m1qgz6tcm2hnkqr/summary%20of%20CCR2019.pdf?dl=0" TargetMode="External" /><Relationship Id="rId29" Type="http://schemas.openxmlformats.org/officeDocument/2006/relationships/hyperlink" Target="https://twitter.com/WelshGasDoc/status/1086298396183404544" TargetMode="External" /><Relationship Id="rId30" Type="http://schemas.openxmlformats.org/officeDocument/2006/relationships/hyperlink" Target="https://twitter.com/meaklima/status/1086290144901107712" TargetMode="External" /><Relationship Id="rId31" Type="http://schemas.openxmlformats.org/officeDocument/2006/relationships/hyperlink" Target="https://twitter.com/mattluney/status/1086286922178269184" TargetMode="External" /><Relationship Id="rId32" Type="http://schemas.openxmlformats.org/officeDocument/2006/relationships/hyperlink" Target="https://twitter.com/DearbhlaKelly4/status/1086273268405784576" TargetMode="External" /><Relationship Id="rId33" Type="http://schemas.openxmlformats.org/officeDocument/2006/relationships/hyperlink" Target="https://twitter.com/AndyNeill/status/1086237496382554112" TargetMode="External" /><Relationship Id="rId34" Type="http://schemas.openxmlformats.org/officeDocument/2006/relationships/hyperlink" Target="https://www.cochranelibrary.com/cdsr/doi/10.1002/14651858.CD003179.pub2/abstract" TargetMode="External" /><Relationship Id="rId35" Type="http://schemas.openxmlformats.org/officeDocument/2006/relationships/hyperlink" Target="https://twitter.com/Wilkinsonjonny/status/1086274857908658176" TargetMode="External" /><Relationship Id="rId36" Type="http://schemas.openxmlformats.org/officeDocument/2006/relationships/hyperlink" Target="https://twitter.com/AndyNeill/status/1086272543231684608" TargetMode="External" /><Relationship Id="rId37" Type="http://schemas.openxmlformats.org/officeDocument/2006/relationships/hyperlink" Target="https://twitter.com/matthewjrowland/status/1086218438593388544" TargetMode="External" /><Relationship Id="rId38" Type="http://schemas.openxmlformats.org/officeDocument/2006/relationships/hyperlink" Target="https://www.sciencedirect.com/science/article/pii/S0140673605610343?via%3Dihub" TargetMode="External" /><Relationship Id="rId39" Type="http://schemas.openxmlformats.org/officeDocument/2006/relationships/hyperlink" Target="https://twitter.com/toddrice_ICU/status/1086263632424517633" TargetMode="External" /><Relationship Id="rId40" Type="http://schemas.openxmlformats.org/officeDocument/2006/relationships/hyperlink" Target="https://secure.jbs.elsevierhealth.com/action/getSharedSiteSession?redirect=https%3A%2F%2Fwww.thelancet.com%2Faction%2FshowPdf%3Fpii%3DS0140-6736%252805%252917965-3&amp;rc=0" TargetMode="External" /><Relationship Id="rId41" Type="http://schemas.openxmlformats.org/officeDocument/2006/relationships/hyperlink" Target="https://jamanetwork.com/abusenotice" TargetMode="External" /><Relationship Id="rId42" Type="http://schemas.openxmlformats.org/officeDocument/2006/relationships/hyperlink" Target="https://www.dropbox.com/s/m1qgz6tcm2hnkqr/summary%20of%20CCR2019.pdf?dl=0" TargetMode="External" /><Relationship Id="rId43" Type="http://schemas.openxmlformats.org/officeDocument/2006/relationships/hyperlink" Target="https://twitter.com/wilkinsonjonny/status/1086203448289316864" TargetMode="External" /><Relationship Id="rId44" Type="http://schemas.openxmlformats.org/officeDocument/2006/relationships/hyperlink" Target="https://twitter.com/Wilkinsonjonny/status/1086274857908658176" TargetMode="External" /><Relationship Id="rId45" Type="http://schemas.openxmlformats.org/officeDocument/2006/relationships/hyperlink" Target="https://twitter.com/mdthemd/status/1086219856108797952" TargetMode="External" /><Relationship Id="rId46" Type="http://schemas.openxmlformats.org/officeDocument/2006/relationships/hyperlink" Target="https://twitter.com/toddrice_icu/status/1086289717019230208" TargetMode="External" /><Relationship Id="rId47" Type="http://schemas.openxmlformats.org/officeDocument/2006/relationships/hyperlink" Target="https://twitter.com/stephen_t_webb/status/1086300731613892608" TargetMode="External" /><Relationship Id="rId48" Type="http://schemas.openxmlformats.org/officeDocument/2006/relationships/table" Target="../tables/table12.xml" /><Relationship Id="rId49" Type="http://schemas.openxmlformats.org/officeDocument/2006/relationships/table" Target="../tables/table13.xml" /><Relationship Id="rId50" Type="http://schemas.openxmlformats.org/officeDocument/2006/relationships/table" Target="../tables/table14.xml" /><Relationship Id="rId51" Type="http://schemas.openxmlformats.org/officeDocument/2006/relationships/table" Target="../tables/table15.xml" /><Relationship Id="rId52" Type="http://schemas.openxmlformats.org/officeDocument/2006/relationships/table" Target="../tables/table16.xml" /><Relationship Id="rId53" Type="http://schemas.openxmlformats.org/officeDocument/2006/relationships/table" Target="../tables/table17.xml" /><Relationship Id="rId54" Type="http://schemas.openxmlformats.org/officeDocument/2006/relationships/table" Target="../tables/table18.xml" /><Relationship Id="rId55"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L32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6" width="12.140625" style="0" bestFit="1" customWidth="1"/>
    <col min="17" max="17" width="7.421875" style="0" bestFit="1" customWidth="1"/>
    <col min="18" max="18" width="8.421875" style="0" bestFit="1" customWidth="1"/>
    <col min="19" max="19" width="11.28125" style="0" bestFit="1" customWidth="1"/>
    <col min="20" max="20" width="11.421875" style="0" bestFit="1" customWidth="1"/>
    <col min="21" max="21" width="9.421875" style="0" bestFit="1" customWidth="1"/>
    <col min="22" max="22" width="10.421875" style="0" bestFit="1" customWidth="1"/>
    <col min="23" max="23" width="11.421875" style="0" bestFit="1" customWidth="1"/>
    <col min="24" max="24" width="12.28125" style="0" bestFit="1" customWidth="1"/>
    <col min="26" max="26" width="10.421875" style="0" bestFit="1" customWidth="1"/>
    <col min="27" max="27" width="12.00390625" style="0" bestFit="1" customWidth="1"/>
    <col min="28" max="28" width="11.57421875" style="0" bestFit="1" customWidth="1"/>
    <col min="29" max="29" width="10.00390625" style="0" bestFit="1" customWidth="1"/>
    <col min="31" max="31" width="11.57421875" style="0" bestFit="1" customWidth="1"/>
    <col min="32" max="32" width="9.28125" style="0" bestFit="1" customWidth="1"/>
    <col min="33" max="33" width="10.00390625" style="0" bestFit="1" customWidth="1"/>
    <col min="34" max="34" width="9.421875" style="0" bestFit="1" customWidth="1"/>
    <col min="35" max="35" width="9.57421875" style="0" bestFit="1" customWidth="1"/>
    <col min="36" max="36" width="11.00390625" style="0" bestFit="1" customWidth="1"/>
    <col min="37" max="37" width="9.140625" style="0" bestFit="1" customWidth="1"/>
    <col min="38" max="38" width="11.140625" style="0" bestFit="1" customWidth="1"/>
    <col min="39" max="39" width="8.00390625" style="0" bestFit="1" customWidth="1"/>
    <col min="40" max="40" width="10.421875" style="0" bestFit="1" customWidth="1"/>
    <col min="41" max="41" width="10.28125" style="0" bestFit="1" customWidth="1"/>
    <col min="42" max="42" width="11.421875" style="0" bestFit="1" customWidth="1"/>
    <col min="43" max="43" width="17.57421875" style="0" bestFit="1" customWidth="1"/>
    <col min="44" max="44" width="16.421875" style="0" bestFit="1" customWidth="1"/>
    <col min="45" max="45" width="14.421875" style="0" bestFit="1" customWidth="1"/>
    <col min="47" max="47" width="13.28125" style="0" bestFit="1" customWidth="1"/>
    <col min="48" max="48" width="9.7109375" style="0" bestFit="1" customWidth="1"/>
    <col min="49" max="49" width="8.7109375" style="0" bestFit="1" customWidth="1"/>
    <col min="50" max="50" width="7.421875" style="0" bestFit="1" customWidth="1"/>
    <col min="51" max="51" width="10.7109375" style="0" bestFit="1" customWidth="1"/>
    <col min="52" max="52" width="10.140625" style="0" bestFit="1" customWidth="1"/>
    <col min="53" max="53" width="14.421875" style="0" customWidth="1"/>
    <col min="54" max="55" width="9.421875" style="0" bestFit="1" customWidth="1"/>
    <col min="56" max="56" width="18.421875" style="0" bestFit="1" customWidth="1"/>
    <col min="57" max="57" width="23.28125" style="0" bestFit="1" customWidth="1"/>
    <col min="58" max="58" width="19.421875" style="0" bestFit="1" customWidth="1"/>
    <col min="59" max="59" width="24.00390625" style="0" bestFit="1" customWidth="1"/>
    <col min="60" max="60" width="23.421875" style="0" bestFit="1" customWidth="1"/>
    <col min="61" max="61" width="28.140625" style="0" bestFit="1" customWidth="1"/>
    <col min="62" max="62" width="15.8515625" style="0" bestFit="1" customWidth="1"/>
    <col min="63" max="63" width="19.140625" style="0" bestFit="1" customWidth="1"/>
    <col min="64" max="64" width="13.42187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212</v>
      </c>
      <c r="P2" s="13" t="s">
        <v>213</v>
      </c>
      <c r="Q2" s="13" t="s">
        <v>214</v>
      </c>
      <c r="R2" s="13" t="s">
        <v>215</v>
      </c>
      <c r="S2" s="13" t="s">
        <v>216</v>
      </c>
      <c r="T2" s="13" t="s">
        <v>217</v>
      </c>
      <c r="U2" s="13" t="s">
        <v>218</v>
      </c>
      <c r="V2" s="13" t="s">
        <v>219</v>
      </c>
      <c r="W2" s="13" t="s">
        <v>220</v>
      </c>
      <c r="X2" s="13" t="s">
        <v>221</v>
      </c>
      <c r="Y2" s="13" t="s">
        <v>222</v>
      </c>
      <c r="Z2" s="13" t="s">
        <v>223</v>
      </c>
      <c r="AA2" s="13" t="s">
        <v>224</v>
      </c>
      <c r="AB2" s="13" t="s">
        <v>225</v>
      </c>
      <c r="AC2" s="13" t="s">
        <v>226</v>
      </c>
      <c r="AD2" s="13" t="s">
        <v>227</v>
      </c>
      <c r="AE2" s="13" t="s">
        <v>228</v>
      </c>
      <c r="AF2" s="13" t="s">
        <v>229</v>
      </c>
      <c r="AG2" s="13" t="s">
        <v>230</v>
      </c>
      <c r="AH2" s="13" t="s">
        <v>231</v>
      </c>
      <c r="AI2" s="13" t="s">
        <v>232</v>
      </c>
      <c r="AJ2" s="13" t="s">
        <v>233</v>
      </c>
      <c r="AK2" s="13" t="s">
        <v>234</v>
      </c>
      <c r="AL2" s="13" t="s">
        <v>235</v>
      </c>
      <c r="AM2" s="13" t="s">
        <v>236</v>
      </c>
      <c r="AN2" s="13" t="s">
        <v>237</v>
      </c>
      <c r="AO2" s="13" t="s">
        <v>238</v>
      </c>
      <c r="AP2" s="13" t="s">
        <v>239</v>
      </c>
      <c r="AQ2" s="13" t="s">
        <v>240</v>
      </c>
      <c r="AR2" s="13" t="s">
        <v>241</v>
      </c>
      <c r="AS2" s="13" t="s">
        <v>242</v>
      </c>
      <c r="AT2" s="13" t="s">
        <v>243</v>
      </c>
      <c r="AU2" s="13" t="s">
        <v>244</v>
      </c>
      <c r="AV2" s="13" t="s">
        <v>245</v>
      </c>
      <c r="AW2" s="13" t="s">
        <v>246</v>
      </c>
      <c r="AX2" s="13" t="s">
        <v>247</v>
      </c>
      <c r="AY2" s="13" t="s">
        <v>248</v>
      </c>
      <c r="AZ2" s="13" t="s">
        <v>249</v>
      </c>
      <c r="BA2" t="s">
        <v>2362</v>
      </c>
      <c r="BB2" s="13" t="s">
        <v>2395</v>
      </c>
      <c r="BC2" s="13" t="s">
        <v>2396</v>
      </c>
      <c r="BD2" s="52" t="s">
        <v>3682</v>
      </c>
      <c r="BE2" s="52" t="s">
        <v>3683</v>
      </c>
      <c r="BF2" s="52" t="s">
        <v>3684</v>
      </c>
      <c r="BG2" s="52" t="s">
        <v>3685</v>
      </c>
      <c r="BH2" s="52" t="s">
        <v>3686</v>
      </c>
      <c r="BI2" s="52" t="s">
        <v>3687</v>
      </c>
      <c r="BJ2" s="52" t="s">
        <v>3688</v>
      </c>
      <c r="BK2" s="52" t="s">
        <v>3689</v>
      </c>
      <c r="BL2" s="52" t="s">
        <v>3690</v>
      </c>
    </row>
    <row r="3" spans="1:64" ht="15" customHeight="1">
      <c r="A3" s="66" t="s">
        <v>250</v>
      </c>
      <c r="B3" s="66" t="s">
        <v>250</v>
      </c>
      <c r="C3" s="67" t="s">
        <v>3695</v>
      </c>
      <c r="D3" s="68">
        <v>3</v>
      </c>
      <c r="E3" s="69" t="s">
        <v>132</v>
      </c>
      <c r="F3" s="70">
        <v>32</v>
      </c>
      <c r="G3" s="67"/>
      <c r="H3" s="71"/>
      <c r="I3" s="72"/>
      <c r="J3" s="72"/>
      <c r="K3" s="34" t="s">
        <v>65</v>
      </c>
      <c r="L3" s="73">
        <v>3</v>
      </c>
      <c r="M3" s="73"/>
      <c r="N3" s="74"/>
      <c r="O3" s="80" t="s">
        <v>214</v>
      </c>
      <c r="P3" s="82">
        <v>43483.66342592592</v>
      </c>
      <c r="Q3" s="80" t="s">
        <v>418</v>
      </c>
      <c r="R3" s="84" t="s">
        <v>537</v>
      </c>
      <c r="S3" s="80" t="s">
        <v>572</v>
      </c>
      <c r="T3" s="80" t="s">
        <v>587</v>
      </c>
      <c r="U3" s="80"/>
      <c r="V3" s="84" t="s">
        <v>675</v>
      </c>
      <c r="W3" s="82">
        <v>43483.66342592592</v>
      </c>
      <c r="X3" s="84" t="s">
        <v>780</v>
      </c>
      <c r="Y3" s="80"/>
      <c r="Z3" s="80"/>
      <c r="AA3" s="86" t="s">
        <v>1030</v>
      </c>
      <c r="AB3" s="80"/>
      <c r="AC3" s="80" t="b">
        <v>0</v>
      </c>
      <c r="AD3" s="80">
        <v>1</v>
      </c>
      <c r="AE3" s="86" t="s">
        <v>1288</v>
      </c>
      <c r="AF3" s="80" t="b">
        <v>0</v>
      </c>
      <c r="AG3" s="80" t="s">
        <v>1298</v>
      </c>
      <c r="AH3" s="80"/>
      <c r="AI3" s="86" t="s">
        <v>1288</v>
      </c>
      <c r="AJ3" s="80" t="b">
        <v>0</v>
      </c>
      <c r="AK3" s="80">
        <v>1</v>
      </c>
      <c r="AL3" s="86" t="s">
        <v>1288</v>
      </c>
      <c r="AM3" s="80" t="s">
        <v>1312</v>
      </c>
      <c r="AN3" s="80" t="b">
        <v>0</v>
      </c>
      <c r="AO3" s="86" t="s">
        <v>1030</v>
      </c>
      <c r="AP3" s="80" t="s">
        <v>415</v>
      </c>
      <c r="AQ3" s="80">
        <v>0</v>
      </c>
      <c r="AR3" s="80">
        <v>0</v>
      </c>
      <c r="AS3" s="80"/>
      <c r="AT3" s="80"/>
      <c r="AU3" s="80"/>
      <c r="AV3" s="80"/>
      <c r="AW3" s="80"/>
      <c r="AX3" s="80"/>
      <c r="AY3" s="80"/>
      <c r="AZ3" s="80"/>
      <c r="BA3">
        <v>1</v>
      </c>
      <c r="BB3" s="80" t="str">
        <f>REPLACE(INDEX(GroupVertices[Group],MATCH(Edges[[#This Row],[Vertex 1]],GroupVertices[Vertex],0)),1,1,"")</f>
        <v>19</v>
      </c>
      <c r="BC3" s="80" t="str">
        <f>REPLACE(INDEX(GroupVertices[Group],MATCH(Edges[[#This Row],[Vertex 2]],GroupVertices[Vertex],0)),1,1,"")</f>
        <v>19</v>
      </c>
      <c r="BD3" s="48">
        <v>0</v>
      </c>
      <c r="BE3" s="49">
        <v>0</v>
      </c>
      <c r="BF3" s="48">
        <v>0</v>
      </c>
      <c r="BG3" s="49">
        <v>0</v>
      </c>
      <c r="BH3" s="48">
        <v>0</v>
      </c>
      <c r="BI3" s="49">
        <v>0</v>
      </c>
      <c r="BJ3" s="48">
        <v>4</v>
      </c>
      <c r="BK3" s="49">
        <v>100</v>
      </c>
      <c r="BL3" s="48">
        <v>4</v>
      </c>
    </row>
    <row r="4" spans="1:64" ht="15" customHeight="1">
      <c r="A4" s="66" t="s">
        <v>251</v>
      </c>
      <c r="B4" s="66" t="s">
        <v>250</v>
      </c>
      <c r="C4" s="67" t="s">
        <v>3695</v>
      </c>
      <c r="D4" s="68">
        <v>3</v>
      </c>
      <c r="E4" s="69" t="s">
        <v>132</v>
      </c>
      <c r="F4" s="70">
        <v>32</v>
      </c>
      <c r="G4" s="67"/>
      <c r="H4" s="71"/>
      <c r="I4" s="72"/>
      <c r="J4" s="72"/>
      <c r="K4" s="34" t="s">
        <v>65</v>
      </c>
      <c r="L4" s="79">
        <v>4</v>
      </c>
      <c r="M4" s="79"/>
      <c r="N4" s="74"/>
      <c r="O4" s="81" t="s">
        <v>415</v>
      </c>
      <c r="P4" s="83">
        <v>43483.66971064815</v>
      </c>
      <c r="Q4" s="81" t="s">
        <v>418</v>
      </c>
      <c r="R4" s="85" t="s">
        <v>537</v>
      </c>
      <c r="S4" s="81" t="s">
        <v>572</v>
      </c>
      <c r="T4" s="81" t="s">
        <v>587</v>
      </c>
      <c r="U4" s="81"/>
      <c r="V4" s="85" t="s">
        <v>676</v>
      </c>
      <c r="W4" s="83">
        <v>43483.66971064815</v>
      </c>
      <c r="X4" s="85" t="s">
        <v>781</v>
      </c>
      <c r="Y4" s="81"/>
      <c r="Z4" s="81"/>
      <c r="AA4" s="87" t="s">
        <v>1031</v>
      </c>
      <c r="AB4" s="81"/>
      <c r="AC4" s="81" t="b">
        <v>0</v>
      </c>
      <c r="AD4" s="81">
        <v>0</v>
      </c>
      <c r="AE4" s="87" t="s">
        <v>1288</v>
      </c>
      <c r="AF4" s="81" t="b">
        <v>0</v>
      </c>
      <c r="AG4" s="81" t="s">
        <v>1298</v>
      </c>
      <c r="AH4" s="81"/>
      <c r="AI4" s="87" t="s">
        <v>1288</v>
      </c>
      <c r="AJ4" s="81" t="b">
        <v>0</v>
      </c>
      <c r="AK4" s="81">
        <v>1</v>
      </c>
      <c r="AL4" s="87" t="s">
        <v>1030</v>
      </c>
      <c r="AM4" s="81" t="s">
        <v>1312</v>
      </c>
      <c r="AN4" s="81" t="b">
        <v>0</v>
      </c>
      <c r="AO4" s="87" t="s">
        <v>1030</v>
      </c>
      <c r="AP4" s="81" t="s">
        <v>214</v>
      </c>
      <c r="AQ4" s="81">
        <v>0</v>
      </c>
      <c r="AR4" s="81">
        <v>0</v>
      </c>
      <c r="AS4" s="81"/>
      <c r="AT4" s="81"/>
      <c r="AU4" s="81"/>
      <c r="AV4" s="81"/>
      <c r="AW4" s="81"/>
      <c r="AX4" s="81"/>
      <c r="AY4" s="81"/>
      <c r="AZ4" s="81"/>
      <c r="BA4">
        <v>1</v>
      </c>
      <c r="BB4" s="80" t="str">
        <f>REPLACE(INDEX(GroupVertices[Group],MATCH(Edges[[#This Row],[Vertex 1]],GroupVertices[Vertex],0)),1,1,"")</f>
        <v>19</v>
      </c>
      <c r="BC4" s="80" t="str">
        <f>REPLACE(INDEX(GroupVertices[Group],MATCH(Edges[[#This Row],[Vertex 2]],GroupVertices[Vertex],0)),1,1,"")</f>
        <v>19</v>
      </c>
      <c r="BD4" s="48">
        <v>0</v>
      </c>
      <c r="BE4" s="49">
        <v>0</v>
      </c>
      <c r="BF4" s="48">
        <v>0</v>
      </c>
      <c r="BG4" s="49">
        <v>0</v>
      </c>
      <c r="BH4" s="48">
        <v>0</v>
      </c>
      <c r="BI4" s="49">
        <v>0</v>
      </c>
      <c r="BJ4" s="48">
        <v>4</v>
      </c>
      <c r="BK4" s="49">
        <v>100</v>
      </c>
      <c r="BL4" s="48">
        <v>4</v>
      </c>
    </row>
    <row r="5" spans="1:64" ht="15">
      <c r="A5" s="66" t="s">
        <v>252</v>
      </c>
      <c r="B5" s="66" t="s">
        <v>281</v>
      </c>
      <c r="C5" s="67" t="s">
        <v>3695</v>
      </c>
      <c r="D5" s="68">
        <v>3</v>
      </c>
      <c r="E5" s="69" t="s">
        <v>132</v>
      </c>
      <c r="F5" s="70">
        <v>32</v>
      </c>
      <c r="G5" s="67"/>
      <c r="H5" s="71"/>
      <c r="I5" s="72"/>
      <c r="J5" s="72"/>
      <c r="K5" s="34" t="s">
        <v>65</v>
      </c>
      <c r="L5" s="79">
        <v>5</v>
      </c>
      <c r="M5" s="79"/>
      <c r="N5" s="74"/>
      <c r="O5" s="81" t="s">
        <v>415</v>
      </c>
      <c r="P5" s="83">
        <v>43483.67037037037</v>
      </c>
      <c r="Q5" s="81" t="s">
        <v>419</v>
      </c>
      <c r="R5" s="81"/>
      <c r="S5" s="81"/>
      <c r="T5" s="81" t="s">
        <v>588</v>
      </c>
      <c r="U5" s="81"/>
      <c r="V5" s="85" t="s">
        <v>677</v>
      </c>
      <c r="W5" s="83">
        <v>43483.67037037037</v>
      </c>
      <c r="X5" s="85" t="s">
        <v>782</v>
      </c>
      <c r="Y5" s="81"/>
      <c r="Z5" s="81"/>
      <c r="AA5" s="87" t="s">
        <v>1032</v>
      </c>
      <c r="AB5" s="81"/>
      <c r="AC5" s="81" t="b">
        <v>0</v>
      </c>
      <c r="AD5" s="81">
        <v>0</v>
      </c>
      <c r="AE5" s="87" t="s">
        <v>1288</v>
      </c>
      <c r="AF5" s="81" t="b">
        <v>0</v>
      </c>
      <c r="AG5" s="81" t="s">
        <v>1298</v>
      </c>
      <c r="AH5" s="81"/>
      <c r="AI5" s="87" t="s">
        <v>1288</v>
      </c>
      <c r="AJ5" s="81" t="b">
        <v>0</v>
      </c>
      <c r="AK5" s="81">
        <v>2</v>
      </c>
      <c r="AL5" s="87" t="s">
        <v>1068</v>
      </c>
      <c r="AM5" s="81" t="s">
        <v>1312</v>
      </c>
      <c r="AN5" s="81" t="b">
        <v>0</v>
      </c>
      <c r="AO5" s="87" t="s">
        <v>1068</v>
      </c>
      <c r="AP5" s="81" t="s">
        <v>214</v>
      </c>
      <c r="AQ5" s="81">
        <v>0</v>
      </c>
      <c r="AR5" s="81">
        <v>0</v>
      </c>
      <c r="AS5" s="81"/>
      <c r="AT5" s="81"/>
      <c r="AU5" s="81"/>
      <c r="AV5" s="81"/>
      <c r="AW5" s="81"/>
      <c r="AX5" s="81"/>
      <c r="AY5" s="81"/>
      <c r="AZ5" s="81"/>
      <c r="BA5">
        <v>1</v>
      </c>
      <c r="BB5" s="80" t="str">
        <f>REPLACE(INDEX(GroupVertices[Group],MATCH(Edges[[#This Row],[Vertex 1]],GroupVertices[Vertex],0)),1,1,"")</f>
        <v>4</v>
      </c>
      <c r="BC5" s="80" t="str">
        <f>REPLACE(INDEX(GroupVertices[Group],MATCH(Edges[[#This Row],[Vertex 2]],GroupVertices[Vertex],0)),1,1,"")</f>
        <v>4</v>
      </c>
      <c r="BD5" s="48">
        <v>0</v>
      </c>
      <c r="BE5" s="49">
        <v>0</v>
      </c>
      <c r="BF5" s="48">
        <v>1</v>
      </c>
      <c r="BG5" s="49">
        <v>6.666666666666667</v>
      </c>
      <c r="BH5" s="48">
        <v>0</v>
      </c>
      <c r="BI5" s="49">
        <v>0</v>
      </c>
      <c r="BJ5" s="48">
        <v>14</v>
      </c>
      <c r="BK5" s="49">
        <v>93.33333333333333</v>
      </c>
      <c r="BL5" s="48">
        <v>15</v>
      </c>
    </row>
    <row r="6" spans="1:64" ht="15">
      <c r="A6" s="66" t="s">
        <v>252</v>
      </c>
      <c r="B6" s="66" t="s">
        <v>350</v>
      </c>
      <c r="C6" s="67" t="s">
        <v>3695</v>
      </c>
      <c r="D6" s="68">
        <v>3</v>
      </c>
      <c r="E6" s="69" t="s">
        <v>132</v>
      </c>
      <c r="F6" s="70">
        <v>32</v>
      </c>
      <c r="G6" s="67"/>
      <c r="H6" s="71"/>
      <c r="I6" s="72"/>
      <c r="J6" s="72"/>
      <c r="K6" s="34" t="s">
        <v>65</v>
      </c>
      <c r="L6" s="79">
        <v>6</v>
      </c>
      <c r="M6" s="79"/>
      <c r="N6" s="74"/>
      <c r="O6" s="81" t="s">
        <v>415</v>
      </c>
      <c r="P6" s="83">
        <v>43483.670590277776</v>
      </c>
      <c r="Q6" s="81" t="s">
        <v>420</v>
      </c>
      <c r="R6" s="81"/>
      <c r="S6" s="81"/>
      <c r="T6" s="81" t="s">
        <v>589</v>
      </c>
      <c r="U6" s="85" t="s">
        <v>633</v>
      </c>
      <c r="V6" s="85" t="s">
        <v>633</v>
      </c>
      <c r="W6" s="83">
        <v>43483.670590277776</v>
      </c>
      <c r="X6" s="85" t="s">
        <v>783</v>
      </c>
      <c r="Y6" s="81"/>
      <c r="Z6" s="81"/>
      <c r="AA6" s="87" t="s">
        <v>1033</v>
      </c>
      <c r="AB6" s="81"/>
      <c r="AC6" s="81" t="b">
        <v>0</v>
      </c>
      <c r="AD6" s="81">
        <v>0</v>
      </c>
      <c r="AE6" s="87" t="s">
        <v>1288</v>
      </c>
      <c r="AF6" s="81" t="b">
        <v>0</v>
      </c>
      <c r="AG6" s="81" t="s">
        <v>1298</v>
      </c>
      <c r="AH6" s="81"/>
      <c r="AI6" s="87" t="s">
        <v>1288</v>
      </c>
      <c r="AJ6" s="81" t="b">
        <v>0</v>
      </c>
      <c r="AK6" s="81">
        <v>8</v>
      </c>
      <c r="AL6" s="87" t="s">
        <v>1261</v>
      </c>
      <c r="AM6" s="81" t="s">
        <v>1312</v>
      </c>
      <c r="AN6" s="81" t="b">
        <v>0</v>
      </c>
      <c r="AO6" s="87" t="s">
        <v>1261</v>
      </c>
      <c r="AP6" s="81" t="s">
        <v>214</v>
      </c>
      <c r="AQ6" s="81">
        <v>0</v>
      </c>
      <c r="AR6" s="81">
        <v>0</v>
      </c>
      <c r="AS6" s="81"/>
      <c r="AT6" s="81"/>
      <c r="AU6" s="81"/>
      <c r="AV6" s="81"/>
      <c r="AW6" s="81"/>
      <c r="AX6" s="81"/>
      <c r="AY6" s="81"/>
      <c r="AZ6" s="81"/>
      <c r="BA6">
        <v>1</v>
      </c>
      <c r="BB6" s="80" t="str">
        <f>REPLACE(INDEX(GroupVertices[Group],MATCH(Edges[[#This Row],[Vertex 1]],GroupVertices[Vertex],0)),1,1,"")</f>
        <v>4</v>
      </c>
      <c r="BC6" s="80" t="str">
        <f>REPLACE(INDEX(GroupVertices[Group],MATCH(Edges[[#This Row],[Vertex 2]],GroupVertices[Vertex],0)),1,1,"")</f>
        <v>4</v>
      </c>
      <c r="BD6" s="48">
        <v>0</v>
      </c>
      <c r="BE6" s="49">
        <v>0</v>
      </c>
      <c r="BF6" s="48">
        <v>0</v>
      </c>
      <c r="BG6" s="49">
        <v>0</v>
      </c>
      <c r="BH6" s="48">
        <v>0</v>
      </c>
      <c r="BI6" s="49">
        <v>0</v>
      </c>
      <c r="BJ6" s="48">
        <v>10</v>
      </c>
      <c r="BK6" s="49">
        <v>100</v>
      </c>
      <c r="BL6" s="48">
        <v>10</v>
      </c>
    </row>
    <row r="7" spans="1:64" ht="15">
      <c r="A7" s="66" t="s">
        <v>253</v>
      </c>
      <c r="B7" s="66" t="s">
        <v>294</v>
      </c>
      <c r="C7" s="67" t="s">
        <v>3695</v>
      </c>
      <c r="D7" s="68">
        <v>3</v>
      </c>
      <c r="E7" s="69" t="s">
        <v>132</v>
      </c>
      <c r="F7" s="70">
        <v>32</v>
      </c>
      <c r="G7" s="67"/>
      <c r="H7" s="71"/>
      <c r="I7" s="72"/>
      <c r="J7" s="72"/>
      <c r="K7" s="34" t="s">
        <v>65</v>
      </c>
      <c r="L7" s="79">
        <v>7</v>
      </c>
      <c r="M7" s="79"/>
      <c r="N7" s="74"/>
      <c r="O7" s="81" t="s">
        <v>415</v>
      </c>
      <c r="P7" s="83">
        <v>43483.670798611114</v>
      </c>
      <c r="Q7" s="81" t="s">
        <v>421</v>
      </c>
      <c r="R7" s="81"/>
      <c r="S7" s="81"/>
      <c r="T7" s="81" t="s">
        <v>590</v>
      </c>
      <c r="U7" s="85" t="s">
        <v>634</v>
      </c>
      <c r="V7" s="85" t="s">
        <v>634</v>
      </c>
      <c r="W7" s="83">
        <v>43483.670798611114</v>
      </c>
      <c r="X7" s="85" t="s">
        <v>784</v>
      </c>
      <c r="Y7" s="81"/>
      <c r="Z7" s="81"/>
      <c r="AA7" s="87" t="s">
        <v>1034</v>
      </c>
      <c r="AB7" s="81"/>
      <c r="AC7" s="81" t="b">
        <v>0</v>
      </c>
      <c r="AD7" s="81">
        <v>0</v>
      </c>
      <c r="AE7" s="87" t="s">
        <v>1288</v>
      </c>
      <c r="AF7" s="81" t="b">
        <v>0</v>
      </c>
      <c r="AG7" s="81" t="s">
        <v>1298</v>
      </c>
      <c r="AH7" s="81"/>
      <c r="AI7" s="87" t="s">
        <v>1288</v>
      </c>
      <c r="AJ7" s="81" t="b">
        <v>0</v>
      </c>
      <c r="AK7" s="81">
        <v>9</v>
      </c>
      <c r="AL7" s="87" t="s">
        <v>1086</v>
      </c>
      <c r="AM7" s="81" t="s">
        <v>1312</v>
      </c>
      <c r="AN7" s="81" t="b">
        <v>0</v>
      </c>
      <c r="AO7" s="87" t="s">
        <v>1086</v>
      </c>
      <c r="AP7" s="81" t="s">
        <v>214</v>
      </c>
      <c r="AQ7" s="81">
        <v>0</v>
      </c>
      <c r="AR7" s="81">
        <v>0</v>
      </c>
      <c r="AS7" s="81"/>
      <c r="AT7" s="81"/>
      <c r="AU7" s="81"/>
      <c r="AV7" s="81"/>
      <c r="AW7" s="81"/>
      <c r="AX7" s="81"/>
      <c r="AY7" s="81"/>
      <c r="AZ7" s="81"/>
      <c r="BA7">
        <v>1</v>
      </c>
      <c r="BB7" s="80" t="str">
        <f>REPLACE(INDEX(GroupVertices[Group],MATCH(Edges[[#This Row],[Vertex 1]],GroupVertices[Vertex],0)),1,1,"")</f>
        <v>1</v>
      </c>
      <c r="BC7" s="80" t="str">
        <f>REPLACE(INDEX(GroupVertices[Group],MATCH(Edges[[#This Row],[Vertex 2]],GroupVertices[Vertex],0)),1,1,"")</f>
        <v>1</v>
      </c>
      <c r="BD7" s="48"/>
      <c r="BE7" s="49"/>
      <c r="BF7" s="48"/>
      <c r="BG7" s="49"/>
      <c r="BH7" s="48"/>
      <c r="BI7" s="49"/>
      <c r="BJ7" s="48"/>
      <c r="BK7" s="49"/>
      <c r="BL7" s="48"/>
    </row>
    <row r="8" spans="1:64" ht="15">
      <c r="A8" s="66" t="s">
        <v>253</v>
      </c>
      <c r="B8" s="66" t="s">
        <v>387</v>
      </c>
      <c r="C8" s="67" t="s">
        <v>3695</v>
      </c>
      <c r="D8" s="68">
        <v>3</v>
      </c>
      <c r="E8" s="69" t="s">
        <v>132</v>
      </c>
      <c r="F8" s="70">
        <v>32</v>
      </c>
      <c r="G8" s="67"/>
      <c r="H8" s="71"/>
      <c r="I8" s="72"/>
      <c r="J8" s="72"/>
      <c r="K8" s="34" t="s">
        <v>65</v>
      </c>
      <c r="L8" s="79">
        <v>8</v>
      </c>
      <c r="M8" s="79"/>
      <c r="N8" s="74"/>
      <c r="O8" s="81" t="s">
        <v>416</v>
      </c>
      <c r="P8" s="83">
        <v>43483.670798611114</v>
      </c>
      <c r="Q8" s="81" t="s">
        <v>421</v>
      </c>
      <c r="R8" s="81"/>
      <c r="S8" s="81"/>
      <c r="T8" s="81" t="s">
        <v>590</v>
      </c>
      <c r="U8" s="85" t="s">
        <v>634</v>
      </c>
      <c r="V8" s="85" t="s">
        <v>634</v>
      </c>
      <c r="W8" s="83">
        <v>43483.670798611114</v>
      </c>
      <c r="X8" s="85" t="s">
        <v>784</v>
      </c>
      <c r="Y8" s="81"/>
      <c r="Z8" s="81"/>
      <c r="AA8" s="87" t="s">
        <v>1034</v>
      </c>
      <c r="AB8" s="81"/>
      <c r="AC8" s="81" t="b">
        <v>0</v>
      </c>
      <c r="AD8" s="81">
        <v>0</v>
      </c>
      <c r="AE8" s="87" t="s">
        <v>1288</v>
      </c>
      <c r="AF8" s="81" t="b">
        <v>0</v>
      </c>
      <c r="AG8" s="81" t="s">
        <v>1298</v>
      </c>
      <c r="AH8" s="81"/>
      <c r="AI8" s="87" t="s">
        <v>1288</v>
      </c>
      <c r="AJ8" s="81" t="b">
        <v>0</v>
      </c>
      <c r="AK8" s="81">
        <v>9</v>
      </c>
      <c r="AL8" s="87" t="s">
        <v>1086</v>
      </c>
      <c r="AM8" s="81" t="s">
        <v>1312</v>
      </c>
      <c r="AN8" s="81" t="b">
        <v>0</v>
      </c>
      <c r="AO8" s="87" t="s">
        <v>1086</v>
      </c>
      <c r="AP8" s="81" t="s">
        <v>214</v>
      </c>
      <c r="AQ8" s="81">
        <v>0</v>
      </c>
      <c r="AR8" s="81">
        <v>0</v>
      </c>
      <c r="AS8" s="81"/>
      <c r="AT8" s="81"/>
      <c r="AU8" s="81"/>
      <c r="AV8" s="81"/>
      <c r="AW8" s="81"/>
      <c r="AX8" s="81"/>
      <c r="AY8" s="81"/>
      <c r="AZ8" s="81"/>
      <c r="BA8">
        <v>1</v>
      </c>
      <c r="BB8" s="80" t="str">
        <f>REPLACE(INDEX(GroupVertices[Group],MATCH(Edges[[#This Row],[Vertex 1]],GroupVertices[Vertex],0)),1,1,"")</f>
        <v>1</v>
      </c>
      <c r="BC8" s="80" t="str">
        <f>REPLACE(INDEX(GroupVertices[Group],MATCH(Edges[[#This Row],[Vertex 2]],GroupVertices[Vertex],0)),1,1,"")</f>
        <v>1</v>
      </c>
      <c r="BD8" s="48">
        <v>0</v>
      </c>
      <c r="BE8" s="49">
        <v>0</v>
      </c>
      <c r="BF8" s="48">
        <v>0</v>
      </c>
      <c r="BG8" s="49">
        <v>0</v>
      </c>
      <c r="BH8" s="48">
        <v>0</v>
      </c>
      <c r="BI8" s="49">
        <v>0</v>
      </c>
      <c r="BJ8" s="48">
        <v>7</v>
      </c>
      <c r="BK8" s="49">
        <v>100</v>
      </c>
      <c r="BL8" s="48">
        <v>7</v>
      </c>
    </row>
    <row r="9" spans="1:64" ht="15">
      <c r="A9" s="66" t="s">
        <v>254</v>
      </c>
      <c r="B9" s="66" t="s">
        <v>254</v>
      </c>
      <c r="C9" s="67" t="s">
        <v>3695</v>
      </c>
      <c r="D9" s="68">
        <v>3</v>
      </c>
      <c r="E9" s="69" t="s">
        <v>132</v>
      </c>
      <c r="F9" s="70">
        <v>32</v>
      </c>
      <c r="G9" s="67"/>
      <c r="H9" s="71"/>
      <c r="I9" s="72"/>
      <c r="J9" s="72"/>
      <c r="K9" s="34" t="s">
        <v>65</v>
      </c>
      <c r="L9" s="79">
        <v>9</v>
      </c>
      <c r="M9" s="79"/>
      <c r="N9" s="74"/>
      <c r="O9" s="81" t="s">
        <v>214</v>
      </c>
      <c r="P9" s="83">
        <v>43483.673263888886</v>
      </c>
      <c r="Q9" s="81" t="s">
        <v>422</v>
      </c>
      <c r="R9" s="81"/>
      <c r="S9" s="81"/>
      <c r="T9" s="81" t="s">
        <v>591</v>
      </c>
      <c r="U9" s="81"/>
      <c r="V9" s="85" t="s">
        <v>678</v>
      </c>
      <c r="W9" s="83">
        <v>43483.673263888886</v>
      </c>
      <c r="X9" s="85" t="s">
        <v>785</v>
      </c>
      <c r="Y9" s="81"/>
      <c r="Z9" s="81"/>
      <c r="AA9" s="87" t="s">
        <v>1035</v>
      </c>
      <c r="AB9" s="81"/>
      <c r="AC9" s="81" t="b">
        <v>0</v>
      </c>
      <c r="AD9" s="81">
        <v>1</v>
      </c>
      <c r="AE9" s="87" t="s">
        <v>1288</v>
      </c>
      <c r="AF9" s="81" t="b">
        <v>0</v>
      </c>
      <c r="AG9" s="81" t="s">
        <v>1298</v>
      </c>
      <c r="AH9" s="81"/>
      <c r="AI9" s="87" t="s">
        <v>1288</v>
      </c>
      <c r="AJ9" s="81" t="b">
        <v>0</v>
      </c>
      <c r="AK9" s="81">
        <v>0</v>
      </c>
      <c r="AL9" s="87" t="s">
        <v>1288</v>
      </c>
      <c r="AM9" s="81" t="s">
        <v>1312</v>
      </c>
      <c r="AN9" s="81" t="b">
        <v>0</v>
      </c>
      <c r="AO9" s="87" t="s">
        <v>1035</v>
      </c>
      <c r="AP9" s="81" t="s">
        <v>214</v>
      </c>
      <c r="AQ9" s="81">
        <v>0</v>
      </c>
      <c r="AR9" s="81">
        <v>0</v>
      </c>
      <c r="AS9" s="81"/>
      <c r="AT9" s="81"/>
      <c r="AU9" s="81"/>
      <c r="AV9" s="81"/>
      <c r="AW9" s="81"/>
      <c r="AX9" s="81"/>
      <c r="AY9" s="81"/>
      <c r="AZ9" s="81"/>
      <c r="BA9">
        <v>1</v>
      </c>
      <c r="BB9" s="80" t="str">
        <f>REPLACE(INDEX(GroupVertices[Group],MATCH(Edges[[#This Row],[Vertex 1]],GroupVertices[Vertex],0)),1,1,"")</f>
        <v>12</v>
      </c>
      <c r="BC9" s="80" t="str">
        <f>REPLACE(INDEX(GroupVertices[Group],MATCH(Edges[[#This Row],[Vertex 2]],GroupVertices[Vertex],0)),1,1,"")</f>
        <v>12</v>
      </c>
      <c r="BD9" s="48">
        <v>2</v>
      </c>
      <c r="BE9" s="49">
        <v>4.3478260869565215</v>
      </c>
      <c r="BF9" s="48">
        <v>1</v>
      </c>
      <c r="BG9" s="49">
        <v>2.1739130434782608</v>
      </c>
      <c r="BH9" s="48">
        <v>0</v>
      </c>
      <c r="BI9" s="49">
        <v>0</v>
      </c>
      <c r="BJ9" s="48">
        <v>43</v>
      </c>
      <c r="BK9" s="49">
        <v>93.47826086956522</v>
      </c>
      <c r="BL9" s="48">
        <v>46</v>
      </c>
    </row>
    <row r="10" spans="1:64" ht="15">
      <c r="A10" s="66" t="s">
        <v>255</v>
      </c>
      <c r="B10" s="66" t="s">
        <v>293</v>
      </c>
      <c r="C10" s="67" t="s">
        <v>3695</v>
      </c>
      <c r="D10" s="68">
        <v>3</v>
      </c>
      <c r="E10" s="69" t="s">
        <v>132</v>
      </c>
      <c r="F10" s="70">
        <v>32</v>
      </c>
      <c r="G10" s="67"/>
      <c r="H10" s="71"/>
      <c r="I10" s="72"/>
      <c r="J10" s="72"/>
      <c r="K10" s="34" t="s">
        <v>65</v>
      </c>
      <c r="L10" s="79">
        <v>10</v>
      </c>
      <c r="M10" s="79"/>
      <c r="N10" s="74"/>
      <c r="O10" s="81" t="s">
        <v>415</v>
      </c>
      <c r="P10" s="83">
        <v>43483.67407407407</v>
      </c>
      <c r="Q10" s="81" t="s">
        <v>423</v>
      </c>
      <c r="R10" s="81"/>
      <c r="S10" s="81"/>
      <c r="T10" s="81" t="s">
        <v>592</v>
      </c>
      <c r="U10" s="81"/>
      <c r="V10" s="85" t="s">
        <v>679</v>
      </c>
      <c r="W10" s="83">
        <v>43483.67407407407</v>
      </c>
      <c r="X10" s="85" t="s">
        <v>786</v>
      </c>
      <c r="Y10" s="81"/>
      <c r="Z10" s="81"/>
      <c r="AA10" s="87" t="s">
        <v>1036</v>
      </c>
      <c r="AB10" s="81"/>
      <c r="AC10" s="81" t="b">
        <v>0</v>
      </c>
      <c r="AD10" s="81">
        <v>0</v>
      </c>
      <c r="AE10" s="87" t="s">
        <v>1288</v>
      </c>
      <c r="AF10" s="81" t="b">
        <v>0</v>
      </c>
      <c r="AG10" s="81" t="s">
        <v>1298</v>
      </c>
      <c r="AH10" s="81"/>
      <c r="AI10" s="87" t="s">
        <v>1288</v>
      </c>
      <c r="AJ10" s="81" t="b">
        <v>0</v>
      </c>
      <c r="AK10" s="81">
        <v>7</v>
      </c>
      <c r="AL10" s="87" t="s">
        <v>1255</v>
      </c>
      <c r="AM10" s="81" t="s">
        <v>1312</v>
      </c>
      <c r="AN10" s="81" t="b">
        <v>0</v>
      </c>
      <c r="AO10" s="87" t="s">
        <v>1255</v>
      </c>
      <c r="AP10" s="81" t="s">
        <v>214</v>
      </c>
      <c r="AQ10" s="81">
        <v>0</v>
      </c>
      <c r="AR10" s="81">
        <v>0</v>
      </c>
      <c r="AS10" s="81"/>
      <c r="AT10" s="81"/>
      <c r="AU10" s="81"/>
      <c r="AV10" s="81"/>
      <c r="AW10" s="81"/>
      <c r="AX10" s="81"/>
      <c r="AY10" s="81"/>
      <c r="AZ10" s="81"/>
      <c r="BA10">
        <v>1</v>
      </c>
      <c r="BB10" s="80" t="str">
        <f>REPLACE(INDEX(GroupVertices[Group],MATCH(Edges[[#This Row],[Vertex 1]],GroupVertices[Vertex],0)),1,1,"")</f>
        <v>2</v>
      </c>
      <c r="BC10" s="80" t="str">
        <f>REPLACE(INDEX(GroupVertices[Group],MATCH(Edges[[#This Row],[Vertex 2]],GroupVertices[Vertex],0)),1,1,"")</f>
        <v>2</v>
      </c>
      <c r="BD10" s="48">
        <v>5</v>
      </c>
      <c r="BE10" s="49">
        <v>12.820512820512821</v>
      </c>
      <c r="BF10" s="48">
        <v>0</v>
      </c>
      <c r="BG10" s="49">
        <v>0</v>
      </c>
      <c r="BH10" s="48">
        <v>0</v>
      </c>
      <c r="BI10" s="49">
        <v>0</v>
      </c>
      <c r="BJ10" s="48">
        <v>34</v>
      </c>
      <c r="BK10" s="49">
        <v>87.17948717948718</v>
      </c>
      <c r="BL10" s="48">
        <v>39</v>
      </c>
    </row>
    <row r="11" spans="1:64" ht="15">
      <c r="A11" s="66" t="s">
        <v>256</v>
      </c>
      <c r="B11" s="66" t="s">
        <v>322</v>
      </c>
      <c r="C11" s="67" t="s">
        <v>3695</v>
      </c>
      <c r="D11" s="68">
        <v>3</v>
      </c>
      <c r="E11" s="69" t="s">
        <v>132</v>
      </c>
      <c r="F11" s="70">
        <v>32</v>
      </c>
      <c r="G11" s="67"/>
      <c r="H11" s="71"/>
      <c r="I11" s="72"/>
      <c r="J11" s="72"/>
      <c r="K11" s="34" t="s">
        <v>65</v>
      </c>
      <c r="L11" s="79">
        <v>11</v>
      </c>
      <c r="M11" s="79"/>
      <c r="N11" s="74"/>
      <c r="O11" s="81" t="s">
        <v>415</v>
      </c>
      <c r="P11" s="83">
        <v>43483.676574074074</v>
      </c>
      <c r="Q11" s="81" t="s">
        <v>424</v>
      </c>
      <c r="R11" s="81"/>
      <c r="S11" s="81"/>
      <c r="T11" s="81"/>
      <c r="U11" s="81"/>
      <c r="V11" s="85" t="s">
        <v>680</v>
      </c>
      <c r="W11" s="83">
        <v>43483.676574074074</v>
      </c>
      <c r="X11" s="85" t="s">
        <v>787</v>
      </c>
      <c r="Y11" s="81"/>
      <c r="Z11" s="81"/>
      <c r="AA11" s="87" t="s">
        <v>1037</v>
      </c>
      <c r="AB11" s="81"/>
      <c r="AC11" s="81" t="b">
        <v>0</v>
      </c>
      <c r="AD11" s="81">
        <v>0</v>
      </c>
      <c r="AE11" s="87" t="s">
        <v>1288</v>
      </c>
      <c r="AF11" s="81" t="b">
        <v>0</v>
      </c>
      <c r="AG11" s="81" t="s">
        <v>1298</v>
      </c>
      <c r="AH11" s="81"/>
      <c r="AI11" s="87" t="s">
        <v>1288</v>
      </c>
      <c r="AJ11" s="81" t="b">
        <v>0</v>
      </c>
      <c r="AK11" s="81">
        <v>33</v>
      </c>
      <c r="AL11" s="87" t="s">
        <v>1134</v>
      </c>
      <c r="AM11" s="81" t="s">
        <v>1313</v>
      </c>
      <c r="AN11" s="81" t="b">
        <v>0</v>
      </c>
      <c r="AO11" s="87" t="s">
        <v>1134</v>
      </c>
      <c r="AP11" s="81" t="s">
        <v>214</v>
      </c>
      <c r="AQ11" s="81">
        <v>0</v>
      </c>
      <c r="AR11" s="81">
        <v>0</v>
      </c>
      <c r="AS11" s="81"/>
      <c r="AT11" s="81"/>
      <c r="AU11" s="81"/>
      <c r="AV11" s="81"/>
      <c r="AW11" s="81"/>
      <c r="AX11" s="81"/>
      <c r="AY11" s="81"/>
      <c r="AZ11" s="81"/>
      <c r="BA11">
        <v>1</v>
      </c>
      <c r="BB11" s="80" t="str">
        <f>REPLACE(INDEX(GroupVertices[Group],MATCH(Edges[[#This Row],[Vertex 1]],GroupVertices[Vertex],0)),1,1,"")</f>
        <v>6</v>
      </c>
      <c r="BC11" s="80" t="str">
        <f>REPLACE(INDEX(GroupVertices[Group],MATCH(Edges[[#This Row],[Vertex 2]],GroupVertices[Vertex],0)),1,1,"")</f>
        <v>6</v>
      </c>
      <c r="BD11" s="48">
        <v>0</v>
      </c>
      <c r="BE11" s="49">
        <v>0</v>
      </c>
      <c r="BF11" s="48">
        <v>0</v>
      </c>
      <c r="BG11" s="49">
        <v>0</v>
      </c>
      <c r="BH11" s="48">
        <v>0</v>
      </c>
      <c r="BI11" s="49">
        <v>0</v>
      </c>
      <c r="BJ11" s="48">
        <v>24</v>
      </c>
      <c r="BK11" s="49">
        <v>100</v>
      </c>
      <c r="BL11" s="48">
        <v>24</v>
      </c>
    </row>
    <row r="12" spans="1:64" ht="15">
      <c r="A12" s="66" t="s">
        <v>257</v>
      </c>
      <c r="B12" s="66" t="s">
        <v>257</v>
      </c>
      <c r="C12" s="67" t="s">
        <v>3695</v>
      </c>
      <c r="D12" s="68">
        <v>3</v>
      </c>
      <c r="E12" s="69" t="s">
        <v>132</v>
      </c>
      <c r="F12" s="70">
        <v>32</v>
      </c>
      <c r="G12" s="67"/>
      <c r="H12" s="71"/>
      <c r="I12" s="72"/>
      <c r="J12" s="72"/>
      <c r="K12" s="34" t="s">
        <v>65</v>
      </c>
      <c r="L12" s="79">
        <v>12</v>
      </c>
      <c r="M12" s="79"/>
      <c r="N12" s="74"/>
      <c r="O12" s="81" t="s">
        <v>214</v>
      </c>
      <c r="P12" s="83">
        <v>43483.67998842592</v>
      </c>
      <c r="Q12" s="81" t="s">
        <v>425</v>
      </c>
      <c r="R12" s="81"/>
      <c r="S12" s="81"/>
      <c r="T12" s="81" t="s">
        <v>587</v>
      </c>
      <c r="U12" s="81"/>
      <c r="V12" s="85" t="s">
        <v>677</v>
      </c>
      <c r="W12" s="83">
        <v>43483.67998842592</v>
      </c>
      <c r="X12" s="85" t="s">
        <v>788</v>
      </c>
      <c r="Y12" s="81"/>
      <c r="Z12" s="81"/>
      <c r="AA12" s="87" t="s">
        <v>1038</v>
      </c>
      <c r="AB12" s="81"/>
      <c r="AC12" s="81" t="b">
        <v>0</v>
      </c>
      <c r="AD12" s="81">
        <v>1</v>
      </c>
      <c r="AE12" s="87" t="s">
        <v>1288</v>
      </c>
      <c r="AF12" s="81" t="b">
        <v>0</v>
      </c>
      <c r="AG12" s="81" t="s">
        <v>1298</v>
      </c>
      <c r="AH12" s="81"/>
      <c r="AI12" s="87" t="s">
        <v>1288</v>
      </c>
      <c r="AJ12" s="81" t="b">
        <v>0</v>
      </c>
      <c r="AK12" s="81">
        <v>0</v>
      </c>
      <c r="AL12" s="87" t="s">
        <v>1288</v>
      </c>
      <c r="AM12" s="81" t="s">
        <v>1312</v>
      </c>
      <c r="AN12" s="81" t="b">
        <v>0</v>
      </c>
      <c r="AO12" s="87" t="s">
        <v>1038</v>
      </c>
      <c r="AP12" s="81" t="s">
        <v>214</v>
      </c>
      <c r="AQ12" s="81">
        <v>0</v>
      </c>
      <c r="AR12" s="81">
        <v>0</v>
      </c>
      <c r="AS12" s="81"/>
      <c r="AT12" s="81"/>
      <c r="AU12" s="81"/>
      <c r="AV12" s="81"/>
      <c r="AW12" s="81"/>
      <c r="AX12" s="81"/>
      <c r="AY12" s="81"/>
      <c r="AZ12" s="81"/>
      <c r="BA12">
        <v>1</v>
      </c>
      <c r="BB12" s="80" t="str">
        <f>REPLACE(INDEX(GroupVertices[Group],MATCH(Edges[[#This Row],[Vertex 1]],GroupVertices[Vertex],0)),1,1,"")</f>
        <v>12</v>
      </c>
      <c r="BC12" s="80" t="str">
        <f>REPLACE(INDEX(GroupVertices[Group],MATCH(Edges[[#This Row],[Vertex 2]],GroupVertices[Vertex],0)),1,1,"")</f>
        <v>12</v>
      </c>
      <c r="BD12" s="48">
        <v>0</v>
      </c>
      <c r="BE12" s="49">
        <v>0</v>
      </c>
      <c r="BF12" s="48">
        <v>0</v>
      </c>
      <c r="BG12" s="49">
        <v>0</v>
      </c>
      <c r="BH12" s="48">
        <v>0</v>
      </c>
      <c r="BI12" s="49">
        <v>0</v>
      </c>
      <c r="BJ12" s="48">
        <v>14</v>
      </c>
      <c r="BK12" s="49">
        <v>100</v>
      </c>
      <c r="BL12" s="48">
        <v>14</v>
      </c>
    </row>
    <row r="13" spans="1:64" ht="15">
      <c r="A13" s="66" t="s">
        <v>258</v>
      </c>
      <c r="B13" s="66" t="s">
        <v>364</v>
      </c>
      <c r="C13" s="67" t="s">
        <v>3695</v>
      </c>
      <c r="D13" s="68">
        <v>3</v>
      </c>
      <c r="E13" s="69" t="s">
        <v>132</v>
      </c>
      <c r="F13" s="70">
        <v>32</v>
      </c>
      <c r="G13" s="67"/>
      <c r="H13" s="71"/>
      <c r="I13" s="72"/>
      <c r="J13" s="72"/>
      <c r="K13" s="34" t="s">
        <v>65</v>
      </c>
      <c r="L13" s="79">
        <v>13</v>
      </c>
      <c r="M13" s="79"/>
      <c r="N13" s="74"/>
      <c r="O13" s="81" t="s">
        <v>415</v>
      </c>
      <c r="P13" s="83">
        <v>43483.680983796294</v>
      </c>
      <c r="Q13" s="81" t="s">
        <v>426</v>
      </c>
      <c r="R13" s="81"/>
      <c r="S13" s="81"/>
      <c r="T13" s="81" t="s">
        <v>593</v>
      </c>
      <c r="U13" s="81"/>
      <c r="V13" s="85" t="s">
        <v>681</v>
      </c>
      <c r="W13" s="83">
        <v>43483.680983796294</v>
      </c>
      <c r="X13" s="85" t="s">
        <v>789</v>
      </c>
      <c r="Y13" s="81"/>
      <c r="Z13" s="81"/>
      <c r="AA13" s="87" t="s">
        <v>1039</v>
      </c>
      <c r="AB13" s="81"/>
      <c r="AC13" s="81" t="b">
        <v>0</v>
      </c>
      <c r="AD13" s="81">
        <v>0</v>
      </c>
      <c r="AE13" s="87" t="s">
        <v>1288</v>
      </c>
      <c r="AF13" s="81" t="b">
        <v>0</v>
      </c>
      <c r="AG13" s="81" t="s">
        <v>1298</v>
      </c>
      <c r="AH13" s="81"/>
      <c r="AI13" s="87" t="s">
        <v>1288</v>
      </c>
      <c r="AJ13" s="81" t="b">
        <v>0</v>
      </c>
      <c r="AK13" s="81">
        <v>12</v>
      </c>
      <c r="AL13" s="87" t="s">
        <v>1195</v>
      </c>
      <c r="AM13" s="81" t="s">
        <v>1314</v>
      </c>
      <c r="AN13" s="81" t="b">
        <v>0</v>
      </c>
      <c r="AO13" s="87" t="s">
        <v>1195</v>
      </c>
      <c r="AP13" s="81" t="s">
        <v>214</v>
      </c>
      <c r="AQ13" s="81">
        <v>0</v>
      </c>
      <c r="AR13" s="81">
        <v>0</v>
      </c>
      <c r="AS13" s="81"/>
      <c r="AT13" s="81"/>
      <c r="AU13" s="81"/>
      <c r="AV13" s="81"/>
      <c r="AW13" s="81"/>
      <c r="AX13" s="81"/>
      <c r="AY13" s="81"/>
      <c r="AZ13" s="81"/>
      <c r="BA13">
        <v>1</v>
      </c>
      <c r="BB13" s="80" t="str">
        <f>REPLACE(INDEX(GroupVertices[Group],MATCH(Edges[[#This Row],[Vertex 1]],GroupVertices[Vertex],0)),1,1,"")</f>
        <v>1</v>
      </c>
      <c r="BC13" s="80" t="str">
        <f>REPLACE(INDEX(GroupVertices[Group],MATCH(Edges[[#This Row],[Vertex 2]],GroupVertices[Vertex],0)),1,1,"")</f>
        <v>1</v>
      </c>
      <c r="BD13" s="48">
        <v>0</v>
      </c>
      <c r="BE13" s="49">
        <v>0</v>
      </c>
      <c r="BF13" s="48">
        <v>0</v>
      </c>
      <c r="BG13" s="49">
        <v>0</v>
      </c>
      <c r="BH13" s="48">
        <v>0</v>
      </c>
      <c r="BI13" s="49">
        <v>0</v>
      </c>
      <c r="BJ13" s="48">
        <v>29</v>
      </c>
      <c r="BK13" s="49">
        <v>100</v>
      </c>
      <c r="BL13" s="48">
        <v>29</v>
      </c>
    </row>
    <row r="14" spans="1:64" ht="15">
      <c r="A14" s="66" t="s">
        <v>258</v>
      </c>
      <c r="B14" s="66" t="s">
        <v>387</v>
      </c>
      <c r="C14" s="67" t="s">
        <v>3695</v>
      </c>
      <c r="D14" s="68">
        <v>3</v>
      </c>
      <c r="E14" s="69" t="s">
        <v>132</v>
      </c>
      <c r="F14" s="70">
        <v>32</v>
      </c>
      <c r="G14" s="67"/>
      <c r="H14" s="71"/>
      <c r="I14" s="72"/>
      <c r="J14" s="72"/>
      <c r="K14" s="34" t="s">
        <v>65</v>
      </c>
      <c r="L14" s="79">
        <v>14</v>
      </c>
      <c r="M14" s="79"/>
      <c r="N14" s="74"/>
      <c r="O14" s="81" t="s">
        <v>416</v>
      </c>
      <c r="P14" s="83">
        <v>43483.680983796294</v>
      </c>
      <c r="Q14" s="81" t="s">
        <v>426</v>
      </c>
      <c r="R14" s="81"/>
      <c r="S14" s="81"/>
      <c r="T14" s="81" t="s">
        <v>593</v>
      </c>
      <c r="U14" s="81"/>
      <c r="V14" s="85" t="s">
        <v>681</v>
      </c>
      <c r="W14" s="83">
        <v>43483.680983796294</v>
      </c>
      <c r="X14" s="85" t="s">
        <v>789</v>
      </c>
      <c r="Y14" s="81"/>
      <c r="Z14" s="81"/>
      <c r="AA14" s="87" t="s">
        <v>1039</v>
      </c>
      <c r="AB14" s="81"/>
      <c r="AC14" s="81" t="b">
        <v>0</v>
      </c>
      <c r="AD14" s="81">
        <v>0</v>
      </c>
      <c r="AE14" s="87" t="s">
        <v>1288</v>
      </c>
      <c r="AF14" s="81" t="b">
        <v>0</v>
      </c>
      <c r="AG14" s="81" t="s">
        <v>1298</v>
      </c>
      <c r="AH14" s="81"/>
      <c r="AI14" s="87" t="s">
        <v>1288</v>
      </c>
      <c r="AJ14" s="81" t="b">
        <v>0</v>
      </c>
      <c r="AK14" s="81">
        <v>12</v>
      </c>
      <c r="AL14" s="87" t="s">
        <v>1195</v>
      </c>
      <c r="AM14" s="81" t="s">
        <v>1314</v>
      </c>
      <c r="AN14" s="81" t="b">
        <v>0</v>
      </c>
      <c r="AO14" s="87" t="s">
        <v>1195</v>
      </c>
      <c r="AP14" s="81" t="s">
        <v>214</v>
      </c>
      <c r="AQ14" s="81">
        <v>0</v>
      </c>
      <c r="AR14" s="81">
        <v>0</v>
      </c>
      <c r="AS14" s="81"/>
      <c r="AT14" s="81"/>
      <c r="AU14" s="81"/>
      <c r="AV14" s="81"/>
      <c r="AW14" s="81"/>
      <c r="AX14" s="81"/>
      <c r="AY14" s="81"/>
      <c r="AZ14" s="81"/>
      <c r="BA14">
        <v>1</v>
      </c>
      <c r="BB14" s="80" t="str">
        <f>REPLACE(INDEX(GroupVertices[Group],MATCH(Edges[[#This Row],[Vertex 1]],GroupVertices[Vertex],0)),1,1,"")</f>
        <v>1</v>
      </c>
      <c r="BC14" s="80" t="str">
        <f>REPLACE(INDEX(GroupVertices[Group],MATCH(Edges[[#This Row],[Vertex 2]],GroupVertices[Vertex],0)),1,1,"")</f>
        <v>1</v>
      </c>
      <c r="BD14" s="48"/>
      <c r="BE14" s="49"/>
      <c r="BF14" s="48"/>
      <c r="BG14" s="49"/>
      <c r="BH14" s="48"/>
      <c r="BI14" s="49"/>
      <c r="BJ14" s="48"/>
      <c r="BK14" s="49"/>
      <c r="BL14" s="48"/>
    </row>
    <row r="15" spans="1:64" ht="15">
      <c r="A15" s="66" t="s">
        <v>259</v>
      </c>
      <c r="B15" s="66" t="s">
        <v>259</v>
      </c>
      <c r="C15" s="67" t="s">
        <v>3695</v>
      </c>
      <c r="D15" s="68">
        <v>3</v>
      </c>
      <c r="E15" s="69" t="s">
        <v>132</v>
      </c>
      <c r="F15" s="70">
        <v>32</v>
      </c>
      <c r="G15" s="67"/>
      <c r="H15" s="71"/>
      <c r="I15" s="72"/>
      <c r="J15" s="72"/>
      <c r="K15" s="34" t="s">
        <v>65</v>
      </c>
      <c r="L15" s="79">
        <v>15</v>
      </c>
      <c r="M15" s="79"/>
      <c r="N15" s="74"/>
      <c r="O15" s="81" t="s">
        <v>214</v>
      </c>
      <c r="P15" s="83">
        <v>43483.46679398148</v>
      </c>
      <c r="Q15" s="81" t="s">
        <v>427</v>
      </c>
      <c r="R15" s="81"/>
      <c r="S15" s="81"/>
      <c r="T15" s="81" t="s">
        <v>587</v>
      </c>
      <c r="U15" s="81"/>
      <c r="V15" s="85" t="s">
        <v>682</v>
      </c>
      <c r="W15" s="83">
        <v>43483.46679398148</v>
      </c>
      <c r="X15" s="85" t="s">
        <v>790</v>
      </c>
      <c r="Y15" s="81"/>
      <c r="Z15" s="81"/>
      <c r="AA15" s="87" t="s">
        <v>1040</v>
      </c>
      <c r="AB15" s="81"/>
      <c r="AC15" s="81" t="b">
        <v>0</v>
      </c>
      <c r="AD15" s="81">
        <v>39</v>
      </c>
      <c r="AE15" s="87" t="s">
        <v>1288</v>
      </c>
      <c r="AF15" s="81" t="b">
        <v>0</v>
      </c>
      <c r="AG15" s="81" t="s">
        <v>1298</v>
      </c>
      <c r="AH15" s="81"/>
      <c r="AI15" s="87" t="s">
        <v>1288</v>
      </c>
      <c r="AJ15" s="81" t="b">
        <v>0</v>
      </c>
      <c r="AK15" s="81">
        <v>12</v>
      </c>
      <c r="AL15" s="87" t="s">
        <v>1288</v>
      </c>
      <c r="AM15" s="81" t="s">
        <v>1314</v>
      </c>
      <c r="AN15" s="81" t="b">
        <v>0</v>
      </c>
      <c r="AO15" s="87" t="s">
        <v>1040</v>
      </c>
      <c r="AP15" s="81" t="s">
        <v>415</v>
      </c>
      <c r="AQ15" s="81">
        <v>0</v>
      </c>
      <c r="AR15" s="81">
        <v>0</v>
      </c>
      <c r="AS15" s="81"/>
      <c r="AT15" s="81"/>
      <c r="AU15" s="81"/>
      <c r="AV15" s="81"/>
      <c r="AW15" s="81"/>
      <c r="AX15" s="81"/>
      <c r="AY15" s="81"/>
      <c r="AZ15" s="81"/>
      <c r="BA15">
        <v>1</v>
      </c>
      <c r="BB15" s="80" t="str">
        <f>REPLACE(INDEX(GroupVertices[Group],MATCH(Edges[[#This Row],[Vertex 1]],GroupVertices[Vertex],0)),1,1,"")</f>
        <v>18</v>
      </c>
      <c r="BC15" s="80" t="str">
        <f>REPLACE(INDEX(GroupVertices[Group],MATCH(Edges[[#This Row],[Vertex 2]],GroupVertices[Vertex],0)),1,1,"")</f>
        <v>18</v>
      </c>
      <c r="BD15" s="48">
        <v>3</v>
      </c>
      <c r="BE15" s="49">
        <v>7.894736842105263</v>
      </c>
      <c r="BF15" s="48">
        <v>2</v>
      </c>
      <c r="BG15" s="49">
        <v>5.2631578947368425</v>
      </c>
      <c r="BH15" s="48">
        <v>0</v>
      </c>
      <c r="BI15" s="49">
        <v>0</v>
      </c>
      <c r="BJ15" s="48">
        <v>33</v>
      </c>
      <c r="BK15" s="49">
        <v>86.84210526315789</v>
      </c>
      <c r="BL15" s="48">
        <v>38</v>
      </c>
    </row>
    <row r="16" spans="1:64" ht="15">
      <c r="A16" s="66" t="s">
        <v>260</v>
      </c>
      <c r="B16" s="66" t="s">
        <v>259</v>
      </c>
      <c r="C16" s="67" t="s">
        <v>3695</v>
      </c>
      <c r="D16" s="68">
        <v>3</v>
      </c>
      <c r="E16" s="69" t="s">
        <v>132</v>
      </c>
      <c r="F16" s="70">
        <v>32</v>
      </c>
      <c r="G16" s="67"/>
      <c r="H16" s="71"/>
      <c r="I16" s="72"/>
      <c r="J16" s="72"/>
      <c r="K16" s="34" t="s">
        <v>65</v>
      </c>
      <c r="L16" s="79">
        <v>16</v>
      </c>
      <c r="M16" s="79"/>
      <c r="N16" s="74"/>
      <c r="O16" s="81" t="s">
        <v>415</v>
      </c>
      <c r="P16" s="83">
        <v>43483.682534722226</v>
      </c>
      <c r="Q16" s="81" t="s">
        <v>427</v>
      </c>
      <c r="R16" s="81"/>
      <c r="S16" s="81"/>
      <c r="T16" s="81"/>
      <c r="U16" s="81"/>
      <c r="V16" s="85" t="s">
        <v>683</v>
      </c>
      <c r="W16" s="83">
        <v>43483.682534722226</v>
      </c>
      <c r="X16" s="85" t="s">
        <v>791</v>
      </c>
      <c r="Y16" s="81"/>
      <c r="Z16" s="81"/>
      <c r="AA16" s="87" t="s">
        <v>1041</v>
      </c>
      <c r="AB16" s="81"/>
      <c r="AC16" s="81" t="b">
        <v>0</v>
      </c>
      <c r="AD16" s="81">
        <v>0</v>
      </c>
      <c r="AE16" s="87" t="s">
        <v>1288</v>
      </c>
      <c r="AF16" s="81" t="b">
        <v>0</v>
      </c>
      <c r="AG16" s="81" t="s">
        <v>1298</v>
      </c>
      <c r="AH16" s="81"/>
      <c r="AI16" s="87" t="s">
        <v>1288</v>
      </c>
      <c r="AJ16" s="81" t="b">
        <v>0</v>
      </c>
      <c r="AK16" s="81">
        <v>12</v>
      </c>
      <c r="AL16" s="87" t="s">
        <v>1040</v>
      </c>
      <c r="AM16" s="81" t="s">
        <v>1315</v>
      </c>
      <c r="AN16" s="81" t="b">
        <v>0</v>
      </c>
      <c r="AO16" s="87" t="s">
        <v>1040</v>
      </c>
      <c r="AP16" s="81" t="s">
        <v>214</v>
      </c>
      <c r="AQ16" s="81">
        <v>0</v>
      </c>
      <c r="AR16" s="81">
        <v>0</v>
      </c>
      <c r="AS16" s="81"/>
      <c r="AT16" s="81"/>
      <c r="AU16" s="81"/>
      <c r="AV16" s="81"/>
      <c r="AW16" s="81"/>
      <c r="AX16" s="81"/>
      <c r="AY16" s="81"/>
      <c r="AZ16" s="81"/>
      <c r="BA16">
        <v>1</v>
      </c>
      <c r="BB16" s="80" t="str">
        <f>REPLACE(INDEX(GroupVertices[Group],MATCH(Edges[[#This Row],[Vertex 1]],GroupVertices[Vertex],0)),1,1,"")</f>
        <v>18</v>
      </c>
      <c r="BC16" s="80" t="str">
        <f>REPLACE(INDEX(GroupVertices[Group],MATCH(Edges[[#This Row],[Vertex 2]],GroupVertices[Vertex],0)),1,1,"")</f>
        <v>18</v>
      </c>
      <c r="BD16" s="48">
        <v>3</v>
      </c>
      <c r="BE16" s="49">
        <v>7.894736842105263</v>
      </c>
      <c r="BF16" s="48">
        <v>2</v>
      </c>
      <c r="BG16" s="49">
        <v>5.2631578947368425</v>
      </c>
      <c r="BH16" s="48">
        <v>0</v>
      </c>
      <c r="BI16" s="49">
        <v>0</v>
      </c>
      <c r="BJ16" s="48">
        <v>33</v>
      </c>
      <c r="BK16" s="49">
        <v>86.84210526315789</v>
      </c>
      <c r="BL16" s="48">
        <v>38</v>
      </c>
    </row>
    <row r="17" spans="1:64" ht="15">
      <c r="A17" s="66" t="s">
        <v>261</v>
      </c>
      <c r="B17" s="66" t="s">
        <v>293</v>
      </c>
      <c r="C17" s="67" t="s">
        <v>3695</v>
      </c>
      <c r="D17" s="68">
        <v>3</v>
      </c>
      <c r="E17" s="69" t="s">
        <v>132</v>
      </c>
      <c r="F17" s="70">
        <v>32</v>
      </c>
      <c r="G17" s="67"/>
      <c r="H17" s="71"/>
      <c r="I17" s="72"/>
      <c r="J17" s="72"/>
      <c r="K17" s="34" t="s">
        <v>65</v>
      </c>
      <c r="L17" s="79">
        <v>17</v>
      </c>
      <c r="M17" s="79"/>
      <c r="N17" s="74"/>
      <c r="O17" s="81" t="s">
        <v>415</v>
      </c>
      <c r="P17" s="83">
        <v>43483.686886574076</v>
      </c>
      <c r="Q17" s="81" t="s">
        <v>428</v>
      </c>
      <c r="R17" s="81"/>
      <c r="S17" s="81"/>
      <c r="T17" s="81" t="s">
        <v>592</v>
      </c>
      <c r="U17" s="81"/>
      <c r="V17" s="85" t="s">
        <v>677</v>
      </c>
      <c r="W17" s="83">
        <v>43483.686886574076</v>
      </c>
      <c r="X17" s="85" t="s">
        <v>792</v>
      </c>
      <c r="Y17" s="81"/>
      <c r="Z17" s="81"/>
      <c r="AA17" s="87" t="s">
        <v>1042</v>
      </c>
      <c r="AB17" s="81"/>
      <c r="AC17" s="81" t="b">
        <v>0</v>
      </c>
      <c r="AD17" s="81">
        <v>0</v>
      </c>
      <c r="AE17" s="87" t="s">
        <v>1288</v>
      </c>
      <c r="AF17" s="81" t="b">
        <v>0</v>
      </c>
      <c r="AG17" s="81" t="s">
        <v>1298</v>
      </c>
      <c r="AH17" s="81"/>
      <c r="AI17" s="87" t="s">
        <v>1288</v>
      </c>
      <c r="AJ17" s="81" t="b">
        <v>0</v>
      </c>
      <c r="AK17" s="81">
        <v>4</v>
      </c>
      <c r="AL17" s="87" t="s">
        <v>1124</v>
      </c>
      <c r="AM17" s="81" t="s">
        <v>1316</v>
      </c>
      <c r="AN17" s="81" t="b">
        <v>0</v>
      </c>
      <c r="AO17" s="87" t="s">
        <v>1124</v>
      </c>
      <c r="AP17" s="81" t="s">
        <v>214</v>
      </c>
      <c r="AQ17" s="81">
        <v>0</v>
      </c>
      <c r="AR17" s="81">
        <v>0</v>
      </c>
      <c r="AS17" s="81"/>
      <c r="AT17" s="81"/>
      <c r="AU17" s="81"/>
      <c r="AV17" s="81"/>
      <c r="AW17" s="81"/>
      <c r="AX17" s="81"/>
      <c r="AY17" s="81"/>
      <c r="AZ17" s="81"/>
      <c r="BA17">
        <v>1</v>
      </c>
      <c r="BB17" s="80" t="str">
        <f>REPLACE(INDEX(GroupVertices[Group],MATCH(Edges[[#This Row],[Vertex 1]],GroupVertices[Vertex],0)),1,1,"")</f>
        <v>2</v>
      </c>
      <c r="BC17" s="80" t="str">
        <f>REPLACE(INDEX(GroupVertices[Group],MATCH(Edges[[#This Row],[Vertex 2]],GroupVertices[Vertex],0)),1,1,"")</f>
        <v>2</v>
      </c>
      <c r="BD17" s="48"/>
      <c r="BE17" s="49"/>
      <c r="BF17" s="48"/>
      <c r="BG17" s="49"/>
      <c r="BH17" s="48"/>
      <c r="BI17" s="49"/>
      <c r="BJ17" s="48"/>
      <c r="BK17" s="49"/>
      <c r="BL17" s="48"/>
    </row>
    <row r="18" spans="1:64" ht="15">
      <c r="A18" s="66" t="s">
        <v>261</v>
      </c>
      <c r="B18" s="66" t="s">
        <v>389</v>
      </c>
      <c r="C18" s="67" t="s">
        <v>3695</v>
      </c>
      <c r="D18" s="68">
        <v>3</v>
      </c>
      <c r="E18" s="69" t="s">
        <v>132</v>
      </c>
      <c r="F18" s="70">
        <v>32</v>
      </c>
      <c r="G18" s="67"/>
      <c r="H18" s="71"/>
      <c r="I18" s="72"/>
      <c r="J18" s="72"/>
      <c r="K18" s="34" t="s">
        <v>65</v>
      </c>
      <c r="L18" s="79">
        <v>18</v>
      </c>
      <c r="M18" s="79"/>
      <c r="N18" s="74"/>
      <c r="O18" s="81" t="s">
        <v>416</v>
      </c>
      <c r="P18" s="83">
        <v>43483.686886574076</v>
      </c>
      <c r="Q18" s="81" t="s">
        <v>428</v>
      </c>
      <c r="R18" s="81"/>
      <c r="S18" s="81"/>
      <c r="T18" s="81" t="s">
        <v>592</v>
      </c>
      <c r="U18" s="81"/>
      <c r="V18" s="85" t="s">
        <v>677</v>
      </c>
      <c r="W18" s="83">
        <v>43483.686886574076</v>
      </c>
      <c r="X18" s="85" t="s">
        <v>792</v>
      </c>
      <c r="Y18" s="81"/>
      <c r="Z18" s="81"/>
      <c r="AA18" s="87" t="s">
        <v>1042</v>
      </c>
      <c r="AB18" s="81"/>
      <c r="AC18" s="81" t="b">
        <v>0</v>
      </c>
      <c r="AD18" s="81">
        <v>0</v>
      </c>
      <c r="AE18" s="87" t="s">
        <v>1288</v>
      </c>
      <c r="AF18" s="81" t="b">
        <v>0</v>
      </c>
      <c r="AG18" s="81" t="s">
        <v>1298</v>
      </c>
      <c r="AH18" s="81"/>
      <c r="AI18" s="87" t="s">
        <v>1288</v>
      </c>
      <c r="AJ18" s="81" t="b">
        <v>0</v>
      </c>
      <c r="AK18" s="81">
        <v>4</v>
      </c>
      <c r="AL18" s="87" t="s">
        <v>1124</v>
      </c>
      <c r="AM18" s="81" t="s">
        <v>1316</v>
      </c>
      <c r="AN18" s="81" t="b">
        <v>0</v>
      </c>
      <c r="AO18" s="87" t="s">
        <v>1124</v>
      </c>
      <c r="AP18" s="81" t="s">
        <v>214</v>
      </c>
      <c r="AQ18" s="81">
        <v>0</v>
      </c>
      <c r="AR18" s="81">
        <v>0</v>
      </c>
      <c r="AS18" s="81"/>
      <c r="AT18" s="81"/>
      <c r="AU18" s="81"/>
      <c r="AV18" s="81"/>
      <c r="AW18" s="81"/>
      <c r="AX18" s="81"/>
      <c r="AY18" s="81"/>
      <c r="AZ18" s="81"/>
      <c r="BA18">
        <v>1</v>
      </c>
      <c r="BB18" s="80" t="str">
        <f>REPLACE(INDEX(GroupVertices[Group],MATCH(Edges[[#This Row],[Vertex 1]],GroupVertices[Vertex],0)),1,1,"")</f>
        <v>2</v>
      </c>
      <c r="BC18" s="80" t="str">
        <f>REPLACE(INDEX(GroupVertices[Group],MATCH(Edges[[#This Row],[Vertex 2]],GroupVertices[Vertex],0)),1,1,"")</f>
        <v>2</v>
      </c>
      <c r="BD18" s="48">
        <v>2</v>
      </c>
      <c r="BE18" s="49">
        <v>6.25</v>
      </c>
      <c r="BF18" s="48">
        <v>0</v>
      </c>
      <c r="BG18" s="49">
        <v>0</v>
      </c>
      <c r="BH18" s="48">
        <v>0</v>
      </c>
      <c r="BI18" s="49">
        <v>0</v>
      </c>
      <c r="BJ18" s="48">
        <v>30</v>
      </c>
      <c r="BK18" s="49">
        <v>93.75</v>
      </c>
      <c r="BL18" s="48">
        <v>32</v>
      </c>
    </row>
    <row r="19" spans="1:64" ht="15">
      <c r="A19" s="66" t="s">
        <v>262</v>
      </c>
      <c r="B19" s="66" t="s">
        <v>306</v>
      </c>
      <c r="C19" s="67" t="s">
        <v>3695</v>
      </c>
      <c r="D19" s="68">
        <v>3</v>
      </c>
      <c r="E19" s="69" t="s">
        <v>132</v>
      </c>
      <c r="F19" s="70">
        <v>32</v>
      </c>
      <c r="G19" s="67"/>
      <c r="H19" s="71"/>
      <c r="I19" s="72"/>
      <c r="J19" s="72"/>
      <c r="K19" s="34" t="s">
        <v>65</v>
      </c>
      <c r="L19" s="79">
        <v>19</v>
      </c>
      <c r="M19" s="79"/>
      <c r="N19" s="74"/>
      <c r="O19" s="81" t="s">
        <v>415</v>
      </c>
      <c r="P19" s="83">
        <v>43483.6869212963</v>
      </c>
      <c r="Q19" s="81" t="s">
        <v>429</v>
      </c>
      <c r="R19" s="81"/>
      <c r="S19" s="81"/>
      <c r="T19" s="81" t="s">
        <v>587</v>
      </c>
      <c r="U19" s="81"/>
      <c r="V19" s="85" t="s">
        <v>684</v>
      </c>
      <c r="W19" s="83">
        <v>43483.6869212963</v>
      </c>
      <c r="X19" s="85" t="s">
        <v>793</v>
      </c>
      <c r="Y19" s="81"/>
      <c r="Z19" s="81"/>
      <c r="AA19" s="87" t="s">
        <v>1043</v>
      </c>
      <c r="AB19" s="81"/>
      <c r="AC19" s="81" t="b">
        <v>0</v>
      </c>
      <c r="AD19" s="81">
        <v>0</v>
      </c>
      <c r="AE19" s="87" t="s">
        <v>1288</v>
      </c>
      <c r="AF19" s="81" t="b">
        <v>0</v>
      </c>
      <c r="AG19" s="81" t="s">
        <v>1298</v>
      </c>
      <c r="AH19" s="81"/>
      <c r="AI19" s="87" t="s">
        <v>1288</v>
      </c>
      <c r="AJ19" s="81" t="b">
        <v>0</v>
      </c>
      <c r="AK19" s="81">
        <v>4</v>
      </c>
      <c r="AL19" s="87" t="s">
        <v>1104</v>
      </c>
      <c r="AM19" s="81" t="s">
        <v>1317</v>
      </c>
      <c r="AN19" s="81" t="b">
        <v>0</v>
      </c>
      <c r="AO19" s="87" t="s">
        <v>1104</v>
      </c>
      <c r="AP19" s="81" t="s">
        <v>214</v>
      </c>
      <c r="AQ19" s="81">
        <v>0</v>
      </c>
      <c r="AR19" s="81">
        <v>0</v>
      </c>
      <c r="AS19" s="81"/>
      <c r="AT19" s="81"/>
      <c r="AU19" s="81"/>
      <c r="AV19" s="81"/>
      <c r="AW19" s="81"/>
      <c r="AX19" s="81"/>
      <c r="AY19" s="81"/>
      <c r="AZ19" s="81"/>
      <c r="BA19">
        <v>1</v>
      </c>
      <c r="BB19" s="80" t="str">
        <f>REPLACE(INDEX(GroupVertices[Group],MATCH(Edges[[#This Row],[Vertex 1]],GroupVertices[Vertex],0)),1,1,"")</f>
        <v>3</v>
      </c>
      <c r="BC19" s="80" t="str">
        <f>REPLACE(INDEX(GroupVertices[Group],MATCH(Edges[[#This Row],[Vertex 2]],GroupVertices[Vertex],0)),1,1,"")</f>
        <v>3</v>
      </c>
      <c r="BD19" s="48"/>
      <c r="BE19" s="49"/>
      <c r="BF19" s="48"/>
      <c r="BG19" s="49"/>
      <c r="BH19" s="48"/>
      <c r="BI19" s="49"/>
      <c r="BJ19" s="48"/>
      <c r="BK19" s="49"/>
      <c r="BL19" s="48"/>
    </row>
    <row r="20" spans="1:64" ht="15">
      <c r="A20" s="66" t="s">
        <v>262</v>
      </c>
      <c r="B20" s="66" t="s">
        <v>390</v>
      </c>
      <c r="C20" s="67" t="s">
        <v>3695</v>
      </c>
      <c r="D20" s="68">
        <v>3</v>
      </c>
      <c r="E20" s="69" t="s">
        <v>132</v>
      </c>
      <c r="F20" s="70">
        <v>32</v>
      </c>
      <c r="G20" s="67"/>
      <c r="H20" s="71"/>
      <c r="I20" s="72"/>
      <c r="J20" s="72"/>
      <c r="K20" s="34" t="s">
        <v>65</v>
      </c>
      <c r="L20" s="79">
        <v>20</v>
      </c>
      <c r="M20" s="79"/>
      <c r="N20" s="74"/>
      <c r="O20" s="81" t="s">
        <v>416</v>
      </c>
      <c r="P20" s="83">
        <v>43483.6869212963</v>
      </c>
      <c r="Q20" s="81" t="s">
        <v>429</v>
      </c>
      <c r="R20" s="81"/>
      <c r="S20" s="81"/>
      <c r="T20" s="81" t="s">
        <v>587</v>
      </c>
      <c r="U20" s="81"/>
      <c r="V20" s="85" t="s">
        <v>684</v>
      </c>
      <c r="W20" s="83">
        <v>43483.6869212963</v>
      </c>
      <c r="X20" s="85" t="s">
        <v>793</v>
      </c>
      <c r="Y20" s="81"/>
      <c r="Z20" s="81"/>
      <c r="AA20" s="87" t="s">
        <v>1043</v>
      </c>
      <c r="AB20" s="81"/>
      <c r="AC20" s="81" t="b">
        <v>0</v>
      </c>
      <c r="AD20" s="81">
        <v>0</v>
      </c>
      <c r="AE20" s="87" t="s">
        <v>1288</v>
      </c>
      <c r="AF20" s="81" t="b">
        <v>0</v>
      </c>
      <c r="AG20" s="81" t="s">
        <v>1298</v>
      </c>
      <c r="AH20" s="81"/>
      <c r="AI20" s="87" t="s">
        <v>1288</v>
      </c>
      <c r="AJ20" s="81" t="b">
        <v>0</v>
      </c>
      <c r="AK20" s="81">
        <v>4</v>
      </c>
      <c r="AL20" s="87" t="s">
        <v>1104</v>
      </c>
      <c r="AM20" s="81" t="s">
        <v>1317</v>
      </c>
      <c r="AN20" s="81" t="b">
        <v>0</v>
      </c>
      <c r="AO20" s="87" t="s">
        <v>1104</v>
      </c>
      <c r="AP20" s="81" t="s">
        <v>214</v>
      </c>
      <c r="AQ20" s="81">
        <v>0</v>
      </c>
      <c r="AR20" s="81">
        <v>0</v>
      </c>
      <c r="AS20" s="81"/>
      <c r="AT20" s="81"/>
      <c r="AU20" s="81"/>
      <c r="AV20" s="81"/>
      <c r="AW20" s="81"/>
      <c r="AX20" s="81"/>
      <c r="AY20" s="81"/>
      <c r="AZ20" s="81"/>
      <c r="BA20">
        <v>1</v>
      </c>
      <c r="BB20" s="80" t="str">
        <f>REPLACE(INDEX(GroupVertices[Group],MATCH(Edges[[#This Row],[Vertex 1]],GroupVertices[Vertex],0)),1,1,"")</f>
        <v>3</v>
      </c>
      <c r="BC20" s="80" t="str">
        <f>REPLACE(INDEX(GroupVertices[Group],MATCH(Edges[[#This Row],[Vertex 2]],GroupVertices[Vertex],0)),1,1,"")</f>
        <v>3</v>
      </c>
      <c r="BD20" s="48">
        <v>1</v>
      </c>
      <c r="BE20" s="49">
        <v>4.166666666666667</v>
      </c>
      <c r="BF20" s="48">
        <v>0</v>
      </c>
      <c r="BG20" s="49">
        <v>0</v>
      </c>
      <c r="BH20" s="48">
        <v>0</v>
      </c>
      <c r="BI20" s="49">
        <v>0</v>
      </c>
      <c r="BJ20" s="48">
        <v>23</v>
      </c>
      <c r="BK20" s="49">
        <v>95.83333333333333</v>
      </c>
      <c r="BL20" s="48">
        <v>24</v>
      </c>
    </row>
    <row r="21" spans="1:64" ht="15">
      <c r="A21" s="66" t="s">
        <v>263</v>
      </c>
      <c r="B21" s="66" t="s">
        <v>350</v>
      </c>
      <c r="C21" s="67" t="s">
        <v>3695</v>
      </c>
      <c r="D21" s="68">
        <v>3</v>
      </c>
      <c r="E21" s="69" t="s">
        <v>132</v>
      </c>
      <c r="F21" s="70">
        <v>32</v>
      </c>
      <c r="G21" s="67"/>
      <c r="H21" s="71"/>
      <c r="I21" s="72"/>
      <c r="J21" s="72"/>
      <c r="K21" s="34" t="s">
        <v>65</v>
      </c>
      <c r="L21" s="79">
        <v>21</v>
      </c>
      <c r="M21" s="79"/>
      <c r="N21" s="74"/>
      <c r="O21" s="81" t="s">
        <v>415</v>
      </c>
      <c r="P21" s="83">
        <v>43483.68730324074</v>
      </c>
      <c r="Q21" s="81" t="s">
        <v>430</v>
      </c>
      <c r="R21" s="85" t="s">
        <v>538</v>
      </c>
      <c r="S21" s="81" t="s">
        <v>573</v>
      </c>
      <c r="T21" s="81" t="s">
        <v>594</v>
      </c>
      <c r="U21" s="81"/>
      <c r="V21" s="85" t="s">
        <v>685</v>
      </c>
      <c r="W21" s="83">
        <v>43483.68730324074</v>
      </c>
      <c r="X21" s="85" t="s">
        <v>794</v>
      </c>
      <c r="Y21" s="81"/>
      <c r="Z21" s="81"/>
      <c r="AA21" s="87" t="s">
        <v>1044</v>
      </c>
      <c r="AB21" s="81"/>
      <c r="AC21" s="81" t="b">
        <v>0</v>
      </c>
      <c r="AD21" s="81">
        <v>0</v>
      </c>
      <c r="AE21" s="87" t="s">
        <v>1288</v>
      </c>
      <c r="AF21" s="81" t="b">
        <v>0</v>
      </c>
      <c r="AG21" s="81" t="s">
        <v>1298</v>
      </c>
      <c r="AH21" s="81"/>
      <c r="AI21" s="87" t="s">
        <v>1288</v>
      </c>
      <c r="AJ21" s="81" t="b">
        <v>0</v>
      </c>
      <c r="AK21" s="81">
        <v>10</v>
      </c>
      <c r="AL21" s="87" t="s">
        <v>1262</v>
      </c>
      <c r="AM21" s="81" t="s">
        <v>1312</v>
      </c>
      <c r="AN21" s="81" t="b">
        <v>0</v>
      </c>
      <c r="AO21" s="87" t="s">
        <v>1262</v>
      </c>
      <c r="AP21" s="81" t="s">
        <v>214</v>
      </c>
      <c r="AQ21" s="81">
        <v>0</v>
      </c>
      <c r="AR21" s="81">
        <v>0</v>
      </c>
      <c r="AS21" s="81"/>
      <c r="AT21" s="81"/>
      <c r="AU21" s="81"/>
      <c r="AV21" s="81"/>
      <c r="AW21" s="81"/>
      <c r="AX21" s="81"/>
      <c r="AY21" s="81"/>
      <c r="AZ21" s="81"/>
      <c r="BA21">
        <v>1</v>
      </c>
      <c r="BB21" s="80" t="str">
        <f>REPLACE(INDEX(GroupVertices[Group],MATCH(Edges[[#This Row],[Vertex 1]],GroupVertices[Vertex],0)),1,1,"")</f>
        <v>4</v>
      </c>
      <c r="BC21" s="80" t="str">
        <f>REPLACE(INDEX(GroupVertices[Group],MATCH(Edges[[#This Row],[Vertex 2]],GroupVertices[Vertex],0)),1,1,"")</f>
        <v>4</v>
      </c>
      <c r="BD21" s="48">
        <v>1</v>
      </c>
      <c r="BE21" s="49">
        <v>8.333333333333334</v>
      </c>
      <c r="BF21" s="48">
        <v>0</v>
      </c>
      <c r="BG21" s="49">
        <v>0</v>
      </c>
      <c r="BH21" s="48">
        <v>0</v>
      </c>
      <c r="BI21" s="49">
        <v>0</v>
      </c>
      <c r="BJ21" s="48">
        <v>11</v>
      </c>
      <c r="BK21" s="49">
        <v>91.66666666666667</v>
      </c>
      <c r="BL21" s="48">
        <v>12</v>
      </c>
    </row>
    <row r="22" spans="1:64" ht="15">
      <c r="A22" s="66" t="s">
        <v>264</v>
      </c>
      <c r="B22" s="66" t="s">
        <v>382</v>
      </c>
      <c r="C22" s="67" t="s">
        <v>3696</v>
      </c>
      <c r="D22" s="68">
        <v>10</v>
      </c>
      <c r="E22" s="69" t="s">
        <v>136</v>
      </c>
      <c r="F22" s="70">
        <v>28.285714285714285</v>
      </c>
      <c r="G22" s="67"/>
      <c r="H22" s="71"/>
      <c r="I22" s="72"/>
      <c r="J22" s="72"/>
      <c r="K22" s="34" t="s">
        <v>65</v>
      </c>
      <c r="L22" s="79">
        <v>22</v>
      </c>
      <c r="M22" s="79"/>
      <c r="N22" s="74"/>
      <c r="O22" s="81" t="s">
        <v>415</v>
      </c>
      <c r="P22" s="83">
        <v>43483.674722222226</v>
      </c>
      <c r="Q22" s="81" t="s">
        <v>431</v>
      </c>
      <c r="R22" s="81"/>
      <c r="S22" s="81"/>
      <c r="T22" s="81"/>
      <c r="U22" s="81"/>
      <c r="V22" s="85" t="s">
        <v>686</v>
      </c>
      <c r="W22" s="83">
        <v>43483.674722222226</v>
      </c>
      <c r="X22" s="85" t="s">
        <v>795</v>
      </c>
      <c r="Y22" s="81"/>
      <c r="Z22" s="81"/>
      <c r="AA22" s="87" t="s">
        <v>1045</v>
      </c>
      <c r="AB22" s="81"/>
      <c r="AC22" s="81" t="b">
        <v>0</v>
      </c>
      <c r="AD22" s="81">
        <v>0</v>
      </c>
      <c r="AE22" s="87" t="s">
        <v>1288</v>
      </c>
      <c r="AF22" s="81" t="b">
        <v>0</v>
      </c>
      <c r="AG22" s="81" t="s">
        <v>1298</v>
      </c>
      <c r="AH22" s="81"/>
      <c r="AI22" s="87" t="s">
        <v>1288</v>
      </c>
      <c r="AJ22" s="81" t="b">
        <v>0</v>
      </c>
      <c r="AK22" s="81">
        <v>7</v>
      </c>
      <c r="AL22" s="87" t="s">
        <v>1239</v>
      </c>
      <c r="AM22" s="81" t="s">
        <v>1314</v>
      </c>
      <c r="AN22" s="81" t="b">
        <v>0</v>
      </c>
      <c r="AO22" s="87" t="s">
        <v>1239</v>
      </c>
      <c r="AP22" s="81" t="s">
        <v>214</v>
      </c>
      <c r="AQ22" s="81">
        <v>0</v>
      </c>
      <c r="AR22" s="81">
        <v>0</v>
      </c>
      <c r="AS22" s="81"/>
      <c r="AT22" s="81"/>
      <c r="AU22" s="81"/>
      <c r="AV22" s="81"/>
      <c r="AW22" s="81"/>
      <c r="AX22" s="81"/>
      <c r="AY22" s="81"/>
      <c r="AZ22" s="81"/>
      <c r="BA22">
        <v>2</v>
      </c>
      <c r="BB22" s="80" t="str">
        <f>REPLACE(INDEX(GroupVertices[Group],MATCH(Edges[[#This Row],[Vertex 1]],GroupVertices[Vertex],0)),1,1,"")</f>
        <v>5</v>
      </c>
      <c r="BC22" s="80" t="str">
        <f>REPLACE(INDEX(GroupVertices[Group],MATCH(Edges[[#This Row],[Vertex 2]],GroupVertices[Vertex],0)),1,1,"")</f>
        <v>5</v>
      </c>
      <c r="BD22" s="48">
        <v>1</v>
      </c>
      <c r="BE22" s="49">
        <v>2.857142857142857</v>
      </c>
      <c r="BF22" s="48">
        <v>1</v>
      </c>
      <c r="BG22" s="49">
        <v>2.857142857142857</v>
      </c>
      <c r="BH22" s="48">
        <v>0</v>
      </c>
      <c r="BI22" s="49">
        <v>0</v>
      </c>
      <c r="BJ22" s="48">
        <v>33</v>
      </c>
      <c r="BK22" s="49">
        <v>94.28571428571429</v>
      </c>
      <c r="BL22" s="48">
        <v>35</v>
      </c>
    </row>
    <row r="23" spans="1:64" ht="15">
      <c r="A23" s="66" t="s">
        <v>264</v>
      </c>
      <c r="B23" s="66" t="s">
        <v>376</v>
      </c>
      <c r="C23" s="67" t="s">
        <v>3695</v>
      </c>
      <c r="D23" s="68">
        <v>3</v>
      </c>
      <c r="E23" s="69" t="s">
        <v>132</v>
      </c>
      <c r="F23" s="70">
        <v>32</v>
      </c>
      <c r="G23" s="67"/>
      <c r="H23" s="71"/>
      <c r="I23" s="72"/>
      <c r="J23" s="72"/>
      <c r="K23" s="34" t="s">
        <v>65</v>
      </c>
      <c r="L23" s="79">
        <v>23</v>
      </c>
      <c r="M23" s="79"/>
      <c r="N23" s="74"/>
      <c r="O23" s="81" t="s">
        <v>415</v>
      </c>
      <c r="P23" s="83">
        <v>43483.67658564815</v>
      </c>
      <c r="Q23" s="81" t="s">
        <v>432</v>
      </c>
      <c r="R23" s="81"/>
      <c r="S23" s="81"/>
      <c r="T23" s="81"/>
      <c r="U23" s="81"/>
      <c r="V23" s="85" t="s">
        <v>686</v>
      </c>
      <c r="W23" s="83">
        <v>43483.67658564815</v>
      </c>
      <c r="X23" s="85" t="s">
        <v>796</v>
      </c>
      <c r="Y23" s="81"/>
      <c r="Z23" s="81"/>
      <c r="AA23" s="87" t="s">
        <v>1046</v>
      </c>
      <c r="AB23" s="81"/>
      <c r="AC23" s="81" t="b">
        <v>0</v>
      </c>
      <c r="AD23" s="81">
        <v>0</v>
      </c>
      <c r="AE23" s="87" t="s">
        <v>1288</v>
      </c>
      <c r="AF23" s="81" t="b">
        <v>0</v>
      </c>
      <c r="AG23" s="81" t="s">
        <v>1298</v>
      </c>
      <c r="AH23" s="81"/>
      <c r="AI23" s="87" t="s">
        <v>1288</v>
      </c>
      <c r="AJ23" s="81" t="b">
        <v>0</v>
      </c>
      <c r="AK23" s="81">
        <v>10</v>
      </c>
      <c r="AL23" s="87" t="s">
        <v>1218</v>
      </c>
      <c r="AM23" s="81" t="s">
        <v>1314</v>
      </c>
      <c r="AN23" s="81" t="b">
        <v>0</v>
      </c>
      <c r="AO23" s="87" t="s">
        <v>1218</v>
      </c>
      <c r="AP23" s="81" t="s">
        <v>214</v>
      </c>
      <c r="AQ23" s="81">
        <v>0</v>
      </c>
      <c r="AR23" s="81">
        <v>0</v>
      </c>
      <c r="AS23" s="81"/>
      <c r="AT23" s="81"/>
      <c r="AU23" s="81"/>
      <c r="AV23" s="81"/>
      <c r="AW23" s="81"/>
      <c r="AX23" s="81"/>
      <c r="AY23" s="81"/>
      <c r="AZ23" s="81"/>
      <c r="BA23">
        <v>1</v>
      </c>
      <c r="BB23" s="80" t="str">
        <f>REPLACE(INDEX(GroupVertices[Group],MATCH(Edges[[#This Row],[Vertex 1]],GroupVertices[Vertex],0)),1,1,"")</f>
        <v>5</v>
      </c>
      <c r="BC23" s="80" t="str">
        <f>REPLACE(INDEX(GroupVertices[Group],MATCH(Edges[[#This Row],[Vertex 2]],GroupVertices[Vertex],0)),1,1,"")</f>
        <v>5</v>
      </c>
      <c r="BD23" s="48">
        <v>1</v>
      </c>
      <c r="BE23" s="49">
        <v>3.7037037037037037</v>
      </c>
      <c r="BF23" s="48">
        <v>3</v>
      </c>
      <c r="BG23" s="49">
        <v>11.11111111111111</v>
      </c>
      <c r="BH23" s="48">
        <v>0</v>
      </c>
      <c r="BI23" s="49">
        <v>0</v>
      </c>
      <c r="BJ23" s="48">
        <v>23</v>
      </c>
      <c r="BK23" s="49">
        <v>85.18518518518519</v>
      </c>
      <c r="BL23" s="48">
        <v>27</v>
      </c>
    </row>
    <row r="24" spans="1:64" ht="15">
      <c r="A24" s="66" t="s">
        <v>264</v>
      </c>
      <c r="B24" s="66" t="s">
        <v>382</v>
      </c>
      <c r="C24" s="67" t="s">
        <v>3696</v>
      </c>
      <c r="D24" s="68">
        <v>10</v>
      </c>
      <c r="E24" s="69" t="s">
        <v>136</v>
      </c>
      <c r="F24" s="70">
        <v>28.285714285714285</v>
      </c>
      <c r="G24" s="67"/>
      <c r="H24" s="71"/>
      <c r="I24" s="72"/>
      <c r="J24" s="72"/>
      <c r="K24" s="34" t="s">
        <v>65</v>
      </c>
      <c r="L24" s="79">
        <v>24</v>
      </c>
      <c r="M24" s="79"/>
      <c r="N24" s="74"/>
      <c r="O24" s="81" t="s">
        <v>415</v>
      </c>
      <c r="P24" s="83">
        <v>43483.68744212963</v>
      </c>
      <c r="Q24" s="81" t="s">
        <v>433</v>
      </c>
      <c r="R24" s="81"/>
      <c r="S24" s="81"/>
      <c r="T24" s="81" t="s">
        <v>587</v>
      </c>
      <c r="U24" s="81"/>
      <c r="V24" s="85" t="s">
        <v>686</v>
      </c>
      <c r="W24" s="83">
        <v>43483.68744212963</v>
      </c>
      <c r="X24" s="85" t="s">
        <v>797</v>
      </c>
      <c r="Y24" s="81"/>
      <c r="Z24" s="81"/>
      <c r="AA24" s="87" t="s">
        <v>1047</v>
      </c>
      <c r="AB24" s="81"/>
      <c r="AC24" s="81" t="b">
        <v>0</v>
      </c>
      <c r="AD24" s="81">
        <v>0</v>
      </c>
      <c r="AE24" s="87" t="s">
        <v>1288</v>
      </c>
      <c r="AF24" s="81" t="b">
        <v>0</v>
      </c>
      <c r="AG24" s="81" t="s">
        <v>1298</v>
      </c>
      <c r="AH24" s="81"/>
      <c r="AI24" s="87" t="s">
        <v>1288</v>
      </c>
      <c r="AJ24" s="81" t="b">
        <v>0</v>
      </c>
      <c r="AK24" s="81">
        <v>10</v>
      </c>
      <c r="AL24" s="87" t="s">
        <v>1243</v>
      </c>
      <c r="AM24" s="81" t="s">
        <v>1314</v>
      </c>
      <c r="AN24" s="81" t="b">
        <v>0</v>
      </c>
      <c r="AO24" s="87" t="s">
        <v>1243</v>
      </c>
      <c r="AP24" s="81" t="s">
        <v>214</v>
      </c>
      <c r="AQ24" s="81">
        <v>0</v>
      </c>
      <c r="AR24" s="81">
        <v>0</v>
      </c>
      <c r="AS24" s="81"/>
      <c r="AT24" s="81"/>
      <c r="AU24" s="81"/>
      <c r="AV24" s="81"/>
      <c r="AW24" s="81"/>
      <c r="AX24" s="81"/>
      <c r="AY24" s="81"/>
      <c r="AZ24" s="81"/>
      <c r="BA24">
        <v>2</v>
      </c>
      <c r="BB24" s="80" t="str">
        <f>REPLACE(INDEX(GroupVertices[Group],MATCH(Edges[[#This Row],[Vertex 1]],GroupVertices[Vertex],0)),1,1,"")</f>
        <v>5</v>
      </c>
      <c r="BC24" s="80" t="str">
        <f>REPLACE(INDEX(GroupVertices[Group],MATCH(Edges[[#This Row],[Vertex 2]],GroupVertices[Vertex],0)),1,1,"")</f>
        <v>5</v>
      </c>
      <c r="BD24" s="48"/>
      <c r="BE24" s="49"/>
      <c r="BF24" s="48"/>
      <c r="BG24" s="49"/>
      <c r="BH24" s="48"/>
      <c r="BI24" s="49"/>
      <c r="BJ24" s="48"/>
      <c r="BK24" s="49"/>
      <c r="BL24" s="48"/>
    </row>
    <row r="25" spans="1:64" ht="15">
      <c r="A25" s="66" t="s">
        <v>264</v>
      </c>
      <c r="B25" s="66" t="s">
        <v>391</v>
      </c>
      <c r="C25" s="67" t="s">
        <v>3695</v>
      </c>
      <c r="D25" s="68">
        <v>3</v>
      </c>
      <c r="E25" s="69" t="s">
        <v>132</v>
      </c>
      <c r="F25" s="70">
        <v>32</v>
      </c>
      <c r="G25" s="67"/>
      <c r="H25" s="71"/>
      <c r="I25" s="72"/>
      <c r="J25" s="72"/>
      <c r="K25" s="34" t="s">
        <v>65</v>
      </c>
      <c r="L25" s="79">
        <v>25</v>
      </c>
      <c r="M25" s="79"/>
      <c r="N25" s="74"/>
      <c r="O25" s="81" t="s">
        <v>416</v>
      </c>
      <c r="P25" s="83">
        <v>43483.68744212963</v>
      </c>
      <c r="Q25" s="81" t="s">
        <v>433</v>
      </c>
      <c r="R25" s="81"/>
      <c r="S25" s="81"/>
      <c r="T25" s="81" t="s">
        <v>587</v>
      </c>
      <c r="U25" s="81"/>
      <c r="V25" s="85" t="s">
        <v>686</v>
      </c>
      <c r="W25" s="83">
        <v>43483.68744212963</v>
      </c>
      <c r="X25" s="85" t="s">
        <v>797</v>
      </c>
      <c r="Y25" s="81"/>
      <c r="Z25" s="81"/>
      <c r="AA25" s="87" t="s">
        <v>1047</v>
      </c>
      <c r="AB25" s="81"/>
      <c r="AC25" s="81" t="b">
        <v>0</v>
      </c>
      <c r="AD25" s="81">
        <v>0</v>
      </c>
      <c r="AE25" s="87" t="s">
        <v>1288</v>
      </c>
      <c r="AF25" s="81" t="b">
        <v>0</v>
      </c>
      <c r="AG25" s="81" t="s">
        <v>1298</v>
      </c>
      <c r="AH25" s="81"/>
      <c r="AI25" s="87" t="s">
        <v>1288</v>
      </c>
      <c r="AJ25" s="81" t="b">
        <v>0</v>
      </c>
      <c r="AK25" s="81">
        <v>10</v>
      </c>
      <c r="AL25" s="87" t="s">
        <v>1243</v>
      </c>
      <c r="AM25" s="81" t="s">
        <v>1314</v>
      </c>
      <c r="AN25" s="81" t="b">
        <v>0</v>
      </c>
      <c r="AO25" s="87" t="s">
        <v>1243</v>
      </c>
      <c r="AP25" s="81" t="s">
        <v>214</v>
      </c>
      <c r="AQ25" s="81">
        <v>0</v>
      </c>
      <c r="AR25" s="81">
        <v>0</v>
      </c>
      <c r="AS25" s="81"/>
      <c r="AT25" s="81"/>
      <c r="AU25" s="81"/>
      <c r="AV25" s="81"/>
      <c r="AW25" s="81"/>
      <c r="AX25" s="81"/>
      <c r="AY25" s="81"/>
      <c r="AZ25" s="81"/>
      <c r="BA25">
        <v>1</v>
      </c>
      <c r="BB25" s="80" t="str">
        <f>REPLACE(INDEX(GroupVertices[Group],MATCH(Edges[[#This Row],[Vertex 1]],GroupVertices[Vertex],0)),1,1,"")</f>
        <v>5</v>
      </c>
      <c r="BC25" s="80" t="str">
        <f>REPLACE(INDEX(GroupVertices[Group],MATCH(Edges[[#This Row],[Vertex 2]],GroupVertices[Vertex],0)),1,1,"")</f>
        <v>5</v>
      </c>
      <c r="BD25" s="48">
        <v>0</v>
      </c>
      <c r="BE25" s="49">
        <v>0</v>
      </c>
      <c r="BF25" s="48">
        <v>2</v>
      </c>
      <c r="BG25" s="49">
        <v>16.666666666666668</v>
      </c>
      <c r="BH25" s="48">
        <v>0</v>
      </c>
      <c r="BI25" s="49">
        <v>0</v>
      </c>
      <c r="BJ25" s="48">
        <v>10</v>
      </c>
      <c r="BK25" s="49">
        <v>83.33333333333333</v>
      </c>
      <c r="BL25" s="48">
        <v>12</v>
      </c>
    </row>
    <row r="26" spans="1:64" ht="15">
      <c r="A26" s="66" t="s">
        <v>265</v>
      </c>
      <c r="B26" s="66" t="s">
        <v>306</v>
      </c>
      <c r="C26" s="67" t="s">
        <v>3695</v>
      </c>
      <c r="D26" s="68">
        <v>3</v>
      </c>
      <c r="E26" s="69" t="s">
        <v>132</v>
      </c>
      <c r="F26" s="70">
        <v>32</v>
      </c>
      <c r="G26" s="67"/>
      <c r="H26" s="71"/>
      <c r="I26" s="72"/>
      <c r="J26" s="72"/>
      <c r="K26" s="34" t="s">
        <v>65</v>
      </c>
      <c r="L26" s="79">
        <v>26</v>
      </c>
      <c r="M26" s="79"/>
      <c r="N26" s="74"/>
      <c r="O26" s="81" t="s">
        <v>415</v>
      </c>
      <c r="P26" s="83">
        <v>43483.68819444445</v>
      </c>
      <c r="Q26" s="81" t="s">
        <v>429</v>
      </c>
      <c r="R26" s="81"/>
      <c r="S26" s="81"/>
      <c r="T26" s="81" t="s">
        <v>587</v>
      </c>
      <c r="U26" s="81"/>
      <c r="V26" s="85" t="s">
        <v>687</v>
      </c>
      <c r="W26" s="83">
        <v>43483.68819444445</v>
      </c>
      <c r="X26" s="85" t="s">
        <v>798</v>
      </c>
      <c r="Y26" s="81"/>
      <c r="Z26" s="81"/>
      <c r="AA26" s="87" t="s">
        <v>1048</v>
      </c>
      <c r="AB26" s="81"/>
      <c r="AC26" s="81" t="b">
        <v>0</v>
      </c>
      <c r="AD26" s="81">
        <v>0</v>
      </c>
      <c r="AE26" s="87" t="s">
        <v>1288</v>
      </c>
      <c r="AF26" s="81" t="b">
        <v>0</v>
      </c>
      <c r="AG26" s="81" t="s">
        <v>1298</v>
      </c>
      <c r="AH26" s="81"/>
      <c r="AI26" s="87" t="s">
        <v>1288</v>
      </c>
      <c r="AJ26" s="81" t="b">
        <v>0</v>
      </c>
      <c r="AK26" s="81">
        <v>4</v>
      </c>
      <c r="AL26" s="87" t="s">
        <v>1104</v>
      </c>
      <c r="AM26" s="81" t="s">
        <v>1312</v>
      </c>
      <c r="AN26" s="81" t="b">
        <v>0</v>
      </c>
      <c r="AO26" s="87" t="s">
        <v>1104</v>
      </c>
      <c r="AP26" s="81" t="s">
        <v>214</v>
      </c>
      <c r="AQ26" s="81">
        <v>0</v>
      </c>
      <c r="AR26" s="81">
        <v>0</v>
      </c>
      <c r="AS26" s="81"/>
      <c r="AT26" s="81"/>
      <c r="AU26" s="81"/>
      <c r="AV26" s="81"/>
      <c r="AW26" s="81"/>
      <c r="AX26" s="81"/>
      <c r="AY26" s="81"/>
      <c r="AZ26" s="81"/>
      <c r="BA26">
        <v>1</v>
      </c>
      <c r="BB26" s="80" t="str">
        <f>REPLACE(INDEX(GroupVertices[Group],MATCH(Edges[[#This Row],[Vertex 1]],GroupVertices[Vertex],0)),1,1,"")</f>
        <v>3</v>
      </c>
      <c r="BC26" s="80" t="str">
        <f>REPLACE(INDEX(GroupVertices[Group],MATCH(Edges[[#This Row],[Vertex 2]],GroupVertices[Vertex],0)),1,1,"")</f>
        <v>3</v>
      </c>
      <c r="BD26" s="48"/>
      <c r="BE26" s="49"/>
      <c r="BF26" s="48"/>
      <c r="BG26" s="49"/>
      <c r="BH26" s="48"/>
      <c r="BI26" s="49"/>
      <c r="BJ26" s="48"/>
      <c r="BK26" s="49"/>
      <c r="BL26" s="48"/>
    </row>
    <row r="27" spans="1:64" ht="15">
      <c r="A27" s="66" t="s">
        <v>265</v>
      </c>
      <c r="B27" s="66" t="s">
        <v>390</v>
      </c>
      <c r="C27" s="67" t="s">
        <v>3695</v>
      </c>
      <c r="D27" s="68">
        <v>3</v>
      </c>
      <c r="E27" s="69" t="s">
        <v>132</v>
      </c>
      <c r="F27" s="70">
        <v>32</v>
      </c>
      <c r="G27" s="67"/>
      <c r="H27" s="71"/>
      <c r="I27" s="72"/>
      <c r="J27" s="72"/>
      <c r="K27" s="34" t="s">
        <v>65</v>
      </c>
      <c r="L27" s="79">
        <v>27</v>
      </c>
      <c r="M27" s="79"/>
      <c r="N27" s="74"/>
      <c r="O27" s="81" t="s">
        <v>416</v>
      </c>
      <c r="P27" s="83">
        <v>43483.68819444445</v>
      </c>
      <c r="Q27" s="81" t="s">
        <v>429</v>
      </c>
      <c r="R27" s="81"/>
      <c r="S27" s="81"/>
      <c r="T27" s="81" t="s">
        <v>587</v>
      </c>
      <c r="U27" s="81"/>
      <c r="V27" s="85" t="s">
        <v>687</v>
      </c>
      <c r="W27" s="83">
        <v>43483.68819444445</v>
      </c>
      <c r="X27" s="85" t="s">
        <v>798</v>
      </c>
      <c r="Y27" s="81"/>
      <c r="Z27" s="81"/>
      <c r="AA27" s="87" t="s">
        <v>1048</v>
      </c>
      <c r="AB27" s="81"/>
      <c r="AC27" s="81" t="b">
        <v>0</v>
      </c>
      <c r="AD27" s="81">
        <v>0</v>
      </c>
      <c r="AE27" s="87" t="s">
        <v>1288</v>
      </c>
      <c r="AF27" s="81" t="b">
        <v>0</v>
      </c>
      <c r="AG27" s="81" t="s">
        <v>1298</v>
      </c>
      <c r="AH27" s="81"/>
      <c r="AI27" s="87" t="s">
        <v>1288</v>
      </c>
      <c r="AJ27" s="81" t="b">
        <v>0</v>
      </c>
      <c r="AK27" s="81">
        <v>4</v>
      </c>
      <c r="AL27" s="87" t="s">
        <v>1104</v>
      </c>
      <c r="AM27" s="81" t="s">
        <v>1312</v>
      </c>
      <c r="AN27" s="81" t="b">
        <v>0</v>
      </c>
      <c r="AO27" s="87" t="s">
        <v>1104</v>
      </c>
      <c r="AP27" s="81" t="s">
        <v>214</v>
      </c>
      <c r="AQ27" s="81">
        <v>0</v>
      </c>
      <c r="AR27" s="81">
        <v>0</v>
      </c>
      <c r="AS27" s="81"/>
      <c r="AT27" s="81"/>
      <c r="AU27" s="81"/>
      <c r="AV27" s="81"/>
      <c r="AW27" s="81"/>
      <c r="AX27" s="81"/>
      <c r="AY27" s="81"/>
      <c r="AZ27" s="81"/>
      <c r="BA27">
        <v>1</v>
      </c>
      <c r="BB27" s="80" t="str">
        <f>REPLACE(INDEX(GroupVertices[Group],MATCH(Edges[[#This Row],[Vertex 1]],GroupVertices[Vertex],0)),1,1,"")</f>
        <v>3</v>
      </c>
      <c r="BC27" s="80" t="str">
        <f>REPLACE(INDEX(GroupVertices[Group],MATCH(Edges[[#This Row],[Vertex 2]],GroupVertices[Vertex],0)),1,1,"")</f>
        <v>3</v>
      </c>
      <c r="BD27" s="48">
        <v>1</v>
      </c>
      <c r="BE27" s="49">
        <v>4.166666666666667</v>
      </c>
      <c r="BF27" s="48">
        <v>0</v>
      </c>
      <c r="BG27" s="49">
        <v>0</v>
      </c>
      <c r="BH27" s="48">
        <v>0</v>
      </c>
      <c r="BI27" s="49">
        <v>0</v>
      </c>
      <c r="BJ27" s="48">
        <v>23</v>
      </c>
      <c r="BK27" s="49">
        <v>95.83333333333333</v>
      </c>
      <c r="BL27" s="48">
        <v>24</v>
      </c>
    </row>
    <row r="28" spans="1:64" ht="15">
      <c r="A28" s="66" t="s">
        <v>266</v>
      </c>
      <c r="B28" s="66" t="s">
        <v>385</v>
      </c>
      <c r="C28" s="67" t="s">
        <v>3695</v>
      </c>
      <c r="D28" s="68">
        <v>3</v>
      </c>
      <c r="E28" s="69" t="s">
        <v>132</v>
      </c>
      <c r="F28" s="70">
        <v>32</v>
      </c>
      <c r="G28" s="67"/>
      <c r="H28" s="71"/>
      <c r="I28" s="72"/>
      <c r="J28" s="72"/>
      <c r="K28" s="34" t="s">
        <v>65</v>
      </c>
      <c r="L28" s="79">
        <v>28</v>
      </c>
      <c r="M28" s="79"/>
      <c r="N28" s="74"/>
      <c r="O28" s="81" t="s">
        <v>415</v>
      </c>
      <c r="P28" s="83">
        <v>43483.68928240741</v>
      </c>
      <c r="Q28" s="81" t="s">
        <v>434</v>
      </c>
      <c r="R28" s="85" t="s">
        <v>539</v>
      </c>
      <c r="S28" s="81" t="s">
        <v>574</v>
      </c>
      <c r="T28" s="81" t="s">
        <v>595</v>
      </c>
      <c r="U28" s="81"/>
      <c r="V28" s="85" t="s">
        <v>688</v>
      </c>
      <c r="W28" s="83">
        <v>43483.68928240741</v>
      </c>
      <c r="X28" s="85" t="s">
        <v>799</v>
      </c>
      <c r="Y28" s="81"/>
      <c r="Z28" s="81"/>
      <c r="AA28" s="87" t="s">
        <v>1049</v>
      </c>
      <c r="AB28" s="81"/>
      <c r="AC28" s="81" t="b">
        <v>0</v>
      </c>
      <c r="AD28" s="81">
        <v>0</v>
      </c>
      <c r="AE28" s="87" t="s">
        <v>1288</v>
      </c>
      <c r="AF28" s="81" t="b">
        <v>0</v>
      </c>
      <c r="AG28" s="81" t="s">
        <v>1298</v>
      </c>
      <c r="AH28" s="81"/>
      <c r="AI28" s="87" t="s">
        <v>1288</v>
      </c>
      <c r="AJ28" s="81" t="b">
        <v>0</v>
      </c>
      <c r="AK28" s="81">
        <v>16</v>
      </c>
      <c r="AL28" s="87" t="s">
        <v>1248</v>
      </c>
      <c r="AM28" s="81" t="s">
        <v>1314</v>
      </c>
      <c r="AN28" s="81" t="b">
        <v>0</v>
      </c>
      <c r="AO28" s="87" t="s">
        <v>1248</v>
      </c>
      <c r="AP28" s="81" t="s">
        <v>214</v>
      </c>
      <c r="AQ28" s="81">
        <v>0</v>
      </c>
      <c r="AR28" s="81">
        <v>0</v>
      </c>
      <c r="AS28" s="81"/>
      <c r="AT28" s="81"/>
      <c r="AU28" s="81"/>
      <c r="AV28" s="81"/>
      <c r="AW28" s="81"/>
      <c r="AX28" s="81"/>
      <c r="AY28" s="81"/>
      <c r="AZ28" s="81"/>
      <c r="BA28">
        <v>1</v>
      </c>
      <c r="BB28" s="80" t="str">
        <f>REPLACE(INDEX(GroupVertices[Group],MATCH(Edges[[#This Row],[Vertex 1]],GroupVertices[Vertex],0)),1,1,"")</f>
        <v>2</v>
      </c>
      <c r="BC28" s="80" t="str">
        <f>REPLACE(INDEX(GroupVertices[Group],MATCH(Edges[[#This Row],[Vertex 2]],GroupVertices[Vertex],0)),1,1,"")</f>
        <v>2</v>
      </c>
      <c r="BD28" s="48">
        <v>4</v>
      </c>
      <c r="BE28" s="49">
        <v>13.333333333333334</v>
      </c>
      <c r="BF28" s="48">
        <v>1</v>
      </c>
      <c r="BG28" s="49">
        <v>3.3333333333333335</v>
      </c>
      <c r="BH28" s="48">
        <v>0</v>
      </c>
      <c r="BI28" s="49">
        <v>0</v>
      </c>
      <c r="BJ28" s="48">
        <v>25</v>
      </c>
      <c r="BK28" s="49">
        <v>83.33333333333333</v>
      </c>
      <c r="BL28" s="48">
        <v>30</v>
      </c>
    </row>
    <row r="29" spans="1:64" ht="15">
      <c r="A29" s="66" t="s">
        <v>267</v>
      </c>
      <c r="B29" s="66" t="s">
        <v>267</v>
      </c>
      <c r="C29" s="67" t="s">
        <v>3696</v>
      </c>
      <c r="D29" s="68">
        <v>10</v>
      </c>
      <c r="E29" s="69" t="s">
        <v>136</v>
      </c>
      <c r="F29" s="70">
        <v>28.285714285714285</v>
      </c>
      <c r="G29" s="67"/>
      <c r="H29" s="71"/>
      <c r="I29" s="72"/>
      <c r="J29" s="72"/>
      <c r="K29" s="34" t="s">
        <v>65</v>
      </c>
      <c r="L29" s="79">
        <v>29</v>
      </c>
      <c r="M29" s="79"/>
      <c r="N29" s="74"/>
      <c r="O29" s="81" t="s">
        <v>214</v>
      </c>
      <c r="P29" s="83">
        <v>43483.68001157408</v>
      </c>
      <c r="Q29" s="81" t="s">
        <v>435</v>
      </c>
      <c r="R29" s="81"/>
      <c r="S29" s="81"/>
      <c r="T29" s="81" t="s">
        <v>587</v>
      </c>
      <c r="U29" s="81"/>
      <c r="V29" s="85" t="s">
        <v>689</v>
      </c>
      <c r="W29" s="83">
        <v>43483.68001157408</v>
      </c>
      <c r="X29" s="85" t="s">
        <v>800</v>
      </c>
      <c r="Y29" s="81"/>
      <c r="Z29" s="81"/>
      <c r="AA29" s="87" t="s">
        <v>1050</v>
      </c>
      <c r="AB29" s="81"/>
      <c r="AC29" s="81" t="b">
        <v>0</v>
      </c>
      <c r="AD29" s="81">
        <v>1</v>
      </c>
      <c r="AE29" s="87" t="s">
        <v>1288</v>
      </c>
      <c r="AF29" s="81" t="b">
        <v>0</v>
      </c>
      <c r="AG29" s="81" t="s">
        <v>1298</v>
      </c>
      <c r="AH29" s="81"/>
      <c r="AI29" s="87" t="s">
        <v>1288</v>
      </c>
      <c r="AJ29" s="81" t="b">
        <v>0</v>
      </c>
      <c r="AK29" s="81">
        <v>1</v>
      </c>
      <c r="AL29" s="87" t="s">
        <v>1288</v>
      </c>
      <c r="AM29" s="81" t="s">
        <v>1312</v>
      </c>
      <c r="AN29" s="81" t="b">
        <v>0</v>
      </c>
      <c r="AO29" s="87" t="s">
        <v>1050</v>
      </c>
      <c r="AP29" s="81" t="s">
        <v>214</v>
      </c>
      <c r="AQ29" s="81">
        <v>0</v>
      </c>
      <c r="AR29" s="81">
        <v>0</v>
      </c>
      <c r="AS29" s="81"/>
      <c r="AT29" s="81"/>
      <c r="AU29" s="81"/>
      <c r="AV29" s="81"/>
      <c r="AW29" s="81"/>
      <c r="AX29" s="81"/>
      <c r="AY29" s="81"/>
      <c r="AZ29" s="81"/>
      <c r="BA29">
        <v>2</v>
      </c>
      <c r="BB29" s="80" t="str">
        <f>REPLACE(INDEX(GroupVertices[Group],MATCH(Edges[[#This Row],[Vertex 1]],GroupVertices[Vertex],0)),1,1,"")</f>
        <v>7</v>
      </c>
      <c r="BC29" s="80" t="str">
        <f>REPLACE(INDEX(GroupVertices[Group],MATCH(Edges[[#This Row],[Vertex 2]],GroupVertices[Vertex],0)),1,1,"")</f>
        <v>7</v>
      </c>
      <c r="BD29" s="48">
        <v>0</v>
      </c>
      <c r="BE29" s="49">
        <v>0</v>
      </c>
      <c r="BF29" s="48">
        <v>0</v>
      </c>
      <c r="BG29" s="49">
        <v>0</v>
      </c>
      <c r="BH29" s="48">
        <v>0</v>
      </c>
      <c r="BI29" s="49">
        <v>0</v>
      </c>
      <c r="BJ29" s="48">
        <v>15</v>
      </c>
      <c r="BK29" s="49">
        <v>100</v>
      </c>
      <c r="BL29" s="48">
        <v>15</v>
      </c>
    </row>
    <row r="30" spans="1:64" ht="15">
      <c r="A30" s="66" t="s">
        <v>267</v>
      </c>
      <c r="B30" s="66" t="s">
        <v>267</v>
      </c>
      <c r="C30" s="67" t="s">
        <v>3696</v>
      </c>
      <c r="D30" s="68">
        <v>10</v>
      </c>
      <c r="E30" s="69" t="s">
        <v>136</v>
      </c>
      <c r="F30" s="70">
        <v>28.285714285714285</v>
      </c>
      <c r="G30" s="67"/>
      <c r="H30" s="71"/>
      <c r="I30" s="72"/>
      <c r="J30" s="72"/>
      <c r="K30" s="34" t="s">
        <v>65</v>
      </c>
      <c r="L30" s="79">
        <v>30</v>
      </c>
      <c r="M30" s="79"/>
      <c r="N30" s="74"/>
      <c r="O30" s="81" t="s">
        <v>214</v>
      </c>
      <c r="P30" s="83">
        <v>43483.680752314816</v>
      </c>
      <c r="Q30" s="81" t="s">
        <v>436</v>
      </c>
      <c r="R30" s="81"/>
      <c r="S30" s="81"/>
      <c r="T30" s="81" t="s">
        <v>587</v>
      </c>
      <c r="U30" s="81"/>
      <c r="V30" s="85" t="s">
        <v>689</v>
      </c>
      <c r="W30" s="83">
        <v>43483.680752314816</v>
      </c>
      <c r="X30" s="85" t="s">
        <v>801</v>
      </c>
      <c r="Y30" s="81"/>
      <c r="Z30" s="81"/>
      <c r="AA30" s="87" t="s">
        <v>1051</v>
      </c>
      <c r="AB30" s="81"/>
      <c r="AC30" s="81" t="b">
        <v>0</v>
      </c>
      <c r="AD30" s="81">
        <v>3</v>
      </c>
      <c r="AE30" s="87" t="s">
        <v>1288</v>
      </c>
      <c r="AF30" s="81" t="b">
        <v>0</v>
      </c>
      <c r="AG30" s="81" t="s">
        <v>1298</v>
      </c>
      <c r="AH30" s="81"/>
      <c r="AI30" s="87" t="s">
        <v>1288</v>
      </c>
      <c r="AJ30" s="81" t="b">
        <v>0</v>
      </c>
      <c r="AK30" s="81">
        <v>0</v>
      </c>
      <c r="AL30" s="87" t="s">
        <v>1288</v>
      </c>
      <c r="AM30" s="81" t="s">
        <v>1312</v>
      </c>
      <c r="AN30" s="81" t="b">
        <v>0</v>
      </c>
      <c r="AO30" s="87" t="s">
        <v>1051</v>
      </c>
      <c r="AP30" s="81" t="s">
        <v>214</v>
      </c>
      <c r="AQ30" s="81">
        <v>0</v>
      </c>
      <c r="AR30" s="81">
        <v>0</v>
      </c>
      <c r="AS30" s="81"/>
      <c r="AT30" s="81"/>
      <c r="AU30" s="81"/>
      <c r="AV30" s="81"/>
      <c r="AW30" s="81"/>
      <c r="AX30" s="81"/>
      <c r="AY30" s="81"/>
      <c r="AZ30" s="81"/>
      <c r="BA30">
        <v>2</v>
      </c>
      <c r="BB30" s="80" t="str">
        <f>REPLACE(INDEX(GroupVertices[Group],MATCH(Edges[[#This Row],[Vertex 1]],GroupVertices[Vertex],0)),1,1,"")</f>
        <v>7</v>
      </c>
      <c r="BC30" s="80" t="str">
        <f>REPLACE(INDEX(GroupVertices[Group],MATCH(Edges[[#This Row],[Vertex 2]],GroupVertices[Vertex],0)),1,1,"")</f>
        <v>7</v>
      </c>
      <c r="BD30" s="48">
        <v>2</v>
      </c>
      <c r="BE30" s="49">
        <v>25</v>
      </c>
      <c r="BF30" s="48">
        <v>0</v>
      </c>
      <c r="BG30" s="49">
        <v>0</v>
      </c>
      <c r="BH30" s="48">
        <v>0</v>
      </c>
      <c r="BI30" s="49">
        <v>0</v>
      </c>
      <c r="BJ30" s="48">
        <v>6</v>
      </c>
      <c r="BK30" s="49">
        <v>75</v>
      </c>
      <c r="BL30" s="48">
        <v>8</v>
      </c>
    </row>
    <row r="31" spans="1:64" ht="15">
      <c r="A31" s="66" t="s">
        <v>268</v>
      </c>
      <c r="B31" s="66" t="s">
        <v>267</v>
      </c>
      <c r="C31" s="67" t="s">
        <v>3695</v>
      </c>
      <c r="D31" s="68">
        <v>3</v>
      </c>
      <c r="E31" s="69" t="s">
        <v>132</v>
      </c>
      <c r="F31" s="70">
        <v>32</v>
      </c>
      <c r="G31" s="67"/>
      <c r="H31" s="71"/>
      <c r="I31" s="72"/>
      <c r="J31" s="72"/>
      <c r="K31" s="34" t="s">
        <v>65</v>
      </c>
      <c r="L31" s="79">
        <v>31</v>
      </c>
      <c r="M31" s="79"/>
      <c r="N31" s="74"/>
      <c r="O31" s="81" t="s">
        <v>415</v>
      </c>
      <c r="P31" s="83">
        <v>43483.68510416667</v>
      </c>
      <c r="Q31" s="81" t="s">
        <v>435</v>
      </c>
      <c r="R31" s="81"/>
      <c r="S31" s="81"/>
      <c r="T31" s="81" t="s">
        <v>587</v>
      </c>
      <c r="U31" s="81"/>
      <c r="V31" s="85" t="s">
        <v>690</v>
      </c>
      <c r="W31" s="83">
        <v>43483.68510416667</v>
      </c>
      <c r="X31" s="85" t="s">
        <v>802</v>
      </c>
      <c r="Y31" s="81"/>
      <c r="Z31" s="81"/>
      <c r="AA31" s="87" t="s">
        <v>1052</v>
      </c>
      <c r="AB31" s="81"/>
      <c r="AC31" s="81" t="b">
        <v>0</v>
      </c>
      <c r="AD31" s="81">
        <v>0</v>
      </c>
      <c r="AE31" s="87" t="s">
        <v>1288</v>
      </c>
      <c r="AF31" s="81" t="b">
        <v>0</v>
      </c>
      <c r="AG31" s="81" t="s">
        <v>1298</v>
      </c>
      <c r="AH31" s="81"/>
      <c r="AI31" s="87" t="s">
        <v>1288</v>
      </c>
      <c r="AJ31" s="81" t="b">
        <v>0</v>
      </c>
      <c r="AK31" s="81">
        <v>1</v>
      </c>
      <c r="AL31" s="87" t="s">
        <v>1050</v>
      </c>
      <c r="AM31" s="81" t="s">
        <v>1314</v>
      </c>
      <c r="AN31" s="81" t="b">
        <v>0</v>
      </c>
      <c r="AO31" s="87" t="s">
        <v>1050</v>
      </c>
      <c r="AP31" s="81" t="s">
        <v>214</v>
      </c>
      <c r="AQ31" s="81">
        <v>0</v>
      </c>
      <c r="AR31" s="81">
        <v>0</v>
      </c>
      <c r="AS31" s="81"/>
      <c r="AT31" s="81"/>
      <c r="AU31" s="81"/>
      <c r="AV31" s="81"/>
      <c r="AW31" s="81"/>
      <c r="AX31" s="81"/>
      <c r="AY31" s="81"/>
      <c r="AZ31" s="81"/>
      <c r="BA31">
        <v>1</v>
      </c>
      <c r="BB31" s="80" t="str">
        <f>REPLACE(INDEX(GroupVertices[Group],MATCH(Edges[[#This Row],[Vertex 1]],GroupVertices[Vertex],0)),1,1,"")</f>
        <v>7</v>
      </c>
      <c r="BC31" s="80" t="str">
        <f>REPLACE(INDEX(GroupVertices[Group],MATCH(Edges[[#This Row],[Vertex 2]],GroupVertices[Vertex],0)),1,1,"")</f>
        <v>7</v>
      </c>
      <c r="BD31" s="48">
        <v>0</v>
      </c>
      <c r="BE31" s="49">
        <v>0</v>
      </c>
      <c r="BF31" s="48">
        <v>0</v>
      </c>
      <c r="BG31" s="49">
        <v>0</v>
      </c>
      <c r="BH31" s="48">
        <v>0</v>
      </c>
      <c r="BI31" s="49">
        <v>0</v>
      </c>
      <c r="BJ31" s="48">
        <v>15</v>
      </c>
      <c r="BK31" s="49">
        <v>100</v>
      </c>
      <c r="BL31" s="48">
        <v>15</v>
      </c>
    </row>
    <row r="32" spans="1:64" ht="15">
      <c r="A32" s="66" t="s">
        <v>269</v>
      </c>
      <c r="B32" s="66" t="s">
        <v>370</v>
      </c>
      <c r="C32" s="67" t="s">
        <v>3695</v>
      </c>
      <c r="D32" s="68">
        <v>3</v>
      </c>
      <c r="E32" s="69" t="s">
        <v>132</v>
      </c>
      <c r="F32" s="70">
        <v>32</v>
      </c>
      <c r="G32" s="67"/>
      <c r="H32" s="71"/>
      <c r="I32" s="72"/>
      <c r="J32" s="72"/>
      <c r="K32" s="34" t="s">
        <v>65</v>
      </c>
      <c r="L32" s="79">
        <v>32</v>
      </c>
      <c r="M32" s="79"/>
      <c r="N32" s="74"/>
      <c r="O32" s="81" t="s">
        <v>415</v>
      </c>
      <c r="P32" s="83">
        <v>43483.69045138889</v>
      </c>
      <c r="Q32" s="81" t="s">
        <v>437</v>
      </c>
      <c r="R32" s="81"/>
      <c r="S32" s="81"/>
      <c r="T32" s="81" t="s">
        <v>590</v>
      </c>
      <c r="U32" s="81"/>
      <c r="V32" s="85" t="s">
        <v>691</v>
      </c>
      <c r="W32" s="83">
        <v>43483.69045138889</v>
      </c>
      <c r="X32" s="85" t="s">
        <v>803</v>
      </c>
      <c r="Y32" s="81"/>
      <c r="Z32" s="81"/>
      <c r="AA32" s="87" t="s">
        <v>1053</v>
      </c>
      <c r="AB32" s="81"/>
      <c r="AC32" s="81" t="b">
        <v>0</v>
      </c>
      <c r="AD32" s="81">
        <v>0</v>
      </c>
      <c r="AE32" s="87" t="s">
        <v>1288</v>
      </c>
      <c r="AF32" s="81" t="b">
        <v>0</v>
      </c>
      <c r="AG32" s="81" t="s">
        <v>1298</v>
      </c>
      <c r="AH32" s="81"/>
      <c r="AI32" s="87" t="s">
        <v>1288</v>
      </c>
      <c r="AJ32" s="81" t="b">
        <v>0</v>
      </c>
      <c r="AK32" s="81">
        <v>2</v>
      </c>
      <c r="AL32" s="87" t="s">
        <v>1207</v>
      </c>
      <c r="AM32" s="81" t="s">
        <v>1314</v>
      </c>
      <c r="AN32" s="81" t="b">
        <v>0</v>
      </c>
      <c r="AO32" s="87" t="s">
        <v>1207</v>
      </c>
      <c r="AP32" s="81" t="s">
        <v>214</v>
      </c>
      <c r="AQ32" s="81">
        <v>0</v>
      </c>
      <c r="AR32" s="81">
        <v>0</v>
      </c>
      <c r="AS32" s="81"/>
      <c r="AT32" s="81"/>
      <c r="AU32" s="81"/>
      <c r="AV32" s="81"/>
      <c r="AW32" s="81"/>
      <c r="AX32" s="81"/>
      <c r="AY32" s="81"/>
      <c r="AZ32" s="81"/>
      <c r="BA32">
        <v>1</v>
      </c>
      <c r="BB32" s="80" t="str">
        <f>REPLACE(INDEX(GroupVertices[Group],MATCH(Edges[[#This Row],[Vertex 1]],GroupVertices[Vertex],0)),1,1,"")</f>
        <v>10</v>
      </c>
      <c r="BC32" s="80" t="str">
        <f>REPLACE(INDEX(GroupVertices[Group],MATCH(Edges[[#This Row],[Vertex 2]],GroupVertices[Vertex],0)),1,1,"")</f>
        <v>10</v>
      </c>
      <c r="BD32" s="48">
        <v>1</v>
      </c>
      <c r="BE32" s="49">
        <v>7.142857142857143</v>
      </c>
      <c r="BF32" s="48">
        <v>0</v>
      </c>
      <c r="BG32" s="49">
        <v>0</v>
      </c>
      <c r="BH32" s="48">
        <v>0</v>
      </c>
      <c r="BI32" s="49">
        <v>0</v>
      </c>
      <c r="BJ32" s="48">
        <v>13</v>
      </c>
      <c r="BK32" s="49">
        <v>92.85714285714286</v>
      </c>
      <c r="BL32" s="48">
        <v>14</v>
      </c>
    </row>
    <row r="33" spans="1:64" ht="15">
      <c r="A33" s="66" t="s">
        <v>270</v>
      </c>
      <c r="B33" s="66" t="s">
        <v>370</v>
      </c>
      <c r="C33" s="67" t="s">
        <v>3695</v>
      </c>
      <c r="D33" s="68">
        <v>3</v>
      </c>
      <c r="E33" s="69" t="s">
        <v>132</v>
      </c>
      <c r="F33" s="70">
        <v>32</v>
      </c>
      <c r="G33" s="67"/>
      <c r="H33" s="71"/>
      <c r="I33" s="72"/>
      <c r="J33" s="72"/>
      <c r="K33" s="34" t="s">
        <v>65</v>
      </c>
      <c r="L33" s="79">
        <v>33</v>
      </c>
      <c r="M33" s="79"/>
      <c r="N33" s="74"/>
      <c r="O33" s="81" t="s">
        <v>415</v>
      </c>
      <c r="P33" s="83">
        <v>43483.690671296295</v>
      </c>
      <c r="Q33" s="81" t="s">
        <v>438</v>
      </c>
      <c r="R33" s="81"/>
      <c r="S33" s="81"/>
      <c r="T33" s="81"/>
      <c r="U33" s="81"/>
      <c r="V33" s="85" t="s">
        <v>692</v>
      </c>
      <c r="W33" s="83">
        <v>43483.690671296295</v>
      </c>
      <c r="X33" s="85" t="s">
        <v>804</v>
      </c>
      <c r="Y33" s="81"/>
      <c r="Z33" s="81"/>
      <c r="AA33" s="87" t="s">
        <v>1054</v>
      </c>
      <c r="AB33" s="81"/>
      <c r="AC33" s="81" t="b">
        <v>0</v>
      </c>
      <c r="AD33" s="81">
        <v>0</v>
      </c>
      <c r="AE33" s="87" t="s">
        <v>1288</v>
      </c>
      <c r="AF33" s="81" t="b">
        <v>0</v>
      </c>
      <c r="AG33" s="81" t="s">
        <v>1298</v>
      </c>
      <c r="AH33" s="81"/>
      <c r="AI33" s="87" t="s">
        <v>1288</v>
      </c>
      <c r="AJ33" s="81" t="b">
        <v>0</v>
      </c>
      <c r="AK33" s="81">
        <v>3</v>
      </c>
      <c r="AL33" s="87" t="s">
        <v>1210</v>
      </c>
      <c r="AM33" s="81" t="s">
        <v>1312</v>
      </c>
      <c r="AN33" s="81" t="b">
        <v>0</v>
      </c>
      <c r="AO33" s="87" t="s">
        <v>1210</v>
      </c>
      <c r="AP33" s="81" t="s">
        <v>214</v>
      </c>
      <c r="AQ33" s="81">
        <v>0</v>
      </c>
      <c r="AR33" s="81">
        <v>0</v>
      </c>
      <c r="AS33" s="81"/>
      <c r="AT33" s="81"/>
      <c r="AU33" s="81"/>
      <c r="AV33" s="81"/>
      <c r="AW33" s="81"/>
      <c r="AX33" s="81"/>
      <c r="AY33" s="81"/>
      <c r="AZ33" s="81"/>
      <c r="BA33">
        <v>1</v>
      </c>
      <c r="BB33" s="80" t="str">
        <f>REPLACE(INDEX(GroupVertices[Group],MATCH(Edges[[#This Row],[Vertex 1]],GroupVertices[Vertex],0)),1,1,"")</f>
        <v>10</v>
      </c>
      <c r="BC33" s="80" t="str">
        <f>REPLACE(INDEX(GroupVertices[Group],MATCH(Edges[[#This Row],[Vertex 2]],GroupVertices[Vertex],0)),1,1,"")</f>
        <v>10</v>
      </c>
      <c r="BD33" s="48">
        <v>0</v>
      </c>
      <c r="BE33" s="49">
        <v>0</v>
      </c>
      <c r="BF33" s="48">
        <v>3</v>
      </c>
      <c r="BG33" s="49">
        <v>11.11111111111111</v>
      </c>
      <c r="BH33" s="48">
        <v>0</v>
      </c>
      <c r="BI33" s="49">
        <v>0</v>
      </c>
      <c r="BJ33" s="48">
        <v>24</v>
      </c>
      <c r="BK33" s="49">
        <v>88.88888888888889</v>
      </c>
      <c r="BL33" s="48">
        <v>27</v>
      </c>
    </row>
    <row r="34" spans="1:64" ht="15">
      <c r="A34" s="66" t="s">
        <v>271</v>
      </c>
      <c r="B34" s="66" t="s">
        <v>306</v>
      </c>
      <c r="C34" s="67" t="s">
        <v>3695</v>
      </c>
      <c r="D34" s="68">
        <v>3</v>
      </c>
      <c r="E34" s="69" t="s">
        <v>132</v>
      </c>
      <c r="F34" s="70">
        <v>32</v>
      </c>
      <c r="G34" s="67"/>
      <c r="H34" s="71"/>
      <c r="I34" s="72"/>
      <c r="J34" s="72"/>
      <c r="K34" s="34" t="s">
        <v>65</v>
      </c>
      <c r="L34" s="79">
        <v>34</v>
      </c>
      <c r="M34" s="79"/>
      <c r="N34" s="74"/>
      <c r="O34" s="81" t="s">
        <v>415</v>
      </c>
      <c r="P34" s="83">
        <v>43483.691712962966</v>
      </c>
      <c r="Q34" s="81" t="s">
        <v>439</v>
      </c>
      <c r="R34" s="81"/>
      <c r="S34" s="81"/>
      <c r="T34" s="81"/>
      <c r="U34" s="81"/>
      <c r="V34" s="85" t="s">
        <v>693</v>
      </c>
      <c r="W34" s="83">
        <v>43483.691712962966</v>
      </c>
      <c r="X34" s="85" t="s">
        <v>805</v>
      </c>
      <c r="Y34" s="81"/>
      <c r="Z34" s="81"/>
      <c r="AA34" s="87" t="s">
        <v>1055</v>
      </c>
      <c r="AB34" s="81"/>
      <c r="AC34" s="81" t="b">
        <v>0</v>
      </c>
      <c r="AD34" s="81">
        <v>0</v>
      </c>
      <c r="AE34" s="87" t="s">
        <v>1288</v>
      </c>
      <c r="AF34" s="81" t="b">
        <v>1</v>
      </c>
      <c r="AG34" s="81" t="s">
        <v>1298</v>
      </c>
      <c r="AH34" s="81"/>
      <c r="AI34" s="87" t="s">
        <v>1210</v>
      </c>
      <c r="AJ34" s="81" t="b">
        <v>0</v>
      </c>
      <c r="AK34" s="81">
        <v>29</v>
      </c>
      <c r="AL34" s="87" t="s">
        <v>1185</v>
      </c>
      <c r="AM34" s="81" t="s">
        <v>1312</v>
      </c>
      <c r="AN34" s="81" t="b">
        <v>0</v>
      </c>
      <c r="AO34" s="87" t="s">
        <v>1185</v>
      </c>
      <c r="AP34" s="81" t="s">
        <v>214</v>
      </c>
      <c r="AQ34" s="81">
        <v>0</v>
      </c>
      <c r="AR34" s="81">
        <v>0</v>
      </c>
      <c r="AS34" s="81"/>
      <c r="AT34" s="81"/>
      <c r="AU34" s="81"/>
      <c r="AV34" s="81"/>
      <c r="AW34" s="81"/>
      <c r="AX34" s="81"/>
      <c r="AY34" s="81"/>
      <c r="AZ34" s="81"/>
      <c r="BA34">
        <v>1</v>
      </c>
      <c r="BB34" s="80" t="str">
        <f>REPLACE(INDEX(GroupVertices[Group],MATCH(Edges[[#This Row],[Vertex 1]],GroupVertices[Vertex],0)),1,1,"")</f>
        <v>3</v>
      </c>
      <c r="BC34" s="80" t="str">
        <f>REPLACE(INDEX(GroupVertices[Group],MATCH(Edges[[#This Row],[Vertex 2]],GroupVertices[Vertex],0)),1,1,"")</f>
        <v>3</v>
      </c>
      <c r="BD34" s="48">
        <v>0</v>
      </c>
      <c r="BE34" s="49">
        <v>0</v>
      </c>
      <c r="BF34" s="48">
        <v>1</v>
      </c>
      <c r="BG34" s="49">
        <v>4.166666666666667</v>
      </c>
      <c r="BH34" s="48">
        <v>0</v>
      </c>
      <c r="BI34" s="49">
        <v>0</v>
      </c>
      <c r="BJ34" s="48">
        <v>23</v>
      </c>
      <c r="BK34" s="49">
        <v>95.83333333333333</v>
      </c>
      <c r="BL34" s="48">
        <v>24</v>
      </c>
    </row>
    <row r="35" spans="1:64" ht="15">
      <c r="A35" s="66" t="s">
        <v>271</v>
      </c>
      <c r="B35" s="66" t="s">
        <v>381</v>
      </c>
      <c r="C35" s="67" t="s">
        <v>3695</v>
      </c>
      <c r="D35" s="68">
        <v>3</v>
      </c>
      <c r="E35" s="69" t="s">
        <v>132</v>
      </c>
      <c r="F35" s="70">
        <v>32</v>
      </c>
      <c r="G35" s="67"/>
      <c r="H35" s="71"/>
      <c r="I35" s="72"/>
      <c r="J35" s="72"/>
      <c r="K35" s="34" t="s">
        <v>65</v>
      </c>
      <c r="L35" s="79">
        <v>35</v>
      </c>
      <c r="M35" s="79"/>
      <c r="N35" s="74"/>
      <c r="O35" s="81" t="s">
        <v>415</v>
      </c>
      <c r="P35" s="83">
        <v>43483.69186342593</v>
      </c>
      <c r="Q35" s="81" t="s">
        <v>440</v>
      </c>
      <c r="R35" s="81"/>
      <c r="S35" s="81"/>
      <c r="T35" s="81" t="s">
        <v>587</v>
      </c>
      <c r="U35" s="85" t="s">
        <v>635</v>
      </c>
      <c r="V35" s="85" t="s">
        <v>635</v>
      </c>
      <c r="W35" s="83">
        <v>43483.69186342593</v>
      </c>
      <c r="X35" s="85" t="s">
        <v>806</v>
      </c>
      <c r="Y35" s="81"/>
      <c r="Z35" s="81"/>
      <c r="AA35" s="87" t="s">
        <v>1056</v>
      </c>
      <c r="AB35" s="81"/>
      <c r="AC35" s="81" t="b">
        <v>0</v>
      </c>
      <c r="AD35" s="81">
        <v>0</v>
      </c>
      <c r="AE35" s="87" t="s">
        <v>1288</v>
      </c>
      <c r="AF35" s="81" t="b">
        <v>0</v>
      </c>
      <c r="AG35" s="81" t="s">
        <v>1298</v>
      </c>
      <c r="AH35" s="81"/>
      <c r="AI35" s="87" t="s">
        <v>1288</v>
      </c>
      <c r="AJ35" s="81" t="b">
        <v>0</v>
      </c>
      <c r="AK35" s="81">
        <v>0</v>
      </c>
      <c r="AL35" s="87" t="s">
        <v>1272</v>
      </c>
      <c r="AM35" s="81" t="s">
        <v>1312</v>
      </c>
      <c r="AN35" s="81" t="b">
        <v>0</v>
      </c>
      <c r="AO35" s="87" t="s">
        <v>1272</v>
      </c>
      <c r="AP35" s="81" t="s">
        <v>214</v>
      </c>
      <c r="AQ35" s="81">
        <v>0</v>
      </c>
      <c r="AR35" s="81">
        <v>0</v>
      </c>
      <c r="AS35" s="81"/>
      <c r="AT35" s="81"/>
      <c r="AU35" s="81"/>
      <c r="AV35" s="81"/>
      <c r="AW35" s="81"/>
      <c r="AX35" s="81"/>
      <c r="AY35" s="81"/>
      <c r="AZ35" s="81"/>
      <c r="BA35">
        <v>1</v>
      </c>
      <c r="BB35" s="80" t="str">
        <f>REPLACE(INDEX(GroupVertices[Group],MATCH(Edges[[#This Row],[Vertex 1]],GroupVertices[Vertex],0)),1,1,"")</f>
        <v>3</v>
      </c>
      <c r="BC35" s="80" t="str">
        <f>REPLACE(INDEX(GroupVertices[Group],MATCH(Edges[[#This Row],[Vertex 2]],GroupVertices[Vertex],0)),1,1,"")</f>
        <v>3</v>
      </c>
      <c r="BD35" s="48">
        <v>0</v>
      </c>
      <c r="BE35" s="49">
        <v>0</v>
      </c>
      <c r="BF35" s="48">
        <v>0</v>
      </c>
      <c r="BG35" s="49">
        <v>0</v>
      </c>
      <c r="BH35" s="48">
        <v>0</v>
      </c>
      <c r="BI35" s="49">
        <v>0</v>
      </c>
      <c r="BJ35" s="48">
        <v>2</v>
      </c>
      <c r="BK35" s="49">
        <v>100</v>
      </c>
      <c r="BL35" s="48">
        <v>2</v>
      </c>
    </row>
    <row r="36" spans="1:64" ht="15">
      <c r="A36" s="66" t="s">
        <v>272</v>
      </c>
      <c r="B36" s="66" t="s">
        <v>392</v>
      </c>
      <c r="C36" s="67" t="s">
        <v>3695</v>
      </c>
      <c r="D36" s="68">
        <v>3</v>
      </c>
      <c r="E36" s="69" t="s">
        <v>132</v>
      </c>
      <c r="F36" s="70">
        <v>32</v>
      </c>
      <c r="G36" s="67"/>
      <c r="H36" s="71"/>
      <c r="I36" s="72"/>
      <c r="J36" s="72"/>
      <c r="K36" s="34" t="s">
        <v>65</v>
      </c>
      <c r="L36" s="79">
        <v>36</v>
      </c>
      <c r="M36" s="79"/>
      <c r="N36" s="74"/>
      <c r="O36" s="81" t="s">
        <v>416</v>
      </c>
      <c r="P36" s="83">
        <v>43483.673263888886</v>
      </c>
      <c r="Q36" s="81" t="s">
        <v>441</v>
      </c>
      <c r="R36" s="85" t="s">
        <v>540</v>
      </c>
      <c r="S36" s="81" t="s">
        <v>575</v>
      </c>
      <c r="T36" s="81" t="s">
        <v>596</v>
      </c>
      <c r="U36" s="81"/>
      <c r="V36" s="85" t="s">
        <v>694</v>
      </c>
      <c r="W36" s="83">
        <v>43483.673263888886</v>
      </c>
      <c r="X36" s="85" t="s">
        <v>807</v>
      </c>
      <c r="Y36" s="81"/>
      <c r="Z36" s="81"/>
      <c r="AA36" s="87" t="s">
        <v>1057</v>
      </c>
      <c r="AB36" s="81"/>
      <c r="AC36" s="81" t="b">
        <v>0</v>
      </c>
      <c r="AD36" s="81">
        <v>0</v>
      </c>
      <c r="AE36" s="87" t="s">
        <v>1288</v>
      </c>
      <c r="AF36" s="81" t="b">
        <v>1</v>
      </c>
      <c r="AG36" s="81" t="s">
        <v>1298</v>
      </c>
      <c r="AH36" s="81"/>
      <c r="AI36" s="87" t="s">
        <v>1301</v>
      </c>
      <c r="AJ36" s="81" t="b">
        <v>0</v>
      </c>
      <c r="AK36" s="81">
        <v>0</v>
      </c>
      <c r="AL36" s="87" t="s">
        <v>1288</v>
      </c>
      <c r="AM36" s="81" t="s">
        <v>1312</v>
      </c>
      <c r="AN36" s="81" t="b">
        <v>0</v>
      </c>
      <c r="AO36" s="87" t="s">
        <v>1057</v>
      </c>
      <c r="AP36" s="81" t="s">
        <v>214</v>
      </c>
      <c r="AQ36" s="81">
        <v>0</v>
      </c>
      <c r="AR36" s="81">
        <v>0</v>
      </c>
      <c r="AS36" s="81" t="s">
        <v>1323</v>
      </c>
      <c r="AT36" s="81" t="s">
        <v>1324</v>
      </c>
      <c r="AU36" s="81" t="s">
        <v>1325</v>
      </c>
      <c r="AV36" s="81" t="s">
        <v>1326</v>
      </c>
      <c r="AW36" s="81" t="s">
        <v>1327</v>
      </c>
      <c r="AX36" s="81" t="s">
        <v>1328</v>
      </c>
      <c r="AY36" s="81" t="s">
        <v>1329</v>
      </c>
      <c r="AZ36" s="85" t="s">
        <v>1330</v>
      </c>
      <c r="BA36">
        <v>1</v>
      </c>
      <c r="BB36" s="80" t="str">
        <f>REPLACE(INDEX(GroupVertices[Group],MATCH(Edges[[#This Row],[Vertex 1]],GroupVertices[Vertex],0)),1,1,"")</f>
        <v>8</v>
      </c>
      <c r="BC36" s="80" t="str">
        <f>REPLACE(INDEX(GroupVertices[Group],MATCH(Edges[[#This Row],[Vertex 2]],GroupVertices[Vertex],0)),1,1,"")</f>
        <v>8</v>
      </c>
      <c r="BD36" s="48">
        <v>0</v>
      </c>
      <c r="BE36" s="49">
        <v>0</v>
      </c>
      <c r="BF36" s="48">
        <v>0</v>
      </c>
      <c r="BG36" s="49">
        <v>0</v>
      </c>
      <c r="BH36" s="48">
        <v>0</v>
      </c>
      <c r="BI36" s="49">
        <v>0</v>
      </c>
      <c r="BJ36" s="48">
        <v>6</v>
      </c>
      <c r="BK36" s="49">
        <v>100</v>
      </c>
      <c r="BL36" s="48">
        <v>6</v>
      </c>
    </row>
    <row r="37" spans="1:64" ht="15">
      <c r="A37" s="66" t="s">
        <v>273</v>
      </c>
      <c r="B37" s="66" t="s">
        <v>306</v>
      </c>
      <c r="C37" s="67" t="s">
        <v>3695</v>
      </c>
      <c r="D37" s="68">
        <v>3</v>
      </c>
      <c r="E37" s="69" t="s">
        <v>132</v>
      </c>
      <c r="F37" s="70">
        <v>32</v>
      </c>
      <c r="G37" s="67"/>
      <c r="H37" s="71"/>
      <c r="I37" s="72"/>
      <c r="J37" s="72"/>
      <c r="K37" s="34" t="s">
        <v>65</v>
      </c>
      <c r="L37" s="79">
        <v>37</v>
      </c>
      <c r="M37" s="79"/>
      <c r="N37" s="74"/>
      <c r="O37" s="81" t="s">
        <v>415</v>
      </c>
      <c r="P37" s="83">
        <v>43483.693449074075</v>
      </c>
      <c r="Q37" s="81" t="s">
        <v>439</v>
      </c>
      <c r="R37" s="81"/>
      <c r="S37" s="81"/>
      <c r="T37" s="81"/>
      <c r="U37" s="81"/>
      <c r="V37" s="85" t="s">
        <v>695</v>
      </c>
      <c r="W37" s="83">
        <v>43483.693449074075</v>
      </c>
      <c r="X37" s="85" t="s">
        <v>808</v>
      </c>
      <c r="Y37" s="81"/>
      <c r="Z37" s="81"/>
      <c r="AA37" s="87" t="s">
        <v>1058</v>
      </c>
      <c r="AB37" s="81"/>
      <c r="AC37" s="81" t="b">
        <v>0</v>
      </c>
      <c r="AD37" s="81">
        <v>0</v>
      </c>
      <c r="AE37" s="87" t="s">
        <v>1288</v>
      </c>
      <c r="AF37" s="81" t="b">
        <v>1</v>
      </c>
      <c r="AG37" s="81" t="s">
        <v>1298</v>
      </c>
      <c r="AH37" s="81"/>
      <c r="AI37" s="87" t="s">
        <v>1210</v>
      </c>
      <c r="AJ37" s="81" t="b">
        <v>0</v>
      </c>
      <c r="AK37" s="81">
        <v>29</v>
      </c>
      <c r="AL37" s="87" t="s">
        <v>1185</v>
      </c>
      <c r="AM37" s="81" t="s">
        <v>1312</v>
      </c>
      <c r="AN37" s="81" t="b">
        <v>0</v>
      </c>
      <c r="AO37" s="87" t="s">
        <v>1185</v>
      </c>
      <c r="AP37" s="81" t="s">
        <v>214</v>
      </c>
      <c r="AQ37" s="81">
        <v>0</v>
      </c>
      <c r="AR37" s="81">
        <v>0</v>
      </c>
      <c r="AS37" s="81"/>
      <c r="AT37" s="81"/>
      <c r="AU37" s="81"/>
      <c r="AV37" s="81"/>
      <c r="AW37" s="81"/>
      <c r="AX37" s="81"/>
      <c r="AY37" s="81"/>
      <c r="AZ37" s="81"/>
      <c r="BA37">
        <v>1</v>
      </c>
      <c r="BB37" s="80" t="str">
        <f>REPLACE(INDEX(GroupVertices[Group],MATCH(Edges[[#This Row],[Vertex 1]],GroupVertices[Vertex],0)),1,1,"")</f>
        <v>3</v>
      </c>
      <c r="BC37" s="80" t="str">
        <f>REPLACE(INDEX(GroupVertices[Group],MATCH(Edges[[#This Row],[Vertex 2]],GroupVertices[Vertex],0)),1,1,"")</f>
        <v>3</v>
      </c>
      <c r="BD37" s="48">
        <v>0</v>
      </c>
      <c r="BE37" s="49">
        <v>0</v>
      </c>
      <c r="BF37" s="48">
        <v>1</v>
      </c>
      <c r="BG37" s="49">
        <v>4.166666666666667</v>
      </c>
      <c r="BH37" s="48">
        <v>0</v>
      </c>
      <c r="BI37" s="49">
        <v>0</v>
      </c>
      <c r="BJ37" s="48">
        <v>23</v>
      </c>
      <c r="BK37" s="49">
        <v>95.83333333333333</v>
      </c>
      <c r="BL37" s="48">
        <v>24</v>
      </c>
    </row>
    <row r="38" spans="1:64" ht="15">
      <c r="A38" s="66" t="s">
        <v>274</v>
      </c>
      <c r="B38" s="66" t="s">
        <v>274</v>
      </c>
      <c r="C38" s="67" t="s">
        <v>3695</v>
      </c>
      <c r="D38" s="68">
        <v>3</v>
      </c>
      <c r="E38" s="69" t="s">
        <v>132</v>
      </c>
      <c r="F38" s="70">
        <v>32</v>
      </c>
      <c r="G38" s="67"/>
      <c r="H38" s="71"/>
      <c r="I38" s="72"/>
      <c r="J38" s="72"/>
      <c r="K38" s="34" t="s">
        <v>65</v>
      </c>
      <c r="L38" s="79">
        <v>38</v>
      </c>
      <c r="M38" s="79"/>
      <c r="N38" s="74"/>
      <c r="O38" s="81" t="s">
        <v>214</v>
      </c>
      <c r="P38" s="83">
        <v>43483.50667824074</v>
      </c>
      <c r="Q38" s="81" t="s">
        <v>442</v>
      </c>
      <c r="R38" s="81"/>
      <c r="S38" s="81"/>
      <c r="T38" s="81" t="s">
        <v>587</v>
      </c>
      <c r="U38" s="81"/>
      <c r="V38" s="85" t="s">
        <v>696</v>
      </c>
      <c r="W38" s="83">
        <v>43483.50667824074</v>
      </c>
      <c r="X38" s="85" t="s">
        <v>809</v>
      </c>
      <c r="Y38" s="81"/>
      <c r="Z38" s="81"/>
      <c r="AA38" s="87" t="s">
        <v>1059</v>
      </c>
      <c r="AB38" s="81"/>
      <c r="AC38" s="81" t="b">
        <v>0</v>
      </c>
      <c r="AD38" s="81">
        <v>8</v>
      </c>
      <c r="AE38" s="87" t="s">
        <v>1288</v>
      </c>
      <c r="AF38" s="81" t="b">
        <v>0</v>
      </c>
      <c r="AG38" s="81" t="s">
        <v>1298</v>
      </c>
      <c r="AH38" s="81"/>
      <c r="AI38" s="87" t="s">
        <v>1288</v>
      </c>
      <c r="AJ38" s="81" t="b">
        <v>0</v>
      </c>
      <c r="AK38" s="81">
        <v>3</v>
      </c>
      <c r="AL38" s="87" t="s">
        <v>1288</v>
      </c>
      <c r="AM38" s="81" t="s">
        <v>1312</v>
      </c>
      <c r="AN38" s="81" t="b">
        <v>0</v>
      </c>
      <c r="AO38" s="87" t="s">
        <v>1059</v>
      </c>
      <c r="AP38" s="81" t="s">
        <v>415</v>
      </c>
      <c r="AQ38" s="81">
        <v>0</v>
      </c>
      <c r="AR38" s="81">
        <v>0</v>
      </c>
      <c r="AS38" s="81"/>
      <c r="AT38" s="81"/>
      <c r="AU38" s="81"/>
      <c r="AV38" s="81"/>
      <c r="AW38" s="81"/>
      <c r="AX38" s="81"/>
      <c r="AY38" s="81"/>
      <c r="AZ38" s="81"/>
      <c r="BA38">
        <v>1</v>
      </c>
      <c r="BB38" s="80" t="str">
        <f>REPLACE(INDEX(GroupVertices[Group],MATCH(Edges[[#This Row],[Vertex 1]],GroupVertices[Vertex],0)),1,1,"")</f>
        <v>17</v>
      </c>
      <c r="BC38" s="80" t="str">
        <f>REPLACE(INDEX(GroupVertices[Group],MATCH(Edges[[#This Row],[Vertex 2]],GroupVertices[Vertex],0)),1,1,"")</f>
        <v>17</v>
      </c>
      <c r="BD38" s="48">
        <v>0</v>
      </c>
      <c r="BE38" s="49">
        <v>0</v>
      </c>
      <c r="BF38" s="48">
        <v>2</v>
      </c>
      <c r="BG38" s="49">
        <v>10.526315789473685</v>
      </c>
      <c r="BH38" s="48">
        <v>0</v>
      </c>
      <c r="BI38" s="49">
        <v>0</v>
      </c>
      <c r="BJ38" s="48">
        <v>17</v>
      </c>
      <c r="BK38" s="49">
        <v>89.47368421052632</v>
      </c>
      <c r="BL38" s="48">
        <v>19</v>
      </c>
    </row>
    <row r="39" spans="1:64" ht="15">
      <c r="A39" s="66" t="s">
        <v>275</v>
      </c>
      <c r="B39" s="66" t="s">
        <v>274</v>
      </c>
      <c r="C39" s="67" t="s">
        <v>3695</v>
      </c>
      <c r="D39" s="68">
        <v>3</v>
      </c>
      <c r="E39" s="69" t="s">
        <v>132</v>
      </c>
      <c r="F39" s="70">
        <v>32</v>
      </c>
      <c r="G39" s="67"/>
      <c r="H39" s="71"/>
      <c r="I39" s="72"/>
      <c r="J39" s="72"/>
      <c r="K39" s="34" t="s">
        <v>65</v>
      </c>
      <c r="L39" s="79">
        <v>39</v>
      </c>
      <c r="M39" s="79"/>
      <c r="N39" s="74"/>
      <c r="O39" s="81" t="s">
        <v>415</v>
      </c>
      <c r="P39" s="83">
        <v>43483.69354166667</v>
      </c>
      <c r="Q39" s="81" t="s">
        <v>442</v>
      </c>
      <c r="R39" s="81"/>
      <c r="S39" s="81"/>
      <c r="T39" s="81" t="s">
        <v>587</v>
      </c>
      <c r="U39" s="81"/>
      <c r="V39" s="85" t="s">
        <v>697</v>
      </c>
      <c r="W39" s="83">
        <v>43483.69354166667</v>
      </c>
      <c r="X39" s="85" t="s">
        <v>810</v>
      </c>
      <c r="Y39" s="81"/>
      <c r="Z39" s="81"/>
      <c r="AA39" s="87" t="s">
        <v>1060</v>
      </c>
      <c r="AB39" s="81"/>
      <c r="AC39" s="81" t="b">
        <v>0</v>
      </c>
      <c r="AD39" s="81">
        <v>0</v>
      </c>
      <c r="AE39" s="87" t="s">
        <v>1288</v>
      </c>
      <c r="AF39" s="81" t="b">
        <v>0</v>
      </c>
      <c r="AG39" s="81" t="s">
        <v>1298</v>
      </c>
      <c r="AH39" s="81"/>
      <c r="AI39" s="87" t="s">
        <v>1288</v>
      </c>
      <c r="AJ39" s="81" t="b">
        <v>0</v>
      </c>
      <c r="AK39" s="81">
        <v>3</v>
      </c>
      <c r="AL39" s="87" t="s">
        <v>1059</v>
      </c>
      <c r="AM39" s="81" t="s">
        <v>1312</v>
      </c>
      <c r="AN39" s="81" t="b">
        <v>0</v>
      </c>
      <c r="AO39" s="87" t="s">
        <v>1059</v>
      </c>
      <c r="AP39" s="81" t="s">
        <v>214</v>
      </c>
      <c r="AQ39" s="81">
        <v>0</v>
      </c>
      <c r="AR39" s="81">
        <v>0</v>
      </c>
      <c r="AS39" s="81"/>
      <c r="AT39" s="81"/>
      <c r="AU39" s="81"/>
      <c r="AV39" s="81"/>
      <c r="AW39" s="81"/>
      <c r="AX39" s="81"/>
      <c r="AY39" s="81"/>
      <c r="AZ39" s="81"/>
      <c r="BA39">
        <v>1</v>
      </c>
      <c r="BB39" s="80" t="str">
        <f>REPLACE(INDEX(GroupVertices[Group],MATCH(Edges[[#This Row],[Vertex 1]],GroupVertices[Vertex],0)),1,1,"")</f>
        <v>17</v>
      </c>
      <c r="BC39" s="80" t="str">
        <f>REPLACE(INDEX(GroupVertices[Group],MATCH(Edges[[#This Row],[Vertex 2]],GroupVertices[Vertex],0)),1,1,"")</f>
        <v>17</v>
      </c>
      <c r="BD39" s="48">
        <v>0</v>
      </c>
      <c r="BE39" s="49">
        <v>0</v>
      </c>
      <c r="BF39" s="48">
        <v>2</v>
      </c>
      <c r="BG39" s="49">
        <v>10.526315789473685</v>
      </c>
      <c r="BH39" s="48">
        <v>0</v>
      </c>
      <c r="BI39" s="49">
        <v>0</v>
      </c>
      <c r="BJ39" s="48">
        <v>17</v>
      </c>
      <c r="BK39" s="49">
        <v>89.47368421052632</v>
      </c>
      <c r="BL39" s="48">
        <v>19</v>
      </c>
    </row>
    <row r="40" spans="1:64" ht="15">
      <c r="A40" s="66" t="s">
        <v>276</v>
      </c>
      <c r="B40" s="66" t="s">
        <v>385</v>
      </c>
      <c r="C40" s="67" t="s">
        <v>3695</v>
      </c>
      <c r="D40" s="68">
        <v>3</v>
      </c>
      <c r="E40" s="69" t="s">
        <v>132</v>
      </c>
      <c r="F40" s="70">
        <v>32</v>
      </c>
      <c r="G40" s="67"/>
      <c r="H40" s="71"/>
      <c r="I40" s="72"/>
      <c r="J40" s="72"/>
      <c r="K40" s="34" t="s">
        <v>65</v>
      </c>
      <c r="L40" s="79">
        <v>40</v>
      </c>
      <c r="M40" s="79"/>
      <c r="N40" s="74"/>
      <c r="O40" s="81" t="s">
        <v>415</v>
      </c>
      <c r="P40" s="83">
        <v>43483.695289351854</v>
      </c>
      <c r="Q40" s="81" t="s">
        <v>434</v>
      </c>
      <c r="R40" s="85" t="s">
        <v>539</v>
      </c>
      <c r="S40" s="81" t="s">
        <v>574</v>
      </c>
      <c r="T40" s="81" t="s">
        <v>595</v>
      </c>
      <c r="U40" s="81"/>
      <c r="V40" s="85" t="s">
        <v>677</v>
      </c>
      <c r="W40" s="83">
        <v>43483.695289351854</v>
      </c>
      <c r="X40" s="85" t="s">
        <v>811</v>
      </c>
      <c r="Y40" s="81"/>
      <c r="Z40" s="81"/>
      <c r="AA40" s="87" t="s">
        <v>1061</v>
      </c>
      <c r="AB40" s="81"/>
      <c r="AC40" s="81" t="b">
        <v>0</v>
      </c>
      <c r="AD40" s="81">
        <v>0</v>
      </c>
      <c r="AE40" s="87" t="s">
        <v>1288</v>
      </c>
      <c r="AF40" s="81" t="b">
        <v>0</v>
      </c>
      <c r="AG40" s="81" t="s">
        <v>1298</v>
      </c>
      <c r="AH40" s="81"/>
      <c r="AI40" s="87" t="s">
        <v>1288</v>
      </c>
      <c r="AJ40" s="81" t="b">
        <v>0</v>
      </c>
      <c r="AK40" s="81">
        <v>16</v>
      </c>
      <c r="AL40" s="87" t="s">
        <v>1248</v>
      </c>
      <c r="AM40" s="81" t="s">
        <v>1314</v>
      </c>
      <c r="AN40" s="81" t="b">
        <v>0</v>
      </c>
      <c r="AO40" s="87" t="s">
        <v>1248</v>
      </c>
      <c r="AP40" s="81" t="s">
        <v>214</v>
      </c>
      <c r="AQ40" s="81">
        <v>0</v>
      </c>
      <c r="AR40" s="81">
        <v>0</v>
      </c>
      <c r="AS40" s="81"/>
      <c r="AT40" s="81"/>
      <c r="AU40" s="81"/>
      <c r="AV40" s="81"/>
      <c r="AW40" s="81"/>
      <c r="AX40" s="81"/>
      <c r="AY40" s="81"/>
      <c r="AZ40" s="81"/>
      <c r="BA40">
        <v>1</v>
      </c>
      <c r="BB40" s="80" t="str">
        <f>REPLACE(INDEX(GroupVertices[Group],MATCH(Edges[[#This Row],[Vertex 1]],GroupVertices[Vertex],0)),1,1,"")</f>
        <v>2</v>
      </c>
      <c r="BC40" s="80" t="str">
        <f>REPLACE(INDEX(GroupVertices[Group],MATCH(Edges[[#This Row],[Vertex 2]],GroupVertices[Vertex],0)),1,1,"")</f>
        <v>2</v>
      </c>
      <c r="BD40" s="48">
        <v>4</v>
      </c>
      <c r="BE40" s="49">
        <v>13.333333333333334</v>
      </c>
      <c r="BF40" s="48">
        <v>1</v>
      </c>
      <c r="BG40" s="49">
        <v>3.3333333333333335</v>
      </c>
      <c r="BH40" s="48">
        <v>0</v>
      </c>
      <c r="BI40" s="49">
        <v>0</v>
      </c>
      <c r="BJ40" s="48">
        <v>25</v>
      </c>
      <c r="BK40" s="49">
        <v>83.33333333333333</v>
      </c>
      <c r="BL40" s="48">
        <v>30</v>
      </c>
    </row>
    <row r="41" spans="1:64" ht="15">
      <c r="A41" s="66" t="s">
        <v>277</v>
      </c>
      <c r="B41" s="66" t="s">
        <v>350</v>
      </c>
      <c r="C41" s="67" t="s">
        <v>3696</v>
      </c>
      <c r="D41" s="68">
        <v>10</v>
      </c>
      <c r="E41" s="69" t="s">
        <v>136</v>
      </c>
      <c r="F41" s="70">
        <v>28.285714285714285</v>
      </c>
      <c r="G41" s="67"/>
      <c r="H41" s="71"/>
      <c r="I41" s="72"/>
      <c r="J41" s="72"/>
      <c r="K41" s="34" t="s">
        <v>65</v>
      </c>
      <c r="L41" s="79">
        <v>41</v>
      </c>
      <c r="M41" s="79"/>
      <c r="N41" s="74"/>
      <c r="O41" s="81" t="s">
        <v>415</v>
      </c>
      <c r="P41" s="83">
        <v>43483.69380787037</v>
      </c>
      <c r="Q41" s="81" t="s">
        <v>443</v>
      </c>
      <c r="R41" s="81"/>
      <c r="S41" s="81"/>
      <c r="T41" s="81" t="s">
        <v>589</v>
      </c>
      <c r="U41" s="85" t="s">
        <v>636</v>
      </c>
      <c r="V41" s="85" t="s">
        <v>636</v>
      </c>
      <c r="W41" s="83">
        <v>43483.69380787037</v>
      </c>
      <c r="X41" s="85" t="s">
        <v>812</v>
      </c>
      <c r="Y41" s="81"/>
      <c r="Z41" s="81"/>
      <c r="AA41" s="87" t="s">
        <v>1062</v>
      </c>
      <c r="AB41" s="81"/>
      <c r="AC41" s="81" t="b">
        <v>0</v>
      </c>
      <c r="AD41" s="81">
        <v>0</v>
      </c>
      <c r="AE41" s="87" t="s">
        <v>1288</v>
      </c>
      <c r="AF41" s="81" t="b">
        <v>0</v>
      </c>
      <c r="AG41" s="81" t="s">
        <v>1298</v>
      </c>
      <c r="AH41" s="81"/>
      <c r="AI41" s="87" t="s">
        <v>1288</v>
      </c>
      <c r="AJ41" s="81" t="b">
        <v>0</v>
      </c>
      <c r="AK41" s="81">
        <v>6</v>
      </c>
      <c r="AL41" s="87" t="s">
        <v>1260</v>
      </c>
      <c r="AM41" s="81" t="s">
        <v>1312</v>
      </c>
      <c r="AN41" s="81" t="b">
        <v>0</v>
      </c>
      <c r="AO41" s="87" t="s">
        <v>1260</v>
      </c>
      <c r="AP41" s="81" t="s">
        <v>214</v>
      </c>
      <c r="AQ41" s="81">
        <v>0</v>
      </c>
      <c r="AR41" s="81">
        <v>0</v>
      </c>
      <c r="AS41" s="81"/>
      <c r="AT41" s="81"/>
      <c r="AU41" s="81"/>
      <c r="AV41" s="81"/>
      <c r="AW41" s="81"/>
      <c r="AX41" s="81"/>
      <c r="AY41" s="81"/>
      <c r="AZ41" s="81"/>
      <c r="BA41">
        <v>2</v>
      </c>
      <c r="BB41" s="80" t="str">
        <f>REPLACE(INDEX(GroupVertices[Group],MATCH(Edges[[#This Row],[Vertex 1]],GroupVertices[Vertex],0)),1,1,"")</f>
        <v>4</v>
      </c>
      <c r="BC41" s="80" t="str">
        <f>REPLACE(INDEX(GroupVertices[Group],MATCH(Edges[[#This Row],[Vertex 2]],GroupVertices[Vertex],0)),1,1,"")</f>
        <v>4</v>
      </c>
      <c r="BD41" s="48">
        <v>0</v>
      </c>
      <c r="BE41" s="49">
        <v>0</v>
      </c>
      <c r="BF41" s="48">
        <v>0</v>
      </c>
      <c r="BG41" s="49">
        <v>0</v>
      </c>
      <c r="BH41" s="48">
        <v>0</v>
      </c>
      <c r="BI41" s="49">
        <v>0</v>
      </c>
      <c r="BJ41" s="48">
        <v>6</v>
      </c>
      <c r="BK41" s="49">
        <v>100</v>
      </c>
      <c r="BL41" s="48">
        <v>6</v>
      </c>
    </row>
    <row r="42" spans="1:64" ht="15">
      <c r="A42" s="66" t="s">
        <v>277</v>
      </c>
      <c r="B42" s="66" t="s">
        <v>350</v>
      </c>
      <c r="C42" s="67" t="s">
        <v>3696</v>
      </c>
      <c r="D42" s="68">
        <v>10</v>
      </c>
      <c r="E42" s="69" t="s">
        <v>136</v>
      </c>
      <c r="F42" s="70">
        <v>28.285714285714285</v>
      </c>
      <c r="G42" s="67"/>
      <c r="H42" s="71"/>
      <c r="I42" s="72"/>
      <c r="J42" s="72"/>
      <c r="K42" s="34" t="s">
        <v>65</v>
      </c>
      <c r="L42" s="79">
        <v>42</v>
      </c>
      <c r="M42" s="79"/>
      <c r="N42" s="74"/>
      <c r="O42" s="81" t="s">
        <v>415</v>
      </c>
      <c r="P42" s="83">
        <v>43483.69615740741</v>
      </c>
      <c r="Q42" s="81" t="s">
        <v>420</v>
      </c>
      <c r="R42" s="81"/>
      <c r="S42" s="81"/>
      <c r="T42" s="81" t="s">
        <v>589</v>
      </c>
      <c r="U42" s="85" t="s">
        <v>633</v>
      </c>
      <c r="V42" s="85" t="s">
        <v>633</v>
      </c>
      <c r="W42" s="83">
        <v>43483.69615740741</v>
      </c>
      <c r="X42" s="85" t="s">
        <v>813</v>
      </c>
      <c r="Y42" s="81"/>
      <c r="Z42" s="81"/>
      <c r="AA42" s="87" t="s">
        <v>1063</v>
      </c>
      <c r="AB42" s="81"/>
      <c r="AC42" s="81" t="b">
        <v>0</v>
      </c>
      <c r="AD42" s="81">
        <v>0</v>
      </c>
      <c r="AE42" s="87" t="s">
        <v>1288</v>
      </c>
      <c r="AF42" s="81" t="b">
        <v>0</v>
      </c>
      <c r="AG42" s="81" t="s">
        <v>1298</v>
      </c>
      <c r="AH42" s="81"/>
      <c r="AI42" s="87" t="s">
        <v>1288</v>
      </c>
      <c r="AJ42" s="81" t="b">
        <v>0</v>
      </c>
      <c r="AK42" s="81">
        <v>8</v>
      </c>
      <c r="AL42" s="87" t="s">
        <v>1261</v>
      </c>
      <c r="AM42" s="81" t="s">
        <v>1312</v>
      </c>
      <c r="AN42" s="81" t="b">
        <v>0</v>
      </c>
      <c r="AO42" s="87" t="s">
        <v>1261</v>
      </c>
      <c r="AP42" s="81" t="s">
        <v>214</v>
      </c>
      <c r="AQ42" s="81">
        <v>0</v>
      </c>
      <c r="AR42" s="81">
        <v>0</v>
      </c>
      <c r="AS42" s="81"/>
      <c r="AT42" s="81"/>
      <c r="AU42" s="81"/>
      <c r="AV42" s="81"/>
      <c r="AW42" s="81"/>
      <c r="AX42" s="81"/>
      <c r="AY42" s="81"/>
      <c r="AZ42" s="81"/>
      <c r="BA42">
        <v>2</v>
      </c>
      <c r="BB42" s="80" t="str">
        <f>REPLACE(INDEX(GroupVertices[Group],MATCH(Edges[[#This Row],[Vertex 1]],GroupVertices[Vertex],0)),1,1,"")</f>
        <v>4</v>
      </c>
      <c r="BC42" s="80" t="str">
        <f>REPLACE(INDEX(GroupVertices[Group],MATCH(Edges[[#This Row],[Vertex 2]],GroupVertices[Vertex],0)),1,1,"")</f>
        <v>4</v>
      </c>
      <c r="BD42" s="48">
        <v>0</v>
      </c>
      <c r="BE42" s="49">
        <v>0</v>
      </c>
      <c r="BF42" s="48">
        <v>0</v>
      </c>
      <c r="BG42" s="49">
        <v>0</v>
      </c>
      <c r="BH42" s="48">
        <v>0</v>
      </c>
      <c r="BI42" s="49">
        <v>0</v>
      </c>
      <c r="BJ42" s="48">
        <v>10</v>
      </c>
      <c r="BK42" s="49">
        <v>100</v>
      </c>
      <c r="BL42" s="48">
        <v>10</v>
      </c>
    </row>
    <row r="43" spans="1:64" ht="15">
      <c r="A43" s="66" t="s">
        <v>278</v>
      </c>
      <c r="B43" s="66" t="s">
        <v>278</v>
      </c>
      <c r="C43" s="67" t="s">
        <v>3695</v>
      </c>
      <c r="D43" s="68">
        <v>3</v>
      </c>
      <c r="E43" s="69" t="s">
        <v>132</v>
      </c>
      <c r="F43" s="70">
        <v>32</v>
      </c>
      <c r="G43" s="67"/>
      <c r="H43" s="71"/>
      <c r="I43" s="72"/>
      <c r="J43" s="72"/>
      <c r="K43" s="34" t="s">
        <v>65</v>
      </c>
      <c r="L43" s="79">
        <v>43</v>
      </c>
      <c r="M43" s="79"/>
      <c r="N43" s="74"/>
      <c r="O43" s="81" t="s">
        <v>214</v>
      </c>
      <c r="P43" s="83">
        <v>43483.69736111111</v>
      </c>
      <c r="Q43" s="81" t="s">
        <v>444</v>
      </c>
      <c r="R43" s="81"/>
      <c r="S43" s="81"/>
      <c r="T43" s="81" t="s">
        <v>587</v>
      </c>
      <c r="U43" s="85" t="s">
        <v>637</v>
      </c>
      <c r="V43" s="85" t="s">
        <v>637</v>
      </c>
      <c r="W43" s="83">
        <v>43483.69736111111</v>
      </c>
      <c r="X43" s="85" t="s">
        <v>814</v>
      </c>
      <c r="Y43" s="81"/>
      <c r="Z43" s="81"/>
      <c r="AA43" s="87" t="s">
        <v>1064</v>
      </c>
      <c r="AB43" s="81"/>
      <c r="AC43" s="81" t="b">
        <v>0</v>
      </c>
      <c r="AD43" s="81">
        <v>7</v>
      </c>
      <c r="AE43" s="87" t="s">
        <v>1288</v>
      </c>
      <c r="AF43" s="81" t="b">
        <v>0</v>
      </c>
      <c r="AG43" s="81" t="s">
        <v>1298</v>
      </c>
      <c r="AH43" s="81"/>
      <c r="AI43" s="87" t="s">
        <v>1288</v>
      </c>
      <c r="AJ43" s="81" t="b">
        <v>0</v>
      </c>
      <c r="AK43" s="81">
        <v>0</v>
      </c>
      <c r="AL43" s="87" t="s">
        <v>1288</v>
      </c>
      <c r="AM43" s="81" t="s">
        <v>1312</v>
      </c>
      <c r="AN43" s="81" t="b">
        <v>0</v>
      </c>
      <c r="AO43" s="87" t="s">
        <v>1064</v>
      </c>
      <c r="AP43" s="81" t="s">
        <v>214</v>
      </c>
      <c r="AQ43" s="81">
        <v>0</v>
      </c>
      <c r="AR43" s="81">
        <v>0</v>
      </c>
      <c r="AS43" s="81"/>
      <c r="AT43" s="81"/>
      <c r="AU43" s="81"/>
      <c r="AV43" s="81"/>
      <c r="AW43" s="81"/>
      <c r="AX43" s="81"/>
      <c r="AY43" s="81"/>
      <c r="AZ43" s="81"/>
      <c r="BA43">
        <v>1</v>
      </c>
      <c r="BB43" s="80" t="str">
        <f>REPLACE(INDEX(GroupVertices[Group],MATCH(Edges[[#This Row],[Vertex 1]],GroupVertices[Vertex],0)),1,1,"")</f>
        <v>12</v>
      </c>
      <c r="BC43" s="80" t="str">
        <f>REPLACE(INDEX(GroupVertices[Group],MATCH(Edges[[#This Row],[Vertex 2]],GroupVertices[Vertex],0)),1,1,"")</f>
        <v>12</v>
      </c>
      <c r="BD43" s="48">
        <v>0</v>
      </c>
      <c r="BE43" s="49">
        <v>0</v>
      </c>
      <c r="BF43" s="48">
        <v>2</v>
      </c>
      <c r="BG43" s="49">
        <v>16.666666666666668</v>
      </c>
      <c r="BH43" s="48">
        <v>0</v>
      </c>
      <c r="BI43" s="49">
        <v>0</v>
      </c>
      <c r="BJ43" s="48">
        <v>10</v>
      </c>
      <c r="BK43" s="49">
        <v>83.33333333333333</v>
      </c>
      <c r="BL43" s="48">
        <v>12</v>
      </c>
    </row>
    <row r="44" spans="1:64" ht="15">
      <c r="A44" s="66" t="s">
        <v>279</v>
      </c>
      <c r="B44" s="66" t="s">
        <v>350</v>
      </c>
      <c r="C44" s="67" t="s">
        <v>3695</v>
      </c>
      <c r="D44" s="68">
        <v>3</v>
      </c>
      <c r="E44" s="69" t="s">
        <v>132</v>
      </c>
      <c r="F44" s="70">
        <v>32</v>
      </c>
      <c r="G44" s="67"/>
      <c r="H44" s="71"/>
      <c r="I44" s="72"/>
      <c r="J44" s="72"/>
      <c r="K44" s="34" t="s">
        <v>65</v>
      </c>
      <c r="L44" s="79">
        <v>44</v>
      </c>
      <c r="M44" s="79"/>
      <c r="N44" s="74"/>
      <c r="O44" s="81" t="s">
        <v>415</v>
      </c>
      <c r="P44" s="83">
        <v>43483.69814814815</v>
      </c>
      <c r="Q44" s="81" t="s">
        <v>430</v>
      </c>
      <c r="R44" s="85" t="s">
        <v>538</v>
      </c>
      <c r="S44" s="81" t="s">
        <v>573</v>
      </c>
      <c r="T44" s="81" t="s">
        <v>594</v>
      </c>
      <c r="U44" s="81"/>
      <c r="V44" s="85" t="s">
        <v>698</v>
      </c>
      <c r="W44" s="83">
        <v>43483.69814814815</v>
      </c>
      <c r="X44" s="85" t="s">
        <v>815</v>
      </c>
      <c r="Y44" s="81"/>
      <c r="Z44" s="81"/>
      <c r="AA44" s="87" t="s">
        <v>1065</v>
      </c>
      <c r="AB44" s="81"/>
      <c r="AC44" s="81" t="b">
        <v>0</v>
      </c>
      <c r="AD44" s="81">
        <v>0</v>
      </c>
      <c r="AE44" s="87" t="s">
        <v>1288</v>
      </c>
      <c r="AF44" s="81" t="b">
        <v>0</v>
      </c>
      <c r="AG44" s="81" t="s">
        <v>1298</v>
      </c>
      <c r="AH44" s="81"/>
      <c r="AI44" s="87" t="s">
        <v>1288</v>
      </c>
      <c r="AJ44" s="81" t="b">
        <v>0</v>
      </c>
      <c r="AK44" s="81">
        <v>10</v>
      </c>
      <c r="AL44" s="87" t="s">
        <v>1262</v>
      </c>
      <c r="AM44" s="81" t="s">
        <v>1318</v>
      </c>
      <c r="AN44" s="81" t="b">
        <v>0</v>
      </c>
      <c r="AO44" s="87" t="s">
        <v>1262</v>
      </c>
      <c r="AP44" s="81" t="s">
        <v>214</v>
      </c>
      <c r="AQ44" s="81">
        <v>0</v>
      </c>
      <c r="AR44" s="81">
        <v>0</v>
      </c>
      <c r="AS44" s="81"/>
      <c r="AT44" s="81"/>
      <c r="AU44" s="81"/>
      <c r="AV44" s="81"/>
      <c r="AW44" s="81"/>
      <c r="AX44" s="81"/>
      <c r="AY44" s="81"/>
      <c r="AZ44" s="81"/>
      <c r="BA44">
        <v>1</v>
      </c>
      <c r="BB44" s="80" t="str">
        <f>REPLACE(INDEX(GroupVertices[Group],MATCH(Edges[[#This Row],[Vertex 1]],GroupVertices[Vertex],0)),1,1,"")</f>
        <v>4</v>
      </c>
      <c r="BC44" s="80" t="str">
        <f>REPLACE(INDEX(GroupVertices[Group],MATCH(Edges[[#This Row],[Vertex 2]],GroupVertices[Vertex],0)),1,1,"")</f>
        <v>4</v>
      </c>
      <c r="BD44" s="48">
        <v>1</v>
      </c>
      <c r="BE44" s="49">
        <v>8.333333333333334</v>
      </c>
      <c r="BF44" s="48">
        <v>0</v>
      </c>
      <c r="BG44" s="49">
        <v>0</v>
      </c>
      <c r="BH44" s="48">
        <v>0</v>
      </c>
      <c r="BI44" s="49">
        <v>0</v>
      </c>
      <c r="BJ44" s="48">
        <v>11</v>
      </c>
      <c r="BK44" s="49">
        <v>91.66666666666667</v>
      </c>
      <c r="BL44" s="48">
        <v>12</v>
      </c>
    </row>
    <row r="45" spans="1:64" ht="15">
      <c r="A45" s="66" t="s">
        <v>280</v>
      </c>
      <c r="B45" s="66" t="s">
        <v>393</v>
      </c>
      <c r="C45" s="67" t="s">
        <v>3695</v>
      </c>
      <c r="D45" s="68">
        <v>3</v>
      </c>
      <c r="E45" s="69" t="s">
        <v>132</v>
      </c>
      <c r="F45" s="70">
        <v>32</v>
      </c>
      <c r="G45" s="67"/>
      <c r="H45" s="71"/>
      <c r="I45" s="72"/>
      <c r="J45" s="72"/>
      <c r="K45" s="34" t="s">
        <v>65</v>
      </c>
      <c r="L45" s="79">
        <v>45</v>
      </c>
      <c r="M45" s="79"/>
      <c r="N45" s="74"/>
      <c r="O45" s="81" t="s">
        <v>416</v>
      </c>
      <c r="P45" s="83">
        <v>43483.69383101852</v>
      </c>
      <c r="Q45" s="81" t="s">
        <v>445</v>
      </c>
      <c r="R45" s="81"/>
      <c r="S45" s="81"/>
      <c r="T45" s="81" t="s">
        <v>587</v>
      </c>
      <c r="U45" s="81"/>
      <c r="V45" s="85" t="s">
        <v>699</v>
      </c>
      <c r="W45" s="83">
        <v>43483.69383101852</v>
      </c>
      <c r="X45" s="85" t="s">
        <v>816</v>
      </c>
      <c r="Y45" s="81"/>
      <c r="Z45" s="81"/>
      <c r="AA45" s="87" t="s">
        <v>1066</v>
      </c>
      <c r="AB45" s="81"/>
      <c r="AC45" s="81" t="b">
        <v>0</v>
      </c>
      <c r="AD45" s="81">
        <v>2</v>
      </c>
      <c r="AE45" s="87" t="s">
        <v>1289</v>
      </c>
      <c r="AF45" s="81" t="b">
        <v>0</v>
      </c>
      <c r="AG45" s="81" t="s">
        <v>1298</v>
      </c>
      <c r="AH45" s="81"/>
      <c r="AI45" s="87" t="s">
        <v>1288</v>
      </c>
      <c r="AJ45" s="81" t="b">
        <v>0</v>
      </c>
      <c r="AK45" s="81">
        <v>0</v>
      </c>
      <c r="AL45" s="87" t="s">
        <v>1288</v>
      </c>
      <c r="AM45" s="81" t="s">
        <v>1312</v>
      </c>
      <c r="AN45" s="81" t="b">
        <v>0</v>
      </c>
      <c r="AO45" s="87" t="s">
        <v>1066</v>
      </c>
      <c r="AP45" s="81" t="s">
        <v>214</v>
      </c>
      <c r="AQ45" s="81">
        <v>0</v>
      </c>
      <c r="AR45" s="81">
        <v>0</v>
      </c>
      <c r="AS45" s="81"/>
      <c r="AT45" s="81"/>
      <c r="AU45" s="81"/>
      <c r="AV45" s="81"/>
      <c r="AW45" s="81"/>
      <c r="AX45" s="81"/>
      <c r="AY45" s="81"/>
      <c r="AZ45" s="81"/>
      <c r="BA45">
        <v>1</v>
      </c>
      <c r="BB45" s="80" t="str">
        <f>REPLACE(INDEX(GroupVertices[Group],MATCH(Edges[[#This Row],[Vertex 1]],GroupVertices[Vertex],0)),1,1,"")</f>
        <v>11</v>
      </c>
      <c r="BC45" s="80" t="str">
        <f>REPLACE(INDEX(GroupVertices[Group],MATCH(Edges[[#This Row],[Vertex 2]],GroupVertices[Vertex],0)),1,1,"")</f>
        <v>11</v>
      </c>
      <c r="BD45" s="48"/>
      <c r="BE45" s="49"/>
      <c r="BF45" s="48"/>
      <c r="BG45" s="49"/>
      <c r="BH45" s="48"/>
      <c r="BI45" s="49"/>
      <c r="BJ45" s="48"/>
      <c r="BK45" s="49"/>
      <c r="BL45" s="48"/>
    </row>
    <row r="46" spans="1:64" ht="15">
      <c r="A46" s="66" t="s">
        <v>280</v>
      </c>
      <c r="B46" s="66" t="s">
        <v>394</v>
      </c>
      <c r="C46" s="67" t="s">
        <v>3695</v>
      </c>
      <c r="D46" s="68">
        <v>3</v>
      </c>
      <c r="E46" s="69" t="s">
        <v>132</v>
      </c>
      <c r="F46" s="70">
        <v>32</v>
      </c>
      <c r="G46" s="67"/>
      <c r="H46" s="71"/>
      <c r="I46" s="72"/>
      <c r="J46" s="72"/>
      <c r="K46" s="34" t="s">
        <v>65</v>
      </c>
      <c r="L46" s="79">
        <v>46</v>
      </c>
      <c r="M46" s="79"/>
      <c r="N46" s="74"/>
      <c r="O46" s="81" t="s">
        <v>417</v>
      </c>
      <c r="P46" s="83">
        <v>43483.69383101852</v>
      </c>
      <c r="Q46" s="81" t="s">
        <v>445</v>
      </c>
      <c r="R46" s="81"/>
      <c r="S46" s="81"/>
      <c r="T46" s="81" t="s">
        <v>587</v>
      </c>
      <c r="U46" s="81"/>
      <c r="V46" s="85" t="s">
        <v>699</v>
      </c>
      <c r="W46" s="83">
        <v>43483.69383101852</v>
      </c>
      <c r="X46" s="85" t="s">
        <v>816</v>
      </c>
      <c r="Y46" s="81"/>
      <c r="Z46" s="81"/>
      <c r="AA46" s="87" t="s">
        <v>1066</v>
      </c>
      <c r="AB46" s="81"/>
      <c r="AC46" s="81" t="b">
        <v>0</v>
      </c>
      <c r="AD46" s="81">
        <v>2</v>
      </c>
      <c r="AE46" s="87" t="s">
        <v>1289</v>
      </c>
      <c r="AF46" s="81" t="b">
        <v>0</v>
      </c>
      <c r="AG46" s="81" t="s">
        <v>1298</v>
      </c>
      <c r="AH46" s="81"/>
      <c r="AI46" s="87" t="s">
        <v>1288</v>
      </c>
      <c r="AJ46" s="81" t="b">
        <v>0</v>
      </c>
      <c r="AK46" s="81">
        <v>0</v>
      </c>
      <c r="AL46" s="87" t="s">
        <v>1288</v>
      </c>
      <c r="AM46" s="81" t="s">
        <v>1312</v>
      </c>
      <c r="AN46" s="81" t="b">
        <v>0</v>
      </c>
      <c r="AO46" s="87" t="s">
        <v>1066</v>
      </c>
      <c r="AP46" s="81" t="s">
        <v>214</v>
      </c>
      <c r="AQ46" s="81">
        <v>0</v>
      </c>
      <c r="AR46" s="81">
        <v>0</v>
      </c>
      <c r="AS46" s="81"/>
      <c r="AT46" s="81"/>
      <c r="AU46" s="81"/>
      <c r="AV46" s="81"/>
      <c r="AW46" s="81"/>
      <c r="AX46" s="81"/>
      <c r="AY46" s="81"/>
      <c r="AZ46" s="81"/>
      <c r="BA46">
        <v>1</v>
      </c>
      <c r="BB46" s="80" t="str">
        <f>REPLACE(INDEX(GroupVertices[Group],MATCH(Edges[[#This Row],[Vertex 1]],GroupVertices[Vertex],0)),1,1,"")</f>
        <v>11</v>
      </c>
      <c r="BC46" s="80" t="str">
        <f>REPLACE(INDEX(GroupVertices[Group],MATCH(Edges[[#This Row],[Vertex 2]],GroupVertices[Vertex],0)),1,1,"")</f>
        <v>11</v>
      </c>
      <c r="BD46" s="48">
        <v>0</v>
      </c>
      <c r="BE46" s="49">
        <v>0</v>
      </c>
      <c r="BF46" s="48">
        <v>0</v>
      </c>
      <c r="BG46" s="49">
        <v>0</v>
      </c>
      <c r="BH46" s="48">
        <v>0</v>
      </c>
      <c r="BI46" s="49">
        <v>0</v>
      </c>
      <c r="BJ46" s="48">
        <v>23</v>
      </c>
      <c r="BK46" s="49">
        <v>100</v>
      </c>
      <c r="BL46" s="48">
        <v>23</v>
      </c>
    </row>
    <row r="47" spans="1:64" ht="15">
      <c r="A47" s="66" t="s">
        <v>272</v>
      </c>
      <c r="B47" s="66" t="s">
        <v>281</v>
      </c>
      <c r="C47" s="67" t="s">
        <v>3695</v>
      </c>
      <c r="D47" s="68">
        <v>3</v>
      </c>
      <c r="E47" s="69" t="s">
        <v>132</v>
      </c>
      <c r="F47" s="70">
        <v>32</v>
      </c>
      <c r="G47" s="67"/>
      <c r="H47" s="71"/>
      <c r="I47" s="72"/>
      <c r="J47" s="72"/>
      <c r="K47" s="34" t="s">
        <v>65</v>
      </c>
      <c r="L47" s="79">
        <v>47</v>
      </c>
      <c r="M47" s="79"/>
      <c r="N47" s="74"/>
      <c r="O47" s="81" t="s">
        <v>416</v>
      </c>
      <c r="P47" s="83">
        <v>43483.69189814815</v>
      </c>
      <c r="Q47" s="81" t="s">
        <v>446</v>
      </c>
      <c r="R47" s="85" t="s">
        <v>541</v>
      </c>
      <c r="S47" s="81" t="s">
        <v>575</v>
      </c>
      <c r="T47" s="81" t="s">
        <v>597</v>
      </c>
      <c r="U47" s="81"/>
      <c r="V47" s="85" t="s">
        <v>694</v>
      </c>
      <c r="W47" s="83">
        <v>43483.69189814815</v>
      </c>
      <c r="X47" s="85" t="s">
        <v>817</v>
      </c>
      <c r="Y47" s="81"/>
      <c r="Z47" s="81"/>
      <c r="AA47" s="87" t="s">
        <v>1067</v>
      </c>
      <c r="AB47" s="81"/>
      <c r="AC47" s="81" t="b">
        <v>0</v>
      </c>
      <c r="AD47" s="81">
        <v>2</v>
      </c>
      <c r="AE47" s="87" t="s">
        <v>1288</v>
      </c>
      <c r="AF47" s="81" t="b">
        <v>1</v>
      </c>
      <c r="AG47" s="81" t="s">
        <v>1298</v>
      </c>
      <c r="AH47" s="81"/>
      <c r="AI47" s="87" t="s">
        <v>1085</v>
      </c>
      <c r="AJ47" s="81" t="b">
        <v>0</v>
      </c>
      <c r="AK47" s="81">
        <v>0</v>
      </c>
      <c r="AL47" s="87" t="s">
        <v>1288</v>
      </c>
      <c r="AM47" s="81" t="s">
        <v>1312</v>
      </c>
      <c r="AN47" s="81" t="b">
        <v>0</v>
      </c>
      <c r="AO47" s="87" t="s">
        <v>1067</v>
      </c>
      <c r="AP47" s="81" t="s">
        <v>214</v>
      </c>
      <c r="AQ47" s="81">
        <v>0</v>
      </c>
      <c r="AR47" s="81">
        <v>0</v>
      </c>
      <c r="AS47" s="81" t="s">
        <v>1323</v>
      </c>
      <c r="AT47" s="81" t="s">
        <v>1324</v>
      </c>
      <c r="AU47" s="81" t="s">
        <v>1325</v>
      </c>
      <c r="AV47" s="81" t="s">
        <v>1326</v>
      </c>
      <c r="AW47" s="81" t="s">
        <v>1327</v>
      </c>
      <c r="AX47" s="81" t="s">
        <v>1328</v>
      </c>
      <c r="AY47" s="81" t="s">
        <v>1329</v>
      </c>
      <c r="AZ47" s="85" t="s">
        <v>1330</v>
      </c>
      <c r="BA47">
        <v>1</v>
      </c>
      <c r="BB47" s="80" t="str">
        <f>REPLACE(INDEX(GroupVertices[Group],MATCH(Edges[[#This Row],[Vertex 1]],GroupVertices[Vertex],0)),1,1,"")</f>
        <v>8</v>
      </c>
      <c r="BC47" s="80" t="str">
        <f>REPLACE(INDEX(GroupVertices[Group],MATCH(Edges[[#This Row],[Vertex 2]],GroupVertices[Vertex],0)),1,1,"")</f>
        <v>4</v>
      </c>
      <c r="BD47" s="48"/>
      <c r="BE47" s="49"/>
      <c r="BF47" s="48"/>
      <c r="BG47" s="49"/>
      <c r="BH47" s="48"/>
      <c r="BI47" s="49"/>
      <c r="BJ47" s="48"/>
      <c r="BK47" s="49"/>
      <c r="BL47" s="48"/>
    </row>
    <row r="48" spans="1:64" ht="15">
      <c r="A48" s="66" t="s">
        <v>281</v>
      </c>
      <c r="B48" s="66" t="s">
        <v>281</v>
      </c>
      <c r="C48" s="67" t="s">
        <v>3696</v>
      </c>
      <c r="D48" s="68">
        <v>10</v>
      </c>
      <c r="E48" s="69" t="s">
        <v>136</v>
      </c>
      <c r="F48" s="70">
        <v>28.285714285714285</v>
      </c>
      <c r="G48" s="67"/>
      <c r="H48" s="71"/>
      <c r="I48" s="72"/>
      <c r="J48" s="72"/>
      <c r="K48" s="34" t="s">
        <v>65</v>
      </c>
      <c r="L48" s="79">
        <v>48</v>
      </c>
      <c r="M48" s="79"/>
      <c r="N48" s="74"/>
      <c r="O48" s="81" t="s">
        <v>214</v>
      </c>
      <c r="P48" s="83">
        <v>43482.62625</v>
      </c>
      <c r="Q48" s="81" t="s">
        <v>419</v>
      </c>
      <c r="R48" s="81"/>
      <c r="S48" s="81"/>
      <c r="T48" s="81" t="s">
        <v>588</v>
      </c>
      <c r="U48" s="81"/>
      <c r="V48" s="85" t="s">
        <v>700</v>
      </c>
      <c r="W48" s="83">
        <v>43482.62625</v>
      </c>
      <c r="X48" s="85" t="s">
        <v>818</v>
      </c>
      <c r="Y48" s="81"/>
      <c r="Z48" s="81"/>
      <c r="AA48" s="87" t="s">
        <v>1068</v>
      </c>
      <c r="AB48" s="81"/>
      <c r="AC48" s="81" t="b">
        <v>0</v>
      </c>
      <c r="AD48" s="81">
        <v>8</v>
      </c>
      <c r="AE48" s="87" t="s">
        <v>1288</v>
      </c>
      <c r="AF48" s="81" t="b">
        <v>0</v>
      </c>
      <c r="AG48" s="81" t="s">
        <v>1298</v>
      </c>
      <c r="AH48" s="81"/>
      <c r="AI48" s="87" t="s">
        <v>1288</v>
      </c>
      <c r="AJ48" s="81" t="b">
        <v>0</v>
      </c>
      <c r="AK48" s="81">
        <v>2</v>
      </c>
      <c r="AL48" s="87" t="s">
        <v>1288</v>
      </c>
      <c r="AM48" s="81" t="s">
        <v>1314</v>
      </c>
      <c r="AN48" s="81" t="b">
        <v>0</v>
      </c>
      <c r="AO48" s="87" t="s">
        <v>1068</v>
      </c>
      <c r="AP48" s="81" t="s">
        <v>415</v>
      </c>
      <c r="AQ48" s="81">
        <v>0</v>
      </c>
      <c r="AR48" s="81">
        <v>0</v>
      </c>
      <c r="AS48" s="81"/>
      <c r="AT48" s="81"/>
      <c r="AU48" s="81"/>
      <c r="AV48" s="81"/>
      <c r="AW48" s="81"/>
      <c r="AX48" s="81"/>
      <c r="AY48" s="81"/>
      <c r="AZ48" s="81"/>
      <c r="BA48">
        <v>2</v>
      </c>
      <c r="BB48" s="80" t="str">
        <f>REPLACE(INDEX(GroupVertices[Group],MATCH(Edges[[#This Row],[Vertex 1]],GroupVertices[Vertex],0)),1,1,"")</f>
        <v>4</v>
      </c>
      <c r="BC48" s="80" t="str">
        <f>REPLACE(INDEX(GroupVertices[Group],MATCH(Edges[[#This Row],[Vertex 2]],GroupVertices[Vertex],0)),1,1,"")</f>
        <v>4</v>
      </c>
      <c r="BD48" s="48">
        <v>0</v>
      </c>
      <c r="BE48" s="49">
        <v>0</v>
      </c>
      <c r="BF48" s="48">
        <v>1</v>
      </c>
      <c r="BG48" s="49">
        <v>6.666666666666667</v>
      </c>
      <c r="BH48" s="48">
        <v>0</v>
      </c>
      <c r="BI48" s="49">
        <v>0</v>
      </c>
      <c r="BJ48" s="48">
        <v>14</v>
      </c>
      <c r="BK48" s="49">
        <v>93.33333333333333</v>
      </c>
      <c r="BL48" s="48">
        <v>15</v>
      </c>
    </row>
    <row r="49" spans="1:64" ht="15">
      <c r="A49" s="66" t="s">
        <v>281</v>
      </c>
      <c r="B49" s="66" t="s">
        <v>281</v>
      </c>
      <c r="C49" s="67" t="s">
        <v>3696</v>
      </c>
      <c r="D49" s="68">
        <v>10</v>
      </c>
      <c r="E49" s="69" t="s">
        <v>136</v>
      </c>
      <c r="F49" s="70">
        <v>28.285714285714285</v>
      </c>
      <c r="G49" s="67"/>
      <c r="H49" s="71"/>
      <c r="I49" s="72"/>
      <c r="J49" s="72"/>
      <c r="K49" s="34" t="s">
        <v>65</v>
      </c>
      <c r="L49" s="79">
        <v>49</v>
      </c>
      <c r="M49" s="79"/>
      <c r="N49" s="74"/>
      <c r="O49" s="81" t="s">
        <v>214</v>
      </c>
      <c r="P49" s="83">
        <v>43483.68208333333</v>
      </c>
      <c r="Q49" s="81" t="s">
        <v>447</v>
      </c>
      <c r="R49" s="85" t="s">
        <v>542</v>
      </c>
      <c r="S49" s="81" t="s">
        <v>575</v>
      </c>
      <c r="T49" s="81" t="s">
        <v>587</v>
      </c>
      <c r="U49" s="81"/>
      <c r="V49" s="85" t="s">
        <v>700</v>
      </c>
      <c r="W49" s="83">
        <v>43483.68208333333</v>
      </c>
      <c r="X49" s="85" t="s">
        <v>819</v>
      </c>
      <c r="Y49" s="81"/>
      <c r="Z49" s="81"/>
      <c r="AA49" s="87" t="s">
        <v>1069</v>
      </c>
      <c r="AB49" s="81"/>
      <c r="AC49" s="81" t="b">
        <v>0</v>
      </c>
      <c r="AD49" s="81">
        <v>3</v>
      </c>
      <c r="AE49" s="87" t="s">
        <v>1288</v>
      </c>
      <c r="AF49" s="81" t="b">
        <v>1</v>
      </c>
      <c r="AG49" s="81" t="s">
        <v>1298</v>
      </c>
      <c r="AH49" s="81"/>
      <c r="AI49" s="87" t="s">
        <v>1302</v>
      </c>
      <c r="AJ49" s="81" t="b">
        <v>0</v>
      </c>
      <c r="AK49" s="81">
        <v>1</v>
      </c>
      <c r="AL49" s="87" t="s">
        <v>1288</v>
      </c>
      <c r="AM49" s="81" t="s">
        <v>1314</v>
      </c>
      <c r="AN49" s="81" t="b">
        <v>0</v>
      </c>
      <c r="AO49" s="87" t="s">
        <v>1069</v>
      </c>
      <c r="AP49" s="81" t="s">
        <v>214</v>
      </c>
      <c r="AQ49" s="81">
        <v>0</v>
      </c>
      <c r="AR49" s="81">
        <v>0</v>
      </c>
      <c r="AS49" s="81"/>
      <c r="AT49" s="81"/>
      <c r="AU49" s="81"/>
      <c r="AV49" s="81"/>
      <c r="AW49" s="81"/>
      <c r="AX49" s="81"/>
      <c r="AY49" s="81"/>
      <c r="AZ49" s="81"/>
      <c r="BA49">
        <v>2</v>
      </c>
      <c r="BB49" s="80" t="str">
        <f>REPLACE(INDEX(GroupVertices[Group],MATCH(Edges[[#This Row],[Vertex 1]],GroupVertices[Vertex],0)),1,1,"")</f>
        <v>4</v>
      </c>
      <c r="BC49" s="80" t="str">
        <f>REPLACE(INDEX(GroupVertices[Group],MATCH(Edges[[#This Row],[Vertex 2]],GroupVertices[Vertex],0)),1,1,"")</f>
        <v>4</v>
      </c>
      <c r="BD49" s="48">
        <v>2</v>
      </c>
      <c r="BE49" s="49">
        <v>9.090909090909092</v>
      </c>
      <c r="BF49" s="48">
        <v>0</v>
      </c>
      <c r="BG49" s="49">
        <v>0</v>
      </c>
      <c r="BH49" s="48">
        <v>0</v>
      </c>
      <c r="BI49" s="49">
        <v>0</v>
      </c>
      <c r="BJ49" s="48">
        <v>20</v>
      </c>
      <c r="BK49" s="49">
        <v>90.9090909090909</v>
      </c>
      <c r="BL49" s="48">
        <v>22</v>
      </c>
    </row>
    <row r="50" spans="1:64" ht="15">
      <c r="A50" s="66" t="s">
        <v>281</v>
      </c>
      <c r="B50" s="66" t="s">
        <v>385</v>
      </c>
      <c r="C50" s="67" t="s">
        <v>3695</v>
      </c>
      <c r="D50" s="68">
        <v>3</v>
      </c>
      <c r="E50" s="69" t="s">
        <v>132</v>
      </c>
      <c r="F50" s="70">
        <v>32</v>
      </c>
      <c r="G50" s="67"/>
      <c r="H50" s="71"/>
      <c r="I50" s="72"/>
      <c r="J50" s="72"/>
      <c r="K50" s="34" t="s">
        <v>65</v>
      </c>
      <c r="L50" s="79">
        <v>50</v>
      </c>
      <c r="M50" s="79"/>
      <c r="N50" s="74"/>
      <c r="O50" s="81" t="s">
        <v>415</v>
      </c>
      <c r="P50" s="83">
        <v>43483.701319444444</v>
      </c>
      <c r="Q50" s="81" t="s">
        <v>434</v>
      </c>
      <c r="R50" s="85" t="s">
        <v>539</v>
      </c>
      <c r="S50" s="81" t="s">
        <v>574</v>
      </c>
      <c r="T50" s="81" t="s">
        <v>595</v>
      </c>
      <c r="U50" s="81"/>
      <c r="V50" s="85" t="s">
        <v>700</v>
      </c>
      <c r="W50" s="83">
        <v>43483.701319444444</v>
      </c>
      <c r="X50" s="85" t="s">
        <v>820</v>
      </c>
      <c r="Y50" s="81"/>
      <c r="Z50" s="81"/>
      <c r="AA50" s="87" t="s">
        <v>1070</v>
      </c>
      <c r="AB50" s="81"/>
      <c r="AC50" s="81" t="b">
        <v>0</v>
      </c>
      <c r="AD50" s="81">
        <v>0</v>
      </c>
      <c r="AE50" s="87" t="s">
        <v>1288</v>
      </c>
      <c r="AF50" s="81" t="b">
        <v>0</v>
      </c>
      <c r="AG50" s="81" t="s">
        <v>1298</v>
      </c>
      <c r="AH50" s="81"/>
      <c r="AI50" s="87" t="s">
        <v>1288</v>
      </c>
      <c r="AJ50" s="81" t="b">
        <v>0</v>
      </c>
      <c r="AK50" s="81">
        <v>16</v>
      </c>
      <c r="AL50" s="87" t="s">
        <v>1248</v>
      </c>
      <c r="AM50" s="81" t="s">
        <v>1314</v>
      </c>
      <c r="AN50" s="81" t="b">
        <v>0</v>
      </c>
      <c r="AO50" s="87" t="s">
        <v>1248</v>
      </c>
      <c r="AP50" s="81" t="s">
        <v>214</v>
      </c>
      <c r="AQ50" s="81">
        <v>0</v>
      </c>
      <c r="AR50" s="81">
        <v>0</v>
      </c>
      <c r="AS50" s="81"/>
      <c r="AT50" s="81"/>
      <c r="AU50" s="81"/>
      <c r="AV50" s="81"/>
      <c r="AW50" s="81"/>
      <c r="AX50" s="81"/>
      <c r="AY50" s="81"/>
      <c r="AZ50" s="81"/>
      <c r="BA50">
        <v>1</v>
      </c>
      <c r="BB50" s="80" t="str">
        <f>REPLACE(INDEX(GroupVertices[Group],MATCH(Edges[[#This Row],[Vertex 1]],GroupVertices[Vertex],0)),1,1,"")</f>
        <v>4</v>
      </c>
      <c r="BC50" s="80" t="str">
        <f>REPLACE(INDEX(GroupVertices[Group],MATCH(Edges[[#This Row],[Vertex 2]],GroupVertices[Vertex],0)),1,1,"")</f>
        <v>2</v>
      </c>
      <c r="BD50" s="48">
        <v>4</v>
      </c>
      <c r="BE50" s="49">
        <v>13.333333333333334</v>
      </c>
      <c r="BF50" s="48">
        <v>1</v>
      </c>
      <c r="BG50" s="49">
        <v>3.3333333333333335</v>
      </c>
      <c r="BH50" s="48">
        <v>0</v>
      </c>
      <c r="BI50" s="49">
        <v>0</v>
      </c>
      <c r="BJ50" s="48">
        <v>25</v>
      </c>
      <c r="BK50" s="49">
        <v>83.33333333333333</v>
      </c>
      <c r="BL50" s="48">
        <v>30</v>
      </c>
    </row>
    <row r="51" spans="1:64" ht="15">
      <c r="A51" s="66" t="s">
        <v>282</v>
      </c>
      <c r="B51" s="66" t="s">
        <v>281</v>
      </c>
      <c r="C51" s="67" t="s">
        <v>3695</v>
      </c>
      <c r="D51" s="68">
        <v>3</v>
      </c>
      <c r="E51" s="69" t="s">
        <v>132</v>
      </c>
      <c r="F51" s="70">
        <v>32</v>
      </c>
      <c r="G51" s="67"/>
      <c r="H51" s="71"/>
      <c r="I51" s="72"/>
      <c r="J51" s="72"/>
      <c r="K51" s="34" t="s">
        <v>65</v>
      </c>
      <c r="L51" s="79">
        <v>51</v>
      </c>
      <c r="M51" s="79"/>
      <c r="N51" s="74"/>
      <c r="O51" s="81" t="s">
        <v>415</v>
      </c>
      <c r="P51" s="83">
        <v>43483.70125</v>
      </c>
      <c r="Q51" s="81" t="s">
        <v>447</v>
      </c>
      <c r="R51" s="81"/>
      <c r="S51" s="81"/>
      <c r="T51" s="81"/>
      <c r="U51" s="81"/>
      <c r="V51" s="85" t="s">
        <v>701</v>
      </c>
      <c r="W51" s="83">
        <v>43483.70125</v>
      </c>
      <c r="X51" s="85" t="s">
        <v>821</v>
      </c>
      <c r="Y51" s="81"/>
      <c r="Z51" s="81"/>
      <c r="AA51" s="87" t="s">
        <v>1071</v>
      </c>
      <c r="AB51" s="81"/>
      <c r="AC51" s="81" t="b">
        <v>0</v>
      </c>
      <c r="AD51" s="81">
        <v>0</v>
      </c>
      <c r="AE51" s="87" t="s">
        <v>1288</v>
      </c>
      <c r="AF51" s="81" t="b">
        <v>1</v>
      </c>
      <c r="AG51" s="81" t="s">
        <v>1298</v>
      </c>
      <c r="AH51" s="81"/>
      <c r="AI51" s="87" t="s">
        <v>1302</v>
      </c>
      <c r="AJ51" s="81" t="b">
        <v>0</v>
      </c>
      <c r="AK51" s="81">
        <v>1</v>
      </c>
      <c r="AL51" s="87" t="s">
        <v>1069</v>
      </c>
      <c r="AM51" s="81" t="s">
        <v>1319</v>
      </c>
      <c r="AN51" s="81" t="b">
        <v>0</v>
      </c>
      <c r="AO51" s="87" t="s">
        <v>1069</v>
      </c>
      <c r="AP51" s="81" t="s">
        <v>214</v>
      </c>
      <c r="AQ51" s="81">
        <v>0</v>
      </c>
      <c r="AR51" s="81">
        <v>0</v>
      </c>
      <c r="AS51" s="81"/>
      <c r="AT51" s="81"/>
      <c r="AU51" s="81"/>
      <c r="AV51" s="81"/>
      <c r="AW51" s="81"/>
      <c r="AX51" s="81"/>
      <c r="AY51" s="81"/>
      <c r="AZ51" s="81"/>
      <c r="BA51">
        <v>1</v>
      </c>
      <c r="BB51" s="80" t="str">
        <f>REPLACE(INDEX(GroupVertices[Group],MATCH(Edges[[#This Row],[Vertex 1]],GroupVertices[Vertex],0)),1,1,"")</f>
        <v>4</v>
      </c>
      <c r="BC51" s="80" t="str">
        <f>REPLACE(INDEX(GroupVertices[Group],MATCH(Edges[[#This Row],[Vertex 2]],GroupVertices[Vertex],0)),1,1,"")</f>
        <v>4</v>
      </c>
      <c r="BD51" s="48">
        <v>2</v>
      </c>
      <c r="BE51" s="49">
        <v>9.090909090909092</v>
      </c>
      <c r="BF51" s="48">
        <v>0</v>
      </c>
      <c r="BG51" s="49">
        <v>0</v>
      </c>
      <c r="BH51" s="48">
        <v>0</v>
      </c>
      <c r="BI51" s="49">
        <v>0</v>
      </c>
      <c r="BJ51" s="48">
        <v>20</v>
      </c>
      <c r="BK51" s="49">
        <v>90.9090909090909</v>
      </c>
      <c r="BL51" s="48">
        <v>22</v>
      </c>
    </row>
    <row r="52" spans="1:64" ht="15">
      <c r="A52" s="66" t="s">
        <v>283</v>
      </c>
      <c r="B52" s="66" t="s">
        <v>284</v>
      </c>
      <c r="C52" s="67" t="s">
        <v>3695</v>
      </c>
      <c r="D52" s="68">
        <v>3</v>
      </c>
      <c r="E52" s="69" t="s">
        <v>132</v>
      </c>
      <c r="F52" s="70">
        <v>32</v>
      </c>
      <c r="G52" s="67"/>
      <c r="H52" s="71"/>
      <c r="I52" s="72"/>
      <c r="J52" s="72"/>
      <c r="K52" s="34" t="s">
        <v>65</v>
      </c>
      <c r="L52" s="79">
        <v>52</v>
      </c>
      <c r="M52" s="79"/>
      <c r="N52" s="74"/>
      <c r="O52" s="81" t="s">
        <v>415</v>
      </c>
      <c r="P52" s="83">
        <v>43483.7031712963</v>
      </c>
      <c r="Q52" s="81" t="s">
        <v>448</v>
      </c>
      <c r="R52" s="85" t="s">
        <v>543</v>
      </c>
      <c r="S52" s="81" t="s">
        <v>576</v>
      </c>
      <c r="T52" s="81" t="s">
        <v>598</v>
      </c>
      <c r="U52" s="81"/>
      <c r="V52" s="85" t="s">
        <v>702</v>
      </c>
      <c r="W52" s="83">
        <v>43483.7031712963</v>
      </c>
      <c r="X52" s="85" t="s">
        <v>822</v>
      </c>
      <c r="Y52" s="81"/>
      <c r="Z52" s="81"/>
      <c r="AA52" s="87" t="s">
        <v>1072</v>
      </c>
      <c r="AB52" s="81"/>
      <c r="AC52" s="81" t="b">
        <v>0</v>
      </c>
      <c r="AD52" s="81">
        <v>0</v>
      </c>
      <c r="AE52" s="87" t="s">
        <v>1288</v>
      </c>
      <c r="AF52" s="81" t="b">
        <v>0</v>
      </c>
      <c r="AG52" s="81" t="s">
        <v>1298</v>
      </c>
      <c r="AH52" s="81"/>
      <c r="AI52" s="87" t="s">
        <v>1288</v>
      </c>
      <c r="AJ52" s="81" t="b">
        <v>0</v>
      </c>
      <c r="AK52" s="81">
        <v>3</v>
      </c>
      <c r="AL52" s="87" t="s">
        <v>1073</v>
      </c>
      <c r="AM52" s="81" t="s">
        <v>1320</v>
      </c>
      <c r="AN52" s="81" t="b">
        <v>0</v>
      </c>
      <c r="AO52" s="87" t="s">
        <v>1073</v>
      </c>
      <c r="AP52" s="81" t="s">
        <v>214</v>
      </c>
      <c r="AQ52" s="81">
        <v>0</v>
      </c>
      <c r="AR52" s="81">
        <v>0</v>
      </c>
      <c r="AS52" s="81"/>
      <c r="AT52" s="81"/>
      <c r="AU52" s="81"/>
      <c r="AV52" s="81"/>
      <c r="AW52" s="81"/>
      <c r="AX52" s="81"/>
      <c r="AY52" s="81"/>
      <c r="AZ52" s="81"/>
      <c r="BA52">
        <v>1</v>
      </c>
      <c r="BB52" s="80" t="str">
        <f>REPLACE(INDEX(GroupVertices[Group],MATCH(Edges[[#This Row],[Vertex 1]],GroupVertices[Vertex],0)),1,1,"")</f>
        <v>13</v>
      </c>
      <c r="BC52" s="80" t="str">
        <f>REPLACE(INDEX(GroupVertices[Group],MATCH(Edges[[#This Row],[Vertex 2]],GroupVertices[Vertex],0)),1,1,"")</f>
        <v>13</v>
      </c>
      <c r="BD52" s="48">
        <v>1</v>
      </c>
      <c r="BE52" s="49">
        <v>3.125</v>
      </c>
      <c r="BF52" s="48">
        <v>2</v>
      </c>
      <c r="BG52" s="49">
        <v>6.25</v>
      </c>
      <c r="BH52" s="48">
        <v>0</v>
      </c>
      <c r="BI52" s="49">
        <v>0</v>
      </c>
      <c r="BJ52" s="48">
        <v>29</v>
      </c>
      <c r="BK52" s="49">
        <v>90.625</v>
      </c>
      <c r="BL52" s="48">
        <v>32</v>
      </c>
    </row>
    <row r="53" spans="1:64" ht="15">
      <c r="A53" s="66" t="s">
        <v>284</v>
      </c>
      <c r="B53" s="66" t="s">
        <v>284</v>
      </c>
      <c r="C53" s="67" t="s">
        <v>3695</v>
      </c>
      <c r="D53" s="68">
        <v>3</v>
      </c>
      <c r="E53" s="69" t="s">
        <v>132</v>
      </c>
      <c r="F53" s="70">
        <v>32</v>
      </c>
      <c r="G53" s="67"/>
      <c r="H53" s="71"/>
      <c r="I53" s="72"/>
      <c r="J53" s="72"/>
      <c r="K53" s="34" t="s">
        <v>65</v>
      </c>
      <c r="L53" s="79">
        <v>53</v>
      </c>
      <c r="M53" s="79"/>
      <c r="N53" s="74"/>
      <c r="O53" s="81" t="s">
        <v>214</v>
      </c>
      <c r="P53" s="83">
        <v>43483.702511574076</v>
      </c>
      <c r="Q53" s="81" t="s">
        <v>448</v>
      </c>
      <c r="R53" s="85" t="s">
        <v>543</v>
      </c>
      <c r="S53" s="81" t="s">
        <v>576</v>
      </c>
      <c r="T53" s="81" t="s">
        <v>599</v>
      </c>
      <c r="U53" s="85" t="s">
        <v>638</v>
      </c>
      <c r="V53" s="85" t="s">
        <v>638</v>
      </c>
      <c r="W53" s="83">
        <v>43483.702511574076</v>
      </c>
      <c r="X53" s="85" t="s">
        <v>823</v>
      </c>
      <c r="Y53" s="81"/>
      <c r="Z53" s="81"/>
      <c r="AA53" s="87" t="s">
        <v>1073</v>
      </c>
      <c r="AB53" s="81"/>
      <c r="AC53" s="81" t="b">
        <v>0</v>
      </c>
      <c r="AD53" s="81">
        <v>0</v>
      </c>
      <c r="AE53" s="87" t="s">
        <v>1288</v>
      </c>
      <c r="AF53" s="81" t="b">
        <v>0</v>
      </c>
      <c r="AG53" s="81" t="s">
        <v>1298</v>
      </c>
      <c r="AH53" s="81"/>
      <c r="AI53" s="87" t="s">
        <v>1288</v>
      </c>
      <c r="AJ53" s="81" t="b">
        <v>0</v>
      </c>
      <c r="AK53" s="81">
        <v>3</v>
      </c>
      <c r="AL53" s="87" t="s">
        <v>1288</v>
      </c>
      <c r="AM53" s="81" t="s">
        <v>1313</v>
      </c>
      <c r="AN53" s="81" t="b">
        <v>0</v>
      </c>
      <c r="AO53" s="87" t="s">
        <v>1073</v>
      </c>
      <c r="AP53" s="81" t="s">
        <v>214</v>
      </c>
      <c r="AQ53" s="81">
        <v>0</v>
      </c>
      <c r="AR53" s="81">
        <v>0</v>
      </c>
      <c r="AS53" s="81"/>
      <c r="AT53" s="81"/>
      <c r="AU53" s="81"/>
      <c r="AV53" s="81"/>
      <c r="AW53" s="81"/>
      <c r="AX53" s="81"/>
      <c r="AY53" s="81"/>
      <c r="AZ53" s="81"/>
      <c r="BA53">
        <v>1</v>
      </c>
      <c r="BB53" s="80" t="str">
        <f>REPLACE(INDEX(GroupVertices[Group],MATCH(Edges[[#This Row],[Vertex 1]],GroupVertices[Vertex],0)),1,1,"")</f>
        <v>13</v>
      </c>
      <c r="BC53" s="80" t="str">
        <f>REPLACE(INDEX(GroupVertices[Group],MATCH(Edges[[#This Row],[Vertex 2]],GroupVertices[Vertex],0)),1,1,"")</f>
        <v>13</v>
      </c>
      <c r="BD53" s="48">
        <v>1</v>
      </c>
      <c r="BE53" s="49">
        <v>3.125</v>
      </c>
      <c r="BF53" s="48">
        <v>2</v>
      </c>
      <c r="BG53" s="49">
        <v>6.25</v>
      </c>
      <c r="BH53" s="48">
        <v>0</v>
      </c>
      <c r="BI53" s="49">
        <v>0</v>
      </c>
      <c r="BJ53" s="48">
        <v>29</v>
      </c>
      <c r="BK53" s="49">
        <v>90.625</v>
      </c>
      <c r="BL53" s="48">
        <v>32</v>
      </c>
    </row>
    <row r="54" spans="1:64" ht="15">
      <c r="A54" s="66" t="s">
        <v>285</v>
      </c>
      <c r="B54" s="66" t="s">
        <v>284</v>
      </c>
      <c r="C54" s="67" t="s">
        <v>3695</v>
      </c>
      <c r="D54" s="68">
        <v>3</v>
      </c>
      <c r="E54" s="69" t="s">
        <v>132</v>
      </c>
      <c r="F54" s="70">
        <v>32</v>
      </c>
      <c r="G54" s="67"/>
      <c r="H54" s="71"/>
      <c r="I54" s="72"/>
      <c r="J54" s="72"/>
      <c r="K54" s="34" t="s">
        <v>65</v>
      </c>
      <c r="L54" s="79">
        <v>54</v>
      </c>
      <c r="M54" s="79"/>
      <c r="N54" s="74"/>
      <c r="O54" s="81" t="s">
        <v>415</v>
      </c>
      <c r="P54" s="83">
        <v>43483.70511574074</v>
      </c>
      <c r="Q54" s="81" t="s">
        <v>448</v>
      </c>
      <c r="R54" s="85" t="s">
        <v>543</v>
      </c>
      <c r="S54" s="81" t="s">
        <v>576</v>
      </c>
      <c r="T54" s="81" t="s">
        <v>598</v>
      </c>
      <c r="U54" s="81"/>
      <c r="V54" s="85" t="s">
        <v>703</v>
      </c>
      <c r="W54" s="83">
        <v>43483.70511574074</v>
      </c>
      <c r="X54" s="85" t="s">
        <v>824</v>
      </c>
      <c r="Y54" s="81"/>
      <c r="Z54" s="81"/>
      <c r="AA54" s="87" t="s">
        <v>1074</v>
      </c>
      <c r="AB54" s="81"/>
      <c r="AC54" s="81" t="b">
        <v>0</v>
      </c>
      <c r="AD54" s="81">
        <v>0</v>
      </c>
      <c r="AE54" s="87" t="s">
        <v>1288</v>
      </c>
      <c r="AF54" s="81" t="b">
        <v>0</v>
      </c>
      <c r="AG54" s="81" t="s">
        <v>1298</v>
      </c>
      <c r="AH54" s="81"/>
      <c r="AI54" s="87" t="s">
        <v>1288</v>
      </c>
      <c r="AJ54" s="81" t="b">
        <v>0</v>
      </c>
      <c r="AK54" s="81">
        <v>3</v>
      </c>
      <c r="AL54" s="87" t="s">
        <v>1073</v>
      </c>
      <c r="AM54" s="81" t="s">
        <v>1321</v>
      </c>
      <c r="AN54" s="81" t="b">
        <v>0</v>
      </c>
      <c r="AO54" s="87" t="s">
        <v>1073</v>
      </c>
      <c r="AP54" s="81" t="s">
        <v>214</v>
      </c>
      <c r="AQ54" s="81">
        <v>0</v>
      </c>
      <c r="AR54" s="81">
        <v>0</v>
      </c>
      <c r="AS54" s="81"/>
      <c r="AT54" s="81"/>
      <c r="AU54" s="81"/>
      <c r="AV54" s="81"/>
      <c r="AW54" s="81"/>
      <c r="AX54" s="81"/>
      <c r="AY54" s="81"/>
      <c r="AZ54" s="81"/>
      <c r="BA54">
        <v>1</v>
      </c>
      <c r="BB54" s="80" t="str">
        <f>REPLACE(INDEX(GroupVertices[Group],MATCH(Edges[[#This Row],[Vertex 1]],GroupVertices[Vertex],0)),1,1,"")</f>
        <v>13</v>
      </c>
      <c r="BC54" s="80" t="str">
        <f>REPLACE(INDEX(GroupVertices[Group],MATCH(Edges[[#This Row],[Vertex 2]],GroupVertices[Vertex],0)),1,1,"")</f>
        <v>13</v>
      </c>
      <c r="BD54" s="48">
        <v>1</v>
      </c>
      <c r="BE54" s="49">
        <v>3.125</v>
      </c>
      <c r="BF54" s="48">
        <v>2</v>
      </c>
      <c r="BG54" s="49">
        <v>6.25</v>
      </c>
      <c r="BH54" s="48">
        <v>0</v>
      </c>
      <c r="BI54" s="49">
        <v>0</v>
      </c>
      <c r="BJ54" s="48">
        <v>29</v>
      </c>
      <c r="BK54" s="49">
        <v>90.625</v>
      </c>
      <c r="BL54" s="48">
        <v>32</v>
      </c>
    </row>
    <row r="55" spans="1:64" ht="15">
      <c r="A55" s="66" t="s">
        <v>286</v>
      </c>
      <c r="B55" s="66" t="s">
        <v>287</v>
      </c>
      <c r="C55" s="67" t="s">
        <v>3695</v>
      </c>
      <c r="D55" s="68">
        <v>3</v>
      </c>
      <c r="E55" s="69" t="s">
        <v>132</v>
      </c>
      <c r="F55" s="70">
        <v>32</v>
      </c>
      <c r="G55" s="67"/>
      <c r="H55" s="71"/>
      <c r="I55" s="72"/>
      <c r="J55" s="72"/>
      <c r="K55" s="34" t="s">
        <v>65</v>
      </c>
      <c r="L55" s="79">
        <v>55</v>
      </c>
      <c r="M55" s="79"/>
      <c r="N55" s="74"/>
      <c r="O55" s="81" t="s">
        <v>415</v>
      </c>
      <c r="P55" s="83">
        <v>43483.7087962963</v>
      </c>
      <c r="Q55" s="81" t="s">
        <v>449</v>
      </c>
      <c r="R55" s="81"/>
      <c r="S55" s="81"/>
      <c r="T55" s="81" t="s">
        <v>587</v>
      </c>
      <c r="U55" s="85" t="s">
        <v>639</v>
      </c>
      <c r="V55" s="85" t="s">
        <v>639</v>
      </c>
      <c r="W55" s="83">
        <v>43483.7087962963</v>
      </c>
      <c r="X55" s="85" t="s">
        <v>825</v>
      </c>
      <c r="Y55" s="81"/>
      <c r="Z55" s="81"/>
      <c r="AA55" s="87" t="s">
        <v>1075</v>
      </c>
      <c r="AB55" s="81"/>
      <c r="AC55" s="81" t="b">
        <v>0</v>
      </c>
      <c r="AD55" s="81">
        <v>0</v>
      </c>
      <c r="AE55" s="87" t="s">
        <v>1288</v>
      </c>
      <c r="AF55" s="81" t="b">
        <v>0</v>
      </c>
      <c r="AG55" s="81" t="s">
        <v>1298</v>
      </c>
      <c r="AH55" s="81"/>
      <c r="AI55" s="87" t="s">
        <v>1288</v>
      </c>
      <c r="AJ55" s="81" t="b">
        <v>0</v>
      </c>
      <c r="AK55" s="81">
        <v>6</v>
      </c>
      <c r="AL55" s="87" t="s">
        <v>1077</v>
      </c>
      <c r="AM55" s="81" t="s">
        <v>1312</v>
      </c>
      <c r="AN55" s="81" t="b">
        <v>0</v>
      </c>
      <c r="AO55" s="87" t="s">
        <v>1077</v>
      </c>
      <c r="AP55" s="81" t="s">
        <v>214</v>
      </c>
      <c r="AQ55" s="81">
        <v>0</v>
      </c>
      <c r="AR55" s="81">
        <v>0</v>
      </c>
      <c r="AS55" s="81"/>
      <c r="AT55" s="81"/>
      <c r="AU55" s="81"/>
      <c r="AV55" s="81"/>
      <c r="AW55" s="81"/>
      <c r="AX55" s="81"/>
      <c r="AY55" s="81"/>
      <c r="AZ55" s="81"/>
      <c r="BA55">
        <v>1</v>
      </c>
      <c r="BB55" s="80" t="str">
        <f>REPLACE(INDEX(GroupVertices[Group],MATCH(Edges[[#This Row],[Vertex 1]],GroupVertices[Vertex],0)),1,1,"")</f>
        <v>11</v>
      </c>
      <c r="BC55" s="80" t="str">
        <f>REPLACE(INDEX(GroupVertices[Group],MATCH(Edges[[#This Row],[Vertex 2]],GroupVertices[Vertex],0)),1,1,"")</f>
        <v>11</v>
      </c>
      <c r="BD55" s="48">
        <v>0</v>
      </c>
      <c r="BE55" s="49">
        <v>0</v>
      </c>
      <c r="BF55" s="48">
        <v>0</v>
      </c>
      <c r="BG55" s="49">
        <v>0</v>
      </c>
      <c r="BH55" s="48">
        <v>0</v>
      </c>
      <c r="BI55" s="49">
        <v>0</v>
      </c>
      <c r="BJ55" s="48">
        <v>8</v>
      </c>
      <c r="BK55" s="49">
        <v>100</v>
      </c>
      <c r="BL55" s="48">
        <v>8</v>
      </c>
    </row>
    <row r="56" spans="1:64" ht="15">
      <c r="A56" s="66" t="s">
        <v>287</v>
      </c>
      <c r="B56" s="66" t="s">
        <v>287</v>
      </c>
      <c r="C56" s="67" t="s">
        <v>3696</v>
      </c>
      <c r="D56" s="68">
        <v>10</v>
      </c>
      <c r="E56" s="69" t="s">
        <v>136</v>
      </c>
      <c r="F56" s="70">
        <v>28.285714285714285</v>
      </c>
      <c r="G56" s="67"/>
      <c r="H56" s="71"/>
      <c r="I56" s="72"/>
      <c r="J56" s="72"/>
      <c r="K56" s="34" t="s">
        <v>65</v>
      </c>
      <c r="L56" s="79">
        <v>56</v>
      </c>
      <c r="M56" s="79"/>
      <c r="N56" s="74"/>
      <c r="O56" s="81" t="s">
        <v>214</v>
      </c>
      <c r="P56" s="83">
        <v>43483.63394675926</v>
      </c>
      <c r="Q56" s="81" t="s">
        <v>450</v>
      </c>
      <c r="R56" s="81"/>
      <c r="S56" s="81"/>
      <c r="T56" s="81" t="s">
        <v>600</v>
      </c>
      <c r="U56" s="81"/>
      <c r="V56" s="85" t="s">
        <v>704</v>
      </c>
      <c r="W56" s="83">
        <v>43483.63394675926</v>
      </c>
      <c r="X56" s="85" t="s">
        <v>826</v>
      </c>
      <c r="Y56" s="81"/>
      <c r="Z56" s="81"/>
      <c r="AA56" s="87" t="s">
        <v>1076</v>
      </c>
      <c r="AB56" s="81"/>
      <c r="AC56" s="81" t="b">
        <v>0</v>
      </c>
      <c r="AD56" s="81">
        <v>6</v>
      </c>
      <c r="AE56" s="87" t="s">
        <v>1288</v>
      </c>
      <c r="AF56" s="81" t="b">
        <v>0</v>
      </c>
      <c r="AG56" s="81" t="s">
        <v>1298</v>
      </c>
      <c r="AH56" s="81"/>
      <c r="AI56" s="87" t="s">
        <v>1288</v>
      </c>
      <c r="AJ56" s="81" t="b">
        <v>0</v>
      </c>
      <c r="AK56" s="81">
        <v>3</v>
      </c>
      <c r="AL56" s="87" t="s">
        <v>1288</v>
      </c>
      <c r="AM56" s="81" t="s">
        <v>1312</v>
      </c>
      <c r="AN56" s="81" t="b">
        <v>0</v>
      </c>
      <c r="AO56" s="87" t="s">
        <v>1076</v>
      </c>
      <c r="AP56" s="81" t="s">
        <v>415</v>
      </c>
      <c r="AQ56" s="81">
        <v>0</v>
      </c>
      <c r="AR56" s="81">
        <v>0</v>
      </c>
      <c r="AS56" s="81"/>
      <c r="AT56" s="81"/>
      <c r="AU56" s="81"/>
      <c r="AV56" s="81"/>
      <c r="AW56" s="81"/>
      <c r="AX56" s="81"/>
      <c r="AY56" s="81"/>
      <c r="AZ56" s="81"/>
      <c r="BA56">
        <v>2</v>
      </c>
      <c r="BB56" s="80" t="str">
        <f>REPLACE(INDEX(GroupVertices[Group],MATCH(Edges[[#This Row],[Vertex 1]],GroupVertices[Vertex],0)),1,1,"")</f>
        <v>11</v>
      </c>
      <c r="BC56" s="80" t="str">
        <f>REPLACE(INDEX(GroupVertices[Group],MATCH(Edges[[#This Row],[Vertex 2]],GroupVertices[Vertex],0)),1,1,"")</f>
        <v>11</v>
      </c>
      <c r="BD56" s="48">
        <v>1</v>
      </c>
      <c r="BE56" s="49">
        <v>2.857142857142857</v>
      </c>
      <c r="BF56" s="48">
        <v>0</v>
      </c>
      <c r="BG56" s="49">
        <v>0</v>
      </c>
      <c r="BH56" s="48">
        <v>0</v>
      </c>
      <c r="BI56" s="49">
        <v>0</v>
      </c>
      <c r="BJ56" s="48">
        <v>34</v>
      </c>
      <c r="BK56" s="49">
        <v>97.14285714285714</v>
      </c>
      <c r="BL56" s="48">
        <v>35</v>
      </c>
    </row>
    <row r="57" spans="1:64" ht="15">
      <c r="A57" s="66" t="s">
        <v>287</v>
      </c>
      <c r="B57" s="66" t="s">
        <v>287</v>
      </c>
      <c r="C57" s="67" t="s">
        <v>3696</v>
      </c>
      <c r="D57" s="68">
        <v>10</v>
      </c>
      <c r="E57" s="69" t="s">
        <v>136</v>
      </c>
      <c r="F57" s="70">
        <v>28.285714285714285</v>
      </c>
      <c r="G57" s="67"/>
      <c r="H57" s="71"/>
      <c r="I57" s="72"/>
      <c r="J57" s="72"/>
      <c r="K57" s="34" t="s">
        <v>65</v>
      </c>
      <c r="L57" s="79">
        <v>57</v>
      </c>
      <c r="M57" s="79"/>
      <c r="N57" s="74"/>
      <c r="O57" s="81" t="s">
        <v>214</v>
      </c>
      <c r="P57" s="83">
        <v>43483.46329861111</v>
      </c>
      <c r="Q57" s="81" t="s">
        <v>449</v>
      </c>
      <c r="R57" s="81"/>
      <c r="S57" s="81"/>
      <c r="T57" s="81" t="s">
        <v>587</v>
      </c>
      <c r="U57" s="85" t="s">
        <v>639</v>
      </c>
      <c r="V57" s="85" t="s">
        <v>639</v>
      </c>
      <c r="W57" s="83">
        <v>43483.46329861111</v>
      </c>
      <c r="X57" s="85" t="s">
        <v>827</v>
      </c>
      <c r="Y57" s="81"/>
      <c r="Z57" s="81"/>
      <c r="AA57" s="87" t="s">
        <v>1077</v>
      </c>
      <c r="AB57" s="81"/>
      <c r="AC57" s="81" t="b">
        <v>0</v>
      </c>
      <c r="AD57" s="81">
        <v>11</v>
      </c>
      <c r="AE57" s="87" t="s">
        <v>1288</v>
      </c>
      <c r="AF57" s="81" t="b">
        <v>0</v>
      </c>
      <c r="AG57" s="81" t="s">
        <v>1298</v>
      </c>
      <c r="AH57" s="81"/>
      <c r="AI57" s="87" t="s">
        <v>1288</v>
      </c>
      <c r="AJ57" s="81" t="b">
        <v>0</v>
      </c>
      <c r="AK57" s="81">
        <v>6</v>
      </c>
      <c r="AL57" s="87" t="s">
        <v>1288</v>
      </c>
      <c r="AM57" s="81" t="s">
        <v>1312</v>
      </c>
      <c r="AN57" s="81" t="b">
        <v>0</v>
      </c>
      <c r="AO57" s="87" t="s">
        <v>1077</v>
      </c>
      <c r="AP57" s="81" t="s">
        <v>415</v>
      </c>
      <c r="AQ57" s="81">
        <v>0</v>
      </c>
      <c r="AR57" s="81">
        <v>0</v>
      </c>
      <c r="AS57" s="81"/>
      <c r="AT57" s="81"/>
      <c r="AU57" s="81"/>
      <c r="AV57" s="81"/>
      <c r="AW57" s="81"/>
      <c r="AX57" s="81"/>
      <c r="AY57" s="81"/>
      <c r="AZ57" s="81"/>
      <c r="BA57">
        <v>2</v>
      </c>
      <c r="BB57" s="80" t="str">
        <f>REPLACE(INDEX(GroupVertices[Group],MATCH(Edges[[#This Row],[Vertex 1]],GroupVertices[Vertex],0)),1,1,"")</f>
        <v>11</v>
      </c>
      <c r="BC57" s="80" t="str">
        <f>REPLACE(INDEX(GroupVertices[Group],MATCH(Edges[[#This Row],[Vertex 2]],GroupVertices[Vertex],0)),1,1,"")</f>
        <v>11</v>
      </c>
      <c r="BD57" s="48">
        <v>0</v>
      </c>
      <c r="BE57" s="49">
        <v>0</v>
      </c>
      <c r="BF57" s="48">
        <v>0</v>
      </c>
      <c r="BG57" s="49">
        <v>0</v>
      </c>
      <c r="BH57" s="48">
        <v>0</v>
      </c>
      <c r="BI57" s="49">
        <v>0</v>
      </c>
      <c r="BJ57" s="48">
        <v>8</v>
      </c>
      <c r="BK57" s="49">
        <v>100</v>
      </c>
      <c r="BL57" s="48">
        <v>8</v>
      </c>
    </row>
    <row r="58" spans="1:64" ht="15">
      <c r="A58" s="66" t="s">
        <v>280</v>
      </c>
      <c r="B58" s="66" t="s">
        <v>287</v>
      </c>
      <c r="C58" s="67" t="s">
        <v>3695</v>
      </c>
      <c r="D58" s="68">
        <v>3</v>
      </c>
      <c r="E58" s="69" t="s">
        <v>132</v>
      </c>
      <c r="F58" s="70">
        <v>32</v>
      </c>
      <c r="G58" s="67"/>
      <c r="H58" s="71"/>
      <c r="I58" s="72"/>
      <c r="J58" s="72"/>
      <c r="K58" s="34" t="s">
        <v>65</v>
      </c>
      <c r="L58" s="79">
        <v>58</v>
      </c>
      <c r="M58" s="79"/>
      <c r="N58" s="74"/>
      <c r="O58" s="81" t="s">
        <v>415</v>
      </c>
      <c r="P58" s="83">
        <v>43483.69993055556</v>
      </c>
      <c r="Q58" s="81" t="s">
        <v>450</v>
      </c>
      <c r="R58" s="81"/>
      <c r="S58" s="81"/>
      <c r="T58" s="81" t="s">
        <v>600</v>
      </c>
      <c r="U58" s="81"/>
      <c r="V58" s="85" t="s">
        <v>699</v>
      </c>
      <c r="W58" s="83">
        <v>43483.69993055556</v>
      </c>
      <c r="X58" s="85" t="s">
        <v>828</v>
      </c>
      <c r="Y58" s="81"/>
      <c r="Z58" s="81"/>
      <c r="AA58" s="87" t="s">
        <v>1078</v>
      </c>
      <c r="AB58" s="81"/>
      <c r="AC58" s="81" t="b">
        <v>0</v>
      </c>
      <c r="AD58" s="81">
        <v>0</v>
      </c>
      <c r="AE58" s="87" t="s">
        <v>1288</v>
      </c>
      <c r="AF58" s="81" t="b">
        <v>0</v>
      </c>
      <c r="AG58" s="81" t="s">
        <v>1298</v>
      </c>
      <c r="AH58" s="81"/>
      <c r="AI58" s="87" t="s">
        <v>1288</v>
      </c>
      <c r="AJ58" s="81" t="b">
        <v>0</v>
      </c>
      <c r="AK58" s="81">
        <v>3</v>
      </c>
      <c r="AL58" s="87" t="s">
        <v>1076</v>
      </c>
      <c r="AM58" s="81" t="s">
        <v>1312</v>
      </c>
      <c r="AN58" s="81" t="b">
        <v>0</v>
      </c>
      <c r="AO58" s="87" t="s">
        <v>1076</v>
      </c>
      <c r="AP58" s="81" t="s">
        <v>214</v>
      </c>
      <c r="AQ58" s="81">
        <v>0</v>
      </c>
      <c r="AR58" s="81">
        <v>0</v>
      </c>
      <c r="AS58" s="81"/>
      <c r="AT58" s="81"/>
      <c r="AU58" s="81"/>
      <c r="AV58" s="81"/>
      <c r="AW58" s="81"/>
      <c r="AX58" s="81"/>
      <c r="AY58" s="81"/>
      <c r="AZ58" s="81"/>
      <c r="BA58">
        <v>1</v>
      </c>
      <c r="BB58" s="80" t="str">
        <f>REPLACE(INDEX(GroupVertices[Group],MATCH(Edges[[#This Row],[Vertex 1]],GroupVertices[Vertex],0)),1,1,"")</f>
        <v>11</v>
      </c>
      <c r="BC58" s="80" t="str">
        <f>REPLACE(INDEX(GroupVertices[Group],MATCH(Edges[[#This Row],[Vertex 2]],GroupVertices[Vertex],0)),1,1,"")</f>
        <v>11</v>
      </c>
      <c r="BD58" s="48">
        <v>1</v>
      </c>
      <c r="BE58" s="49">
        <v>2.857142857142857</v>
      </c>
      <c r="BF58" s="48">
        <v>0</v>
      </c>
      <c r="BG58" s="49">
        <v>0</v>
      </c>
      <c r="BH58" s="48">
        <v>0</v>
      </c>
      <c r="BI58" s="49">
        <v>0</v>
      </c>
      <c r="BJ58" s="48">
        <v>34</v>
      </c>
      <c r="BK58" s="49">
        <v>97.14285714285714</v>
      </c>
      <c r="BL58" s="48">
        <v>35</v>
      </c>
    </row>
    <row r="59" spans="1:64" ht="15">
      <c r="A59" s="66" t="s">
        <v>288</v>
      </c>
      <c r="B59" s="66" t="s">
        <v>287</v>
      </c>
      <c r="C59" s="67" t="s">
        <v>3695</v>
      </c>
      <c r="D59" s="68">
        <v>3</v>
      </c>
      <c r="E59" s="69" t="s">
        <v>132</v>
      </c>
      <c r="F59" s="70">
        <v>32</v>
      </c>
      <c r="G59" s="67"/>
      <c r="H59" s="71"/>
      <c r="I59" s="72"/>
      <c r="J59" s="72"/>
      <c r="K59" s="34" t="s">
        <v>65</v>
      </c>
      <c r="L59" s="79">
        <v>59</v>
      </c>
      <c r="M59" s="79"/>
      <c r="N59" s="74"/>
      <c r="O59" s="81" t="s">
        <v>415</v>
      </c>
      <c r="P59" s="83">
        <v>43483.71047453704</v>
      </c>
      <c r="Q59" s="81" t="s">
        <v>449</v>
      </c>
      <c r="R59" s="81"/>
      <c r="S59" s="81"/>
      <c r="T59" s="81" t="s">
        <v>587</v>
      </c>
      <c r="U59" s="85" t="s">
        <v>639</v>
      </c>
      <c r="V59" s="85" t="s">
        <v>639</v>
      </c>
      <c r="W59" s="83">
        <v>43483.71047453704</v>
      </c>
      <c r="X59" s="85" t="s">
        <v>829</v>
      </c>
      <c r="Y59" s="81"/>
      <c r="Z59" s="81"/>
      <c r="AA59" s="87" t="s">
        <v>1079</v>
      </c>
      <c r="AB59" s="81"/>
      <c r="AC59" s="81" t="b">
        <v>0</v>
      </c>
      <c r="AD59" s="81">
        <v>0</v>
      </c>
      <c r="AE59" s="87" t="s">
        <v>1288</v>
      </c>
      <c r="AF59" s="81" t="b">
        <v>0</v>
      </c>
      <c r="AG59" s="81" t="s">
        <v>1298</v>
      </c>
      <c r="AH59" s="81"/>
      <c r="AI59" s="87" t="s">
        <v>1288</v>
      </c>
      <c r="AJ59" s="81" t="b">
        <v>0</v>
      </c>
      <c r="AK59" s="81">
        <v>6</v>
      </c>
      <c r="AL59" s="87" t="s">
        <v>1077</v>
      </c>
      <c r="AM59" s="81" t="s">
        <v>1312</v>
      </c>
      <c r="AN59" s="81" t="b">
        <v>0</v>
      </c>
      <c r="AO59" s="87" t="s">
        <v>1077</v>
      </c>
      <c r="AP59" s="81" t="s">
        <v>214</v>
      </c>
      <c r="AQ59" s="81">
        <v>0</v>
      </c>
      <c r="AR59" s="81">
        <v>0</v>
      </c>
      <c r="AS59" s="81"/>
      <c r="AT59" s="81"/>
      <c r="AU59" s="81"/>
      <c r="AV59" s="81"/>
      <c r="AW59" s="81"/>
      <c r="AX59" s="81"/>
      <c r="AY59" s="81"/>
      <c r="AZ59" s="81"/>
      <c r="BA59">
        <v>1</v>
      </c>
      <c r="BB59" s="80" t="str">
        <f>REPLACE(INDEX(GroupVertices[Group],MATCH(Edges[[#This Row],[Vertex 1]],GroupVertices[Vertex],0)),1,1,"")</f>
        <v>11</v>
      </c>
      <c r="BC59" s="80" t="str">
        <f>REPLACE(INDEX(GroupVertices[Group],MATCH(Edges[[#This Row],[Vertex 2]],GroupVertices[Vertex],0)),1,1,"")</f>
        <v>11</v>
      </c>
      <c r="BD59" s="48">
        <v>0</v>
      </c>
      <c r="BE59" s="49">
        <v>0</v>
      </c>
      <c r="BF59" s="48">
        <v>0</v>
      </c>
      <c r="BG59" s="49">
        <v>0</v>
      </c>
      <c r="BH59" s="48">
        <v>0</v>
      </c>
      <c r="BI59" s="49">
        <v>0</v>
      </c>
      <c r="BJ59" s="48">
        <v>8</v>
      </c>
      <c r="BK59" s="49">
        <v>100</v>
      </c>
      <c r="BL59" s="48">
        <v>8</v>
      </c>
    </row>
    <row r="60" spans="1:64" ht="15">
      <c r="A60" s="66" t="s">
        <v>289</v>
      </c>
      <c r="B60" s="66" t="s">
        <v>395</v>
      </c>
      <c r="C60" s="67" t="s">
        <v>3695</v>
      </c>
      <c r="D60" s="68">
        <v>3</v>
      </c>
      <c r="E60" s="69" t="s">
        <v>132</v>
      </c>
      <c r="F60" s="70">
        <v>32</v>
      </c>
      <c r="G60" s="67"/>
      <c r="H60" s="71"/>
      <c r="I60" s="72"/>
      <c r="J60" s="72"/>
      <c r="K60" s="34" t="s">
        <v>65</v>
      </c>
      <c r="L60" s="79">
        <v>60</v>
      </c>
      <c r="M60" s="79"/>
      <c r="N60" s="74"/>
      <c r="O60" s="81" t="s">
        <v>417</v>
      </c>
      <c r="P60" s="83">
        <v>43483.713159722225</v>
      </c>
      <c r="Q60" s="81" t="s">
        <v>451</v>
      </c>
      <c r="R60" s="81"/>
      <c r="S60" s="81"/>
      <c r="T60" s="81" t="s">
        <v>587</v>
      </c>
      <c r="U60" s="85" t="s">
        <v>640</v>
      </c>
      <c r="V60" s="85" t="s">
        <v>640</v>
      </c>
      <c r="W60" s="83">
        <v>43483.713159722225</v>
      </c>
      <c r="X60" s="85" t="s">
        <v>830</v>
      </c>
      <c r="Y60" s="81"/>
      <c r="Z60" s="81"/>
      <c r="AA60" s="87" t="s">
        <v>1080</v>
      </c>
      <c r="AB60" s="81"/>
      <c r="AC60" s="81" t="b">
        <v>0</v>
      </c>
      <c r="AD60" s="81">
        <v>0</v>
      </c>
      <c r="AE60" s="87" t="s">
        <v>1290</v>
      </c>
      <c r="AF60" s="81" t="b">
        <v>0</v>
      </c>
      <c r="AG60" s="81" t="s">
        <v>1298</v>
      </c>
      <c r="AH60" s="81"/>
      <c r="AI60" s="87" t="s">
        <v>1288</v>
      </c>
      <c r="AJ60" s="81" t="b">
        <v>0</v>
      </c>
      <c r="AK60" s="81">
        <v>0</v>
      </c>
      <c r="AL60" s="87" t="s">
        <v>1288</v>
      </c>
      <c r="AM60" s="81" t="s">
        <v>1314</v>
      </c>
      <c r="AN60" s="81" t="b">
        <v>0</v>
      </c>
      <c r="AO60" s="87" t="s">
        <v>1080</v>
      </c>
      <c r="AP60" s="81" t="s">
        <v>214</v>
      </c>
      <c r="AQ60" s="81">
        <v>0</v>
      </c>
      <c r="AR60" s="81">
        <v>0</v>
      </c>
      <c r="AS60" s="81"/>
      <c r="AT60" s="81"/>
      <c r="AU60" s="81"/>
      <c r="AV60" s="81"/>
      <c r="AW60" s="81"/>
      <c r="AX60" s="81"/>
      <c r="AY60" s="81"/>
      <c r="AZ60" s="81"/>
      <c r="BA60">
        <v>1</v>
      </c>
      <c r="BB60" s="80" t="str">
        <f>REPLACE(INDEX(GroupVertices[Group],MATCH(Edges[[#This Row],[Vertex 1]],GroupVertices[Vertex],0)),1,1,"")</f>
        <v>1</v>
      </c>
      <c r="BC60" s="80" t="str">
        <f>REPLACE(INDEX(GroupVertices[Group],MATCH(Edges[[#This Row],[Vertex 2]],GroupVertices[Vertex],0)),1,1,"")</f>
        <v>1</v>
      </c>
      <c r="BD60" s="48">
        <v>1</v>
      </c>
      <c r="BE60" s="49">
        <v>6.666666666666667</v>
      </c>
      <c r="BF60" s="48">
        <v>0</v>
      </c>
      <c r="BG60" s="49">
        <v>0</v>
      </c>
      <c r="BH60" s="48">
        <v>0</v>
      </c>
      <c r="BI60" s="49">
        <v>0</v>
      </c>
      <c r="BJ60" s="48">
        <v>14</v>
      </c>
      <c r="BK60" s="49">
        <v>93.33333333333333</v>
      </c>
      <c r="BL60" s="48">
        <v>15</v>
      </c>
    </row>
    <row r="61" spans="1:64" ht="15">
      <c r="A61" s="66" t="s">
        <v>289</v>
      </c>
      <c r="B61" s="66" t="s">
        <v>387</v>
      </c>
      <c r="C61" s="67" t="s">
        <v>3695</v>
      </c>
      <c r="D61" s="68">
        <v>3</v>
      </c>
      <c r="E61" s="69" t="s">
        <v>132</v>
      </c>
      <c r="F61" s="70">
        <v>32</v>
      </c>
      <c r="G61" s="67"/>
      <c r="H61" s="71"/>
      <c r="I61" s="72"/>
      <c r="J61" s="72"/>
      <c r="K61" s="34" t="s">
        <v>65</v>
      </c>
      <c r="L61" s="79">
        <v>61</v>
      </c>
      <c r="M61" s="79"/>
      <c r="N61" s="74"/>
      <c r="O61" s="81" t="s">
        <v>416</v>
      </c>
      <c r="P61" s="83">
        <v>43483.713159722225</v>
      </c>
      <c r="Q61" s="81" t="s">
        <v>451</v>
      </c>
      <c r="R61" s="81"/>
      <c r="S61" s="81"/>
      <c r="T61" s="81" t="s">
        <v>587</v>
      </c>
      <c r="U61" s="85" t="s">
        <v>640</v>
      </c>
      <c r="V61" s="85" t="s">
        <v>640</v>
      </c>
      <c r="W61" s="83">
        <v>43483.713159722225</v>
      </c>
      <c r="X61" s="85" t="s">
        <v>830</v>
      </c>
      <c r="Y61" s="81"/>
      <c r="Z61" s="81"/>
      <c r="AA61" s="87" t="s">
        <v>1080</v>
      </c>
      <c r="AB61" s="81"/>
      <c r="AC61" s="81" t="b">
        <v>0</v>
      </c>
      <c r="AD61" s="81">
        <v>0</v>
      </c>
      <c r="AE61" s="87" t="s">
        <v>1290</v>
      </c>
      <c r="AF61" s="81" t="b">
        <v>0</v>
      </c>
      <c r="AG61" s="81" t="s">
        <v>1298</v>
      </c>
      <c r="AH61" s="81"/>
      <c r="AI61" s="87" t="s">
        <v>1288</v>
      </c>
      <c r="AJ61" s="81" t="b">
        <v>0</v>
      </c>
      <c r="AK61" s="81">
        <v>0</v>
      </c>
      <c r="AL61" s="87" t="s">
        <v>1288</v>
      </c>
      <c r="AM61" s="81" t="s">
        <v>1314</v>
      </c>
      <c r="AN61" s="81" t="b">
        <v>0</v>
      </c>
      <c r="AO61" s="87" t="s">
        <v>1080</v>
      </c>
      <c r="AP61" s="81" t="s">
        <v>214</v>
      </c>
      <c r="AQ61" s="81">
        <v>0</v>
      </c>
      <c r="AR61" s="81">
        <v>0</v>
      </c>
      <c r="AS61" s="81"/>
      <c r="AT61" s="81"/>
      <c r="AU61" s="81"/>
      <c r="AV61" s="81"/>
      <c r="AW61" s="81"/>
      <c r="AX61" s="81"/>
      <c r="AY61" s="81"/>
      <c r="AZ61" s="81"/>
      <c r="BA61">
        <v>1</v>
      </c>
      <c r="BB61" s="80" t="str">
        <f>REPLACE(INDEX(GroupVertices[Group],MATCH(Edges[[#This Row],[Vertex 1]],GroupVertices[Vertex],0)),1,1,"")</f>
        <v>1</v>
      </c>
      <c r="BC61" s="80" t="str">
        <f>REPLACE(INDEX(GroupVertices[Group],MATCH(Edges[[#This Row],[Vertex 2]],GroupVertices[Vertex],0)),1,1,"")</f>
        <v>1</v>
      </c>
      <c r="BD61" s="48"/>
      <c r="BE61" s="49"/>
      <c r="BF61" s="48"/>
      <c r="BG61" s="49"/>
      <c r="BH61" s="48"/>
      <c r="BI61" s="49"/>
      <c r="BJ61" s="48"/>
      <c r="BK61" s="49"/>
      <c r="BL61" s="48"/>
    </row>
    <row r="62" spans="1:64" ht="15">
      <c r="A62" s="66" t="s">
        <v>290</v>
      </c>
      <c r="B62" s="66" t="s">
        <v>396</v>
      </c>
      <c r="C62" s="67" t="s">
        <v>3695</v>
      </c>
      <c r="D62" s="68">
        <v>3</v>
      </c>
      <c r="E62" s="69" t="s">
        <v>132</v>
      </c>
      <c r="F62" s="70">
        <v>32</v>
      </c>
      <c r="G62" s="67"/>
      <c r="H62" s="71"/>
      <c r="I62" s="72"/>
      <c r="J62" s="72"/>
      <c r="K62" s="34" t="s">
        <v>65</v>
      </c>
      <c r="L62" s="79">
        <v>62</v>
      </c>
      <c r="M62" s="79"/>
      <c r="N62" s="74"/>
      <c r="O62" s="81" t="s">
        <v>416</v>
      </c>
      <c r="P62" s="83">
        <v>43483.71329861111</v>
      </c>
      <c r="Q62" s="81" t="s">
        <v>452</v>
      </c>
      <c r="R62" s="85" t="s">
        <v>544</v>
      </c>
      <c r="S62" s="81" t="s">
        <v>577</v>
      </c>
      <c r="T62" s="81" t="s">
        <v>587</v>
      </c>
      <c r="U62" s="81"/>
      <c r="V62" s="85" t="s">
        <v>705</v>
      </c>
      <c r="W62" s="83">
        <v>43483.71329861111</v>
      </c>
      <c r="X62" s="85" t="s">
        <v>831</v>
      </c>
      <c r="Y62" s="81"/>
      <c r="Z62" s="81"/>
      <c r="AA62" s="87" t="s">
        <v>1081</v>
      </c>
      <c r="AB62" s="81"/>
      <c r="AC62" s="81" t="b">
        <v>0</v>
      </c>
      <c r="AD62" s="81">
        <v>0</v>
      </c>
      <c r="AE62" s="87" t="s">
        <v>1288</v>
      </c>
      <c r="AF62" s="81" t="b">
        <v>0</v>
      </c>
      <c r="AG62" s="81" t="s">
        <v>1298</v>
      </c>
      <c r="AH62" s="81"/>
      <c r="AI62" s="87" t="s">
        <v>1288</v>
      </c>
      <c r="AJ62" s="81" t="b">
        <v>0</v>
      </c>
      <c r="AK62" s="81">
        <v>0</v>
      </c>
      <c r="AL62" s="87" t="s">
        <v>1288</v>
      </c>
      <c r="AM62" s="81" t="s">
        <v>1316</v>
      </c>
      <c r="AN62" s="81" t="b">
        <v>0</v>
      </c>
      <c r="AO62" s="87" t="s">
        <v>1081</v>
      </c>
      <c r="AP62" s="81" t="s">
        <v>214</v>
      </c>
      <c r="AQ62" s="81">
        <v>0</v>
      </c>
      <c r="AR62" s="81">
        <v>0</v>
      </c>
      <c r="AS62" s="81"/>
      <c r="AT62" s="81"/>
      <c r="AU62" s="81"/>
      <c r="AV62" s="81"/>
      <c r="AW62" s="81"/>
      <c r="AX62" s="81"/>
      <c r="AY62" s="81"/>
      <c r="AZ62" s="81"/>
      <c r="BA62">
        <v>1</v>
      </c>
      <c r="BB62" s="80" t="str">
        <f>REPLACE(INDEX(GroupVertices[Group],MATCH(Edges[[#This Row],[Vertex 1]],GroupVertices[Vertex],0)),1,1,"")</f>
        <v>16</v>
      </c>
      <c r="BC62" s="80" t="str">
        <f>REPLACE(INDEX(GroupVertices[Group],MATCH(Edges[[#This Row],[Vertex 2]],GroupVertices[Vertex],0)),1,1,"")</f>
        <v>16</v>
      </c>
      <c r="BD62" s="48">
        <v>1</v>
      </c>
      <c r="BE62" s="49">
        <v>3.0303030303030303</v>
      </c>
      <c r="BF62" s="48">
        <v>1</v>
      </c>
      <c r="BG62" s="49">
        <v>3.0303030303030303</v>
      </c>
      <c r="BH62" s="48">
        <v>0</v>
      </c>
      <c r="BI62" s="49">
        <v>0</v>
      </c>
      <c r="BJ62" s="48">
        <v>31</v>
      </c>
      <c r="BK62" s="49">
        <v>93.93939393939394</v>
      </c>
      <c r="BL62" s="48">
        <v>33</v>
      </c>
    </row>
    <row r="63" spans="1:64" ht="15">
      <c r="A63" s="66" t="s">
        <v>291</v>
      </c>
      <c r="B63" s="66" t="s">
        <v>397</v>
      </c>
      <c r="C63" s="67" t="s">
        <v>3695</v>
      </c>
      <c r="D63" s="68">
        <v>3</v>
      </c>
      <c r="E63" s="69" t="s">
        <v>132</v>
      </c>
      <c r="F63" s="70">
        <v>32</v>
      </c>
      <c r="G63" s="67"/>
      <c r="H63" s="71"/>
      <c r="I63" s="72"/>
      <c r="J63" s="72"/>
      <c r="K63" s="34" t="s">
        <v>65</v>
      </c>
      <c r="L63" s="79">
        <v>63</v>
      </c>
      <c r="M63" s="79"/>
      <c r="N63" s="74"/>
      <c r="O63" s="81" t="s">
        <v>416</v>
      </c>
      <c r="P63" s="83">
        <v>43483.692407407405</v>
      </c>
      <c r="Q63" s="81" t="s">
        <v>453</v>
      </c>
      <c r="R63" s="85" t="s">
        <v>545</v>
      </c>
      <c r="S63" s="81" t="s">
        <v>575</v>
      </c>
      <c r="T63" s="81" t="s">
        <v>587</v>
      </c>
      <c r="U63" s="81"/>
      <c r="V63" s="85" t="s">
        <v>706</v>
      </c>
      <c r="W63" s="83">
        <v>43483.692407407405</v>
      </c>
      <c r="X63" s="85" t="s">
        <v>832</v>
      </c>
      <c r="Y63" s="81"/>
      <c r="Z63" s="81"/>
      <c r="AA63" s="87" t="s">
        <v>1082</v>
      </c>
      <c r="AB63" s="81"/>
      <c r="AC63" s="81" t="b">
        <v>0</v>
      </c>
      <c r="AD63" s="81">
        <v>1</v>
      </c>
      <c r="AE63" s="87" t="s">
        <v>1288</v>
      </c>
      <c r="AF63" s="81" t="b">
        <v>1</v>
      </c>
      <c r="AG63" s="81" t="s">
        <v>1298</v>
      </c>
      <c r="AH63" s="81"/>
      <c r="AI63" s="87" t="s">
        <v>1303</v>
      </c>
      <c r="AJ63" s="81" t="b">
        <v>0</v>
      </c>
      <c r="AK63" s="81">
        <v>0</v>
      </c>
      <c r="AL63" s="87" t="s">
        <v>1288</v>
      </c>
      <c r="AM63" s="81" t="s">
        <v>1316</v>
      </c>
      <c r="AN63" s="81" t="b">
        <v>0</v>
      </c>
      <c r="AO63" s="87" t="s">
        <v>1082</v>
      </c>
      <c r="AP63" s="81" t="s">
        <v>214</v>
      </c>
      <c r="AQ63" s="81">
        <v>0</v>
      </c>
      <c r="AR63" s="81">
        <v>0</v>
      </c>
      <c r="AS63" s="81"/>
      <c r="AT63" s="81"/>
      <c r="AU63" s="81"/>
      <c r="AV63" s="81"/>
      <c r="AW63" s="81"/>
      <c r="AX63" s="81"/>
      <c r="AY63" s="81"/>
      <c r="AZ63" s="81"/>
      <c r="BA63">
        <v>1</v>
      </c>
      <c r="BB63" s="80" t="str">
        <f>REPLACE(INDEX(GroupVertices[Group],MATCH(Edges[[#This Row],[Vertex 1]],GroupVertices[Vertex],0)),1,1,"")</f>
        <v>8</v>
      </c>
      <c r="BC63" s="80" t="str">
        <f>REPLACE(INDEX(GroupVertices[Group],MATCH(Edges[[#This Row],[Vertex 2]],GroupVertices[Vertex],0)),1,1,"")</f>
        <v>8</v>
      </c>
      <c r="BD63" s="48"/>
      <c r="BE63" s="49"/>
      <c r="BF63" s="48"/>
      <c r="BG63" s="49"/>
      <c r="BH63" s="48"/>
      <c r="BI63" s="49"/>
      <c r="BJ63" s="48"/>
      <c r="BK63" s="49"/>
      <c r="BL63" s="48"/>
    </row>
    <row r="64" spans="1:64" ht="15">
      <c r="A64" s="66" t="s">
        <v>291</v>
      </c>
      <c r="B64" s="66" t="s">
        <v>398</v>
      </c>
      <c r="C64" s="67" t="s">
        <v>3695</v>
      </c>
      <c r="D64" s="68">
        <v>3</v>
      </c>
      <c r="E64" s="69" t="s">
        <v>132</v>
      </c>
      <c r="F64" s="70">
        <v>32</v>
      </c>
      <c r="G64" s="67"/>
      <c r="H64" s="71"/>
      <c r="I64" s="72"/>
      <c r="J64" s="72"/>
      <c r="K64" s="34" t="s">
        <v>65</v>
      </c>
      <c r="L64" s="79">
        <v>64</v>
      </c>
      <c r="M64" s="79"/>
      <c r="N64" s="74"/>
      <c r="O64" s="81" t="s">
        <v>416</v>
      </c>
      <c r="P64" s="83">
        <v>43483.692407407405</v>
      </c>
      <c r="Q64" s="81" t="s">
        <v>453</v>
      </c>
      <c r="R64" s="85" t="s">
        <v>545</v>
      </c>
      <c r="S64" s="81" t="s">
        <v>575</v>
      </c>
      <c r="T64" s="81" t="s">
        <v>587</v>
      </c>
      <c r="U64" s="81"/>
      <c r="V64" s="85" t="s">
        <v>706</v>
      </c>
      <c r="W64" s="83">
        <v>43483.692407407405</v>
      </c>
      <c r="X64" s="85" t="s">
        <v>832</v>
      </c>
      <c r="Y64" s="81"/>
      <c r="Z64" s="81"/>
      <c r="AA64" s="87" t="s">
        <v>1082</v>
      </c>
      <c r="AB64" s="81"/>
      <c r="AC64" s="81" t="b">
        <v>0</v>
      </c>
      <c r="AD64" s="81">
        <v>1</v>
      </c>
      <c r="AE64" s="87" t="s">
        <v>1288</v>
      </c>
      <c r="AF64" s="81" t="b">
        <v>1</v>
      </c>
      <c r="AG64" s="81" t="s">
        <v>1298</v>
      </c>
      <c r="AH64" s="81"/>
      <c r="AI64" s="87" t="s">
        <v>1303</v>
      </c>
      <c r="AJ64" s="81" t="b">
        <v>0</v>
      </c>
      <c r="AK64" s="81">
        <v>0</v>
      </c>
      <c r="AL64" s="87" t="s">
        <v>1288</v>
      </c>
      <c r="AM64" s="81" t="s">
        <v>1316</v>
      </c>
      <c r="AN64" s="81" t="b">
        <v>0</v>
      </c>
      <c r="AO64" s="87" t="s">
        <v>1082</v>
      </c>
      <c r="AP64" s="81" t="s">
        <v>214</v>
      </c>
      <c r="AQ64" s="81">
        <v>0</v>
      </c>
      <c r="AR64" s="81">
        <v>0</v>
      </c>
      <c r="AS64" s="81"/>
      <c r="AT64" s="81"/>
      <c r="AU64" s="81"/>
      <c r="AV64" s="81"/>
      <c r="AW64" s="81"/>
      <c r="AX64" s="81"/>
      <c r="AY64" s="81"/>
      <c r="AZ64" s="81"/>
      <c r="BA64">
        <v>1</v>
      </c>
      <c r="BB64" s="80" t="str">
        <f>REPLACE(INDEX(GroupVertices[Group],MATCH(Edges[[#This Row],[Vertex 1]],GroupVertices[Vertex],0)),1,1,"")</f>
        <v>8</v>
      </c>
      <c r="BC64" s="80" t="str">
        <f>REPLACE(INDEX(GroupVertices[Group],MATCH(Edges[[#This Row],[Vertex 2]],GroupVertices[Vertex],0)),1,1,"")</f>
        <v>8</v>
      </c>
      <c r="BD64" s="48"/>
      <c r="BE64" s="49"/>
      <c r="BF64" s="48"/>
      <c r="BG64" s="49"/>
      <c r="BH64" s="48"/>
      <c r="BI64" s="49"/>
      <c r="BJ64" s="48"/>
      <c r="BK64" s="49"/>
      <c r="BL64" s="48"/>
    </row>
    <row r="65" spans="1:64" ht="15">
      <c r="A65" s="66" t="s">
        <v>291</v>
      </c>
      <c r="B65" s="66" t="s">
        <v>399</v>
      </c>
      <c r="C65" s="67" t="s">
        <v>3695</v>
      </c>
      <c r="D65" s="68">
        <v>3</v>
      </c>
      <c r="E65" s="69" t="s">
        <v>132</v>
      </c>
      <c r="F65" s="70">
        <v>32</v>
      </c>
      <c r="G65" s="67"/>
      <c r="H65" s="71"/>
      <c r="I65" s="72"/>
      <c r="J65" s="72"/>
      <c r="K65" s="34" t="s">
        <v>65</v>
      </c>
      <c r="L65" s="79">
        <v>65</v>
      </c>
      <c r="M65" s="79"/>
      <c r="N65" s="74"/>
      <c r="O65" s="81" t="s">
        <v>416</v>
      </c>
      <c r="P65" s="83">
        <v>43483.692407407405</v>
      </c>
      <c r="Q65" s="81" t="s">
        <v>453</v>
      </c>
      <c r="R65" s="85" t="s">
        <v>545</v>
      </c>
      <c r="S65" s="81" t="s">
        <v>575</v>
      </c>
      <c r="T65" s="81" t="s">
        <v>587</v>
      </c>
      <c r="U65" s="81"/>
      <c r="V65" s="85" t="s">
        <v>706</v>
      </c>
      <c r="W65" s="83">
        <v>43483.692407407405</v>
      </c>
      <c r="X65" s="85" t="s">
        <v>832</v>
      </c>
      <c r="Y65" s="81"/>
      <c r="Z65" s="81"/>
      <c r="AA65" s="87" t="s">
        <v>1082</v>
      </c>
      <c r="AB65" s="81"/>
      <c r="AC65" s="81" t="b">
        <v>0</v>
      </c>
      <c r="AD65" s="81">
        <v>1</v>
      </c>
      <c r="AE65" s="87" t="s">
        <v>1288</v>
      </c>
      <c r="AF65" s="81" t="b">
        <v>1</v>
      </c>
      <c r="AG65" s="81" t="s">
        <v>1298</v>
      </c>
      <c r="AH65" s="81"/>
      <c r="AI65" s="87" t="s">
        <v>1303</v>
      </c>
      <c r="AJ65" s="81" t="b">
        <v>0</v>
      </c>
      <c r="AK65" s="81">
        <v>0</v>
      </c>
      <c r="AL65" s="87" t="s">
        <v>1288</v>
      </c>
      <c r="AM65" s="81" t="s">
        <v>1316</v>
      </c>
      <c r="AN65" s="81" t="b">
        <v>0</v>
      </c>
      <c r="AO65" s="87" t="s">
        <v>1082</v>
      </c>
      <c r="AP65" s="81" t="s">
        <v>214</v>
      </c>
      <c r="AQ65" s="81">
        <v>0</v>
      </c>
      <c r="AR65" s="81">
        <v>0</v>
      </c>
      <c r="AS65" s="81"/>
      <c r="AT65" s="81"/>
      <c r="AU65" s="81"/>
      <c r="AV65" s="81"/>
      <c r="AW65" s="81"/>
      <c r="AX65" s="81"/>
      <c r="AY65" s="81"/>
      <c r="AZ65" s="81"/>
      <c r="BA65">
        <v>1</v>
      </c>
      <c r="BB65" s="80" t="str">
        <f>REPLACE(INDEX(GroupVertices[Group],MATCH(Edges[[#This Row],[Vertex 1]],GroupVertices[Vertex],0)),1,1,"")</f>
        <v>8</v>
      </c>
      <c r="BC65" s="80" t="str">
        <f>REPLACE(INDEX(GroupVertices[Group],MATCH(Edges[[#This Row],[Vertex 2]],GroupVertices[Vertex],0)),1,1,"")</f>
        <v>8</v>
      </c>
      <c r="BD65" s="48"/>
      <c r="BE65" s="49"/>
      <c r="BF65" s="48"/>
      <c r="BG65" s="49"/>
      <c r="BH65" s="48"/>
      <c r="BI65" s="49"/>
      <c r="BJ65" s="48"/>
      <c r="BK65" s="49"/>
      <c r="BL65" s="48"/>
    </row>
    <row r="66" spans="1:64" ht="15">
      <c r="A66" s="66" t="s">
        <v>291</v>
      </c>
      <c r="B66" s="66" t="s">
        <v>400</v>
      </c>
      <c r="C66" s="67" t="s">
        <v>3695</v>
      </c>
      <c r="D66" s="68">
        <v>3</v>
      </c>
      <c r="E66" s="69" t="s">
        <v>132</v>
      </c>
      <c r="F66" s="70">
        <v>32</v>
      </c>
      <c r="G66" s="67"/>
      <c r="H66" s="71"/>
      <c r="I66" s="72"/>
      <c r="J66" s="72"/>
      <c r="K66" s="34" t="s">
        <v>65</v>
      </c>
      <c r="L66" s="79">
        <v>66</v>
      </c>
      <c r="M66" s="79"/>
      <c r="N66" s="74"/>
      <c r="O66" s="81" t="s">
        <v>416</v>
      </c>
      <c r="P66" s="83">
        <v>43483.692407407405</v>
      </c>
      <c r="Q66" s="81" t="s">
        <v>453</v>
      </c>
      <c r="R66" s="85" t="s">
        <v>545</v>
      </c>
      <c r="S66" s="81" t="s">
        <v>575</v>
      </c>
      <c r="T66" s="81" t="s">
        <v>587</v>
      </c>
      <c r="U66" s="81"/>
      <c r="V66" s="85" t="s">
        <v>706</v>
      </c>
      <c r="W66" s="83">
        <v>43483.692407407405</v>
      </c>
      <c r="X66" s="85" t="s">
        <v>832</v>
      </c>
      <c r="Y66" s="81"/>
      <c r="Z66" s="81"/>
      <c r="AA66" s="87" t="s">
        <v>1082</v>
      </c>
      <c r="AB66" s="81"/>
      <c r="AC66" s="81" t="b">
        <v>0</v>
      </c>
      <c r="AD66" s="81">
        <v>1</v>
      </c>
      <c r="AE66" s="87" t="s">
        <v>1288</v>
      </c>
      <c r="AF66" s="81" t="b">
        <v>1</v>
      </c>
      <c r="AG66" s="81" t="s">
        <v>1298</v>
      </c>
      <c r="AH66" s="81"/>
      <c r="AI66" s="87" t="s">
        <v>1303</v>
      </c>
      <c r="AJ66" s="81" t="b">
        <v>0</v>
      </c>
      <c r="AK66" s="81">
        <v>0</v>
      </c>
      <c r="AL66" s="87" t="s">
        <v>1288</v>
      </c>
      <c r="AM66" s="81" t="s">
        <v>1316</v>
      </c>
      <c r="AN66" s="81" t="b">
        <v>0</v>
      </c>
      <c r="AO66" s="87" t="s">
        <v>1082</v>
      </c>
      <c r="AP66" s="81" t="s">
        <v>214</v>
      </c>
      <c r="AQ66" s="81">
        <v>0</v>
      </c>
      <c r="AR66" s="81">
        <v>0</v>
      </c>
      <c r="AS66" s="81"/>
      <c r="AT66" s="81"/>
      <c r="AU66" s="81"/>
      <c r="AV66" s="81"/>
      <c r="AW66" s="81"/>
      <c r="AX66" s="81"/>
      <c r="AY66" s="81"/>
      <c r="AZ66" s="81"/>
      <c r="BA66">
        <v>1</v>
      </c>
      <c r="BB66" s="80" t="str">
        <f>REPLACE(INDEX(GroupVertices[Group],MATCH(Edges[[#This Row],[Vertex 1]],GroupVertices[Vertex],0)),1,1,"")</f>
        <v>8</v>
      </c>
      <c r="BC66" s="80" t="str">
        <f>REPLACE(INDEX(GroupVertices[Group],MATCH(Edges[[#This Row],[Vertex 2]],GroupVertices[Vertex],0)),1,1,"")</f>
        <v>8</v>
      </c>
      <c r="BD66" s="48"/>
      <c r="BE66" s="49"/>
      <c r="BF66" s="48"/>
      <c r="BG66" s="49"/>
      <c r="BH66" s="48"/>
      <c r="BI66" s="49"/>
      <c r="BJ66" s="48"/>
      <c r="BK66" s="49"/>
      <c r="BL66" s="48"/>
    </row>
    <row r="67" spans="1:64" ht="15">
      <c r="A67" s="66" t="s">
        <v>291</v>
      </c>
      <c r="B67" s="66" t="s">
        <v>401</v>
      </c>
      <c r="C67" s="67" t="s">
        <v>3695</v>
      </c>
      <c r="D67" s="68">
        <v>3</v>
      </c>
      <c r="E67" s="69" t="s">
        <v>132</v>
      </c>
      <c r="F67" s="70">
        <v>32</v>
      </c>
      <c r="G67" s="67"/>
      <c r="H67" s="71"/>
      <c r="I67" s="72"/>
      <c r="J67" s="72"/>
      <c r="K67" s="34" t="s">
        <v>65</v>
      </c>
      <c r="L67" s="79">
        <v>67</v>
      </c>
      <c r="M67" s="79"/>
      <c r="N67" s="74"/>
      <c r="O67" s="81" t="s">
        <v>416</v>
      </c>
      <c r="P67" s="83">
        <v>43483.692407407405</v>
      </c>
      <c r="Q67" s="81" t="s">
        <v>453</v>
      </c>
      <c r="R67" s="85" t="s">
        <v>545</v>
      </c>
      <c r="S67" s="81" t="s">
        <v>575</v>
      </c>
      <c r="T67" s="81" t="s">
        <v>587</v>
      </c>
      <c r="U67" s="81"/>
      <c r="V67" s="85" t="s">
        <v>706</v>
      </c>
      <c r="W67" s="83">
        <v>43483.692407407405</v>
      </c>
      <c r="X67" s="85" t="s">
        <v>832</v>
      </c>
      <c r="Y67" s="81"/>
      <c r="Z67" s="81"/>
      <c r="AA67" s="87" t="s">
        <v>1082</v>
      </c>
      <c r="AB67" s="81"/>
      <c r="AC67" s="81" t="b">
        <v>0</v>
      </c>
      <c r="AD67" s="81">
        <v>1</v>
      </c>
      <c r="AE67" s="87" t="s">
        <v>1288</v>
      </c>
      <c r="AF67" s="81" t="b">
        <v>1</v>
      </c>
      <c r="AG67" s="81" t="s">
        <v>1298</v>
      </c>
      <c r="AH67" s="81"/>
      <c r="AI67" s="87" t="s">
        <v>1303</v>
      </c>
      <c r="AJ67" s="81" t="b">
        <v>0</v>
      </c>
      <c r="AK67" s="81">
        <v>0</v>
      </c>
      <c r="AL67" s="87" t="s">
        <v>1288</v>
      </c>
      <c r="AM67" s="81" t="s">
        <v>1316</v>
      </c>
      <c r="AN67" s="81" t="b">
        <v>0</v>
      </c>
      <c r="AO67" s="87" t="s">
        <v>1082</v>
      </c>
      <c r="AP67" s="81" t="s">
        <v>214</v>
      </c>
      <c r="AQ67" s="81">
        <v>0</v>
      </c>
      <c r="AR67" s="81">
        <v>0</v>
      </c>
      <c r="AS67" s="81"/>
      <c r="AT67" s="81"/>
      <c r="AU67" s="81"/>
      <c r="AV67" s="81"/>
      <c r="AW67" s="81"/>
      <c r="AX67" s="81"/>
      <c r="AY67" s="81"/>
      <c r="AZ67" s="81"/>
      <c r="BA67">
        <v>1</v>
      </c>
      <c r="BB67" s="80" t="str">
        <f>REPLACE(INDEX(GroupVertices[Group],MATCH(Edges[[#This Row],[Vertex 1]],GroupVertices[Vertex],0)),1,1,"")</f>
        <v>8</v>
      </c>
      <c r="BC67" s="80" t="str">
        <f>REPLACE(INDEX(GroupVertices[Group],MATCH(Edges[[#This Row],[Vertex 2]],GroupVertices[Vertex],0)),1,1,"")</f>
        <v>8</v>
      </c>
      <c r="BD67" s="48">
        <v>1</v>
      </c>
      <c r="BE67" s="49">
        <v>5.555555555555555</v>
      </c>
      <c r="BF67" s="48">
        <v>0</v>
      </c>
      <c r="BG67" s="49">
        <v>0</v>
      </c>
      <c r="BH67" s="48">
        <v>0</v>
      </c>
      <c r="BI67" s="49">
        <v>0</v>
      </c>
      <c r="BJ67" s="48">
        <v>17</v>
      </c>
      <c r="BK67" s="49">
        <v>94.44444444444444</v>
      </c>
      <c r="BL67" s="48">
        <v>18</v>
      </c>
    </row>
    <row r="68" spans="1:64" ht="15">
      <c r="A68" s="66" t="s">
        <v>292</v>
      </c>
      <c r="B68" s="66" t="s">
        <v>272</v>
      </c>
      <c r="C68" s="67" t="s">
        <v>3695</v>
      </c>
      <c r="D68" s="68">
        <v>3</v>
      </c>
      <c r="E68" s="69" t="s">
        <v>132</v>
      </c>
      <c r="F68" s="70">
        <v>32</v>
      </c>
      <c r="G68" s="67"/>
      <c r="H68" s="71"/>
      <c r="I68" s="72"/>
      <c r="J68" s="72"/>
      <c r="K68" s="34" t="s">
        <v>65</v>
      </c>
      <c r="L68" s="79">
        <v>68</v>
      </c>
      <c r="M68" s="79"/>
      <c r="N68" s="74"/>
      <c r="O68" s="81" t="s">
        <v>417</v>
      </c>
      <c r="P68" s="83">
        <v>43483.69829861111</v>
      </c>
      <c r="Q68" s="81" t="s">
        <v>454</v>
      </c>
      <c r="R68" s="81"/>
      <c r="S68" s="81"/>
      <c r="T68" s="81" t="s">
        <v>601</v>
      </c>
      <c r="U68" s="85" t="s">
        <v>641</v>
      </c>
      <c r="V68" s="85" t="s">
        <v>641</v>
      </c>
      <c r="W68" s="83">
        <v>43483.69829861111</v>
      </c>
      <c r="X68" s="85" t="s">
        <v>833</v>
      </c>
      <c r="Y68" s="81"/>
      <c r="Z68" s="81"/>
      <c r="AA68" s="87" t="s">
        <v>1083</v>
      </c>
      <c r="AB68" s="81"/>
      <c r="AC68" s="81" t="b">
        <v>0</v>
      </c>
      <c r="AD68" s="81">
        <v>3</v>
      </c>
      <c r="AE68" s="87" t="s">
        <v>1291</v>
      </c>
      <c r="AF68" s="81" t="b">
        <v>0</v>
      </c>
      <c r="AG68" s="81" t="s">
        <v>1298</v>
      </c>
      <c r="AH68" s="81"/>
      <c r="AI68" s="87" t="s">
        <v>1288</v>
      </c>
      <c r="AJ68" s="81" t="b">
        <v>0</v>
      </c>
      <c r="AK68" s="81">
        <v>1</v>
      </c>
      <c r="AL68" s="87" t="s">
        <v>1288</v>
      </c>
      <c r="AM68" s="81" t="s">
        <v>1312</v>
      </c>
      <c r="AN68" s="81" t="b">
        <v>0</v>
      </c>
      <c r="AO68" s="87" t="s">
        <v>1083</v>
      </c>
      <c r="AP68" s="81" t="s">
        <v>214</v>
      </c>
      <c r="AQ68" s="81">
        <v>0</v>
      </c>
      <c r="AR68" s="81">
        <v>0</v>
      </c>
      <c r="AS68" s="81"/>
      <c r="AT68" s="81"/>
      <c r="AU68" s="81"/>
      <c r="AV68" s="81"/>
      <c r="AW68" s="81"/>
      <c r="AX68" s="81"/>
      <c r="AY68" s="81"/>
      <c r="AZ68" s="81"/>
      <c r="BA68">
        <v>1</v>
      </c>
      <c r="BB68" s="80" t="str">
        <f>REPLACE(INDEX(GroupVertices[Group],MATCH(Edges[[#This Row],[Vertex 1]],GroupVertices[Vertex],0)),1,1,"")</f>
        <v>8</v>
      </c>
      <c r="BC68" s="80" t="str">
        <f>REPLACE(INDEX(GroupVertices[Group],MATCH(Edges[[#This Row],[Vertex 2]],GroupVertices[Vertex],0)),1,1,"")</f>
        <v>8</v>
      </c>
      <c r="BD68" s="48">
        <v>0</v>
      </c>
      <c r="BE68" s="49">
        <v>0</v>
      </c>
      <c r="BF68" s="48">
        <v>1</v>
      </c>
      <c r="BG68" s="49">
        <v>11.11111111111111</v>
      </c>
      <c r="BH68" s="48">
        <v>0</v>
      </c>
      <c r="BI68" s="49">
        <v>0</v>
      </c>
      <c r="BJ68" s="48">
        <v>8</v>
      </c>
      <c r="BK68" s="49">
        <v>88.88888888888889</v>
      </c>
      <c r="BL68" s="48">
        <v>9</v>
      </c>
    </row>
    <row r="69" spans="1:64" ht="15">
      <c r="A69" s="66" t="s">
        <v>291</v>
      </c>
      <c r="B69" s="66" t="s">
        <v>292</v>
      </c>
      <c r="C69" s="67" t="s">
        <v>3695</v>
      </c>
      <c r="D69" s="68">
        <v>3</v>
      </c>
      <c r="E69" s="69" t="s">
        <v>132</v>
      </c>
      <c r="F69" s="70">
        <v>32</v>
      </c>
      <c r="G69" s="67"/>
      <c r="H69" s="71"/>
      <c r="I69" s="72"/>
      <c r="J69" s="72"/>
      <c r="K69" s="34" t="s">
        <v>65</v>
      </c>
      <c r="L69" s="79">
        <v>69</v>
      </c>
      <c r="M69" s="79"/>
      <c r="N69" s="74"/>
      <c r="O69" s="81" t="s">
        <v>415</v>
      </c>
      <c r="P69" s="83">
        <v>43483.713472222225</v>
      </c>
      <c r="Q69" s="81" t="s">
        <v>454</v>
      </c>
      <c r="R69" s="81"/>
      <c r="S69" s="81"/>
      <c r="T69" s="81" t="s">
        <v>601</v>
      </c>
      <c r="U69" s="85" t="s">
        <v>641</v>
      </c>
      <c r="V69" s="85" t="s">
        <v>641</v>
      </c>
      <c r="W69" s="83">
        <v>43483.713472222225</v>
      </c>
      <c r="X69" s="85" t="s">
        <v>834</v>
      </c>
      <c r="Y69" s="81"/>
      <c r="Z69" s="81"/>
      <c r="AA69" s="87" t="s">
        <v>1084</v>
      </c>
      <c r="AB69" s="81"/>
      <c r="AC69" s="81" t="b">
        <v>0</v>
      </c>
      <c r="AD69" s="81">
        <v>0</v>
      </c>
      <c r="AE69" s="87" t="s">
        <v>1288</v>
      </c>
      <c r="AF69" s="81" t="b">
        <v>0</v>
      </c>
      <c r="AG69" s="81" t="s">
        <v>1298</v>
      </c>
      <c r="AH69" s="81"/>
      <c r="AI69" s="87" t="s">
        <v>1288</v>
      </c>
      <c r="AJ69" s="81" t="b">
        <v>0</v>
      </c>
      <c r="AK69" s="81">
        <v>1</v>
      </c>
      <c r="AL69" s="87" t="s">
        <v>1083</v>
      </c>
      <c r="AM69" s="81" t="s">
        <v>1312</v>
      </c>
      <c r="AN69" s="81" t="b">
        <v>0</v>
      </c>
      <c r="AO69" s="87" t="s">
        <v>1083</v>
      </c>
      <c r="AP69" s="81" t="s">
        <v>214</v>
      </c>
      <c r="AQ69" s="81">
        <v>0</v>
      </c>
      <c r="AR69" s="81">
        <v>0</v>
      </c>
      <c r="AS69" s="81"/>
      <c r="AT69" s="81"/>
      <c r="AU69" s="81"/>
      <c r="AV69" s="81"/>
      <c r="AW69" s="81"/>
      <c r="AX69" s="81"/>
      <c r="AY69" s="81"/>
      <c r="AZ69" s="81"/>
      <c r="BA69">
        <v>1</v>
      </c>
      <c r="BB69" s="80" t="str">
        <f>REPLACE(INDEX(GroupVertices[Group],MATCH(Edges[[#This Row],[Vertex 1]],GroupVertices[Vertex],0)),1,1,"")</f>
        <v>8</v>
      </c>
      <c r="BC69" s="80" t="str">
        <f>REPLACE(INDEX(GroupVertices[Group],MATCH(Edges[[#This Row],[Vertex 2]],GroupVertices[Vertex],0)),1,1,"")</f>
        <v>8</v>
      </c>
      <c r="BD69" s="48">
        <v>0</v>
      </c>
      <c r="BE69" s="49">
        <v>0</v>
      </c>
      <c r="BF69" s="48">
        <v>1</v>
      </c>
      <c r="BG69" s="49">
        <v>11.11111111111111</v>
      </c>
      <c r="BH69" s="48">
        <v>0</v>
      </c>
      <c r="BI69" s="49">
        <v>0</v>
      </c>
      <c r="BJ69" s="48">
        <v>8</v>
      </c>
      <c r="BK69" s="49">
        <v>88.88888888888889</v>
      </c>
      <c r="BL69" s="48">
        <v>9</v>
      </c>
    </row>
    <row r="70" spans="1:64" ht="15">
      <c r="A70" s="66" t="s">
        <v>293</v>
      </c>
      <c r="B70" s="66" t="s">
        <v>272</v>
      </c>
      <c r="C70" s="67" t="s">
        <v>3695</v>
      </c>
      <c r="D70" s="68">
        <v>3</v>
      </c>
      <c r="E70" s="69" t="s">
        <v>132</v>
      </c>
      <c r="F70" s="70">
        <v>32</v>
      </c>
      <c r="G70" s="67"/>
      <c r="H70" s="71"/>
      <c r="I70" s="72"/>
      <c r="J70" s="72"/>
      <c r="K70" s="34" t="s">
        <v>65</v>
      </c>
      <c r="L70" s="79">
        <v>70</v>
      </c>
      <c r="M70" s="79"/>
      <c r="N70" s="74"/>
      <c r="O70" s="81" t="s">
        <v>416</v>
      </c>
      <c r="P70" s="83">
        <v>43483.690405092595</v>
      </c>
      <c r="Q70" s="81" t="s">
        <v>455</v>
      </c>
      <c r="R70" s="81"/>
      <c r="S70" s="81"/>
      <c r="T70" s="81" t="s">
        <v>587</v>
      </c>
      <c r="U70" s="81"/>
      <c r="V70" s="85" t="s">
        <v>707</v>
      </c>
      <c r="W70" s="83">
        <v>43483.690405092595</v>
      </c>
      <c r="X70" s="85" t="s">
        <v>541</v>
      </c>
      <c r="Y70" s="81"/>
      <c r="Z70" s="81"/>
      <c r="AA70" s="87" t="s">
        <v>1085</v>
      </c>
      <c r="AB70" s="81"/>
      <c r="AC70" s="81" t="b">
        <v>0</v>
      </c>
      <c r="AD70" s="81">
        <v>3</v>
      </c>
      <c r="AE70" s="87" t="s">
        <v>1288</v>
      </c>
      <c r="AF70" s="81" t="b">
        <v>0</v>
      </c>
      <c r="AG70" s="81" t="s">
        <v>1298</v>
      </c>
      <c r="AH70" s="81"/>
      <c r="AI70" s="87" t="s">
        <v>1288</v>
      </c>
      <c r="AJ70" s="81" t="b">
        <v>0</v>
      </c>
      <c r="AK70" s="81">
        <v>0</v>
      </c>
      <c r="AL70" s="87" t="s">
        <v>1288</v>
      </c>
      <c r="AM70" s="81" t="s">
        <v>1315</v>
      </c>
      <c r="AN70" s="81" t="b">
        <v>0</v>
      </c>
      <c r="AO70" s="87" t="s">
        <v>1085</v>
      </c>
      <c r="AP70" s="81" t="s">
        <v>214</v>
      </c>
      <c r="AQ70" s="81">
        <v>0</v>
      </c>
      <c r="AR70" s="81">
        <v>0</v>
      </c>
      <c r="AS70" s="81"/>
      <c r="AT70" s="81"/>
      <c r="AU70" s="81"/>
      <c r="AV70" s="81"/>
      <c r="AW70" s="81"/>
      <c r="AX70" s="81"/>
      <c r="AY70" s="81"/>
      <c r="AZ70" s="81"/>
      <c r="BA70">
        <v>1</v>
      </c>
      <c r="BB70" s="80" t="str">
        <f>REPLACE(INDEX(GroupVertices[Group],MATCH(Edges[[#This Row],[Vertex 1]],GroupVertices[Vertex],0)),1,1,"")</f>
        <v>2</v>
      </c>
      <c r="BC70" s="80" t="str">
        <f>REPLACE(INDEX(GroupVertices[Group],MATCH(Edges[[#This Row],[Vertex 2]],GroupVertices[Vertex],0)),1,1,"")</f>
        <v>8</v>
      </c>
      <c r="BD70" s="48">
        <v>1</v>
      </c>
      <c r="BE70" s="49">
        <v>14.285714285714286</v>
      </c>
      <c r="BF70" s="48">
        <v>0</v>
      </c>
      <c r="BG70" s="49">
        <v>0</v>
      </c>
      <c r="BH70" s="48">
        <v>0</v>
      </c>
      <c r="BI70" s="49">
        <v>0</v>
      </c>
      <c r="BJ70" s="48">
        <v>6</v>
      </c>
      <c r="BK70" s="49">
        <v>85.71428571428571</v>
      </c>
      <c r="BL70" s="48">
        <v>7</v>
      </c>
    </row>
    <row r="71" spans="1:64" ht="15">
      <c r="A71" s="66" t="s">
        <v>272</v>
      </c>
      <c r="B71" s="66" t="s">
        <v>381</v>
      </c>
      <c r="C71" s="67" t="s">
        <v>3695</v>
      </c>
      <c r="D71" s="68">
        <v>3</v>
      </c>
      <c r="E71" s="69" t="s">
        <v>132</v>
      </c>
      <c r="F71" s="70">
        <v>32</v>
      </c>
      <c r="G71" s="67"/>
      <c r="H71" s="71"/>
      <c r="I71" s="72"/>
      <c r="J71" s="72"/>
      <c r="K71" s="34" t="s">
        <v>65</v>
      </c>
      <c r="L71" s="79">
        <v>71</v>
      </c>
      <c r="M71" s="79"/>
      <c r="N71" s="74"/>
      <c r="O71" s="81" t="s">
        <v>416</v>
      </c>
      <c r="P71" s="83">
        <v>43483.69189814815</v>
      </c>
      <c r="Q71" s="81" t="s">
        <v>446</v>
      </c>
      <c r="R71" s="85" t="s">
        <v>541</v>
      </c>
      <c r="S71" s="81" t="s">
        <v>575</v>
      </c>
      <c r="T71" s="81" t="s">
        <v>597</v>
      </c>
      <c r="U71" s="81"/>
      <c r="V71" s="85" t="s">
        <v>694</v>
      </c>
      <c r="W71" s="83">
        <v>43483.69189814815</v>
      </c>
      <c r="X71" s="85" t="s">
        <v>817</v>
      </c>
      <c r="Y71" s="81"/>
      <c r="Z71" s="81"/>
      <c r="AA71" s="87" t="s">
        <v>1067</v>
      </c>
      <c r="AB71" s="81"/>
      <c r="AC71" s="81" t="b">
        <v>0</v>
      </c>
      <c r="AD71" s="81">
        <v>2</v>
      </c>
      <c r="AE71" s="87" t="s">
        <v>1288</v>
      </c>
      <c r="AF71" s="81" t="b">
        <v>1</v>
      </c>
      <c r="AG71" s="81" t="s">
        <v>1298</v>
      </c>
      <c r="AH71" s="81"/>
      <c r="AI71" s="87" t="s">
        <v>1085</v>
      </c>
      <c r="AJ71" s="81" t="b">
        <v>0</v>
      </c>
      <c r="AK71" s="81">
        <v>0</v>
      </c>
      <c r="AL71" s="87" t="s">
        <v>1288</v>
      </c>
      <c r="AM71" s="81" t="s">
        <v>1312</v>
      </c>
      <c r="AN71" s="81" t="b">
        <v>0</v>
      </c>
      <c r="AO71" s="87" t="s">
        <v>1067</v>
      </c>
      <c r="AP71" s="81" t="s">
        <v>214</v>
      </c>
      <c r="AQ71" s="81">
        <v>0</v>
      </c>
      <c r="AR71" s="81">
        <v>0</v>
      </c>
      <c r="AS71" s="81" t="s">
        <v>1323</v>
      </c>
      <c r="AT71" s="81" t="s">
        <v>1324</v>
      </c>
      <c r="AU71" s="81" t="s">
        <v>1325</v>
      </c>
      <c r="AV71" s="81" t="s">
        <v>1326</v>
      </c>
      <c r="AW71" s="81" t="s">
        <v>1327</v>
      </c>
      <c r="AX71" s="81" t="s">
        <v>1328</v>
      </c>
      <c r="AY71" s="81" t="s">
        <v>1329</v>
      </c>
      <c r="AZ71" s="85" t="s">
        <v>1330</v>
      </c>
      <c r="BA71">
        <v>1</v>
      </c>
      <c r="BB71" s="80" t="str">
        <f>REPLACE(INDEX(GroupVertices[Group],MATCH(Edges[[#This Row],[Vertex 1]],GroupVertices[Vertex],0)),1,1,"")</f>
        <v>8</v>
      </c>
      <c r="BC71" s="80" t="str">
        <f>REPLACE(INDEX(GroupVertices[Group],MATCH(Edges[[#This Row],[Vertex 2]],GroupVertices[Vertex],0)),1,1,"")</f>
        <v>3</v>
      </c>
      <c r="BD71" s="48"/>
      <c r="BE71" s="49"/>
      <c r="BF71" s="48"/>
      <c r="BG71" s="49"/>
      <c r="BH71" s="48"/>
      <c r="BI71" s="49"/>
      <c r="BJ71" s="48"/>
      <c r="BK71" s="49"/>
      <c r="BL71" s="48"/>
    </row>
    <row r="72" spans="1:64" ht="15">
      <c r="A72" s="66" t="s">
        <v>272</v>
      </c>
      <c r="B72" s="66" t="s">
        <v>387</v>
      </c>
      <c r="C72" s="67" t="s">
        <v>3695</v>
      </c>
      <c r="D72" s="68">
        <v>3</v>
      </c>
      <c r="E72" s="69" t="s">
        <v>132</v>
      </c>
      <c r="F72" s="70">
        <v>32</v>
      </c>
      <c r="G72" s="67"/>
      <c r="H72" s="71"/>
      <c r="I72" s="72"/>
      <c r="J72" s="72"/>
      <c r="K72" s="34" t="s">
        <v>65</v>
      </c>
      <c r="L72" s="79">
        <v>72</v>
      </c>
      <c r="M72" s="79"/>
      <c r="N72" s="74"/>
      <c r="O72" s="81" t="s">
        <v>416</v>
      </c>
      <c r="P72" s="83">
        <v>43483.69189814815</v>
      </c>
      <c r="Q72" s="81" t="s">
        <v>446</v>
      </c>
      <c r="R72" s="85" t="s">
        <v>541</v>
      </c>
      <c r="S72" s="81" t="s">
        <v>575</v>
      </c>
      <c r="T72" s="81" t="s">
        <v>597</v>
      </c>
      <c r="U72" s="81"/>
      <c r="V72" s="85" t="s">
        <v>694</v>
      </c>
      <c r="W72" s="83">
        <v>43483.69189814815</v>
      </c>
      <c r="X72" s="85" t="s">
        <v>817</v>
      </c>
      <c r="Y72" s="81"/>
      <c r="Z72" s="81"/>
      <c r="AA72" s="87" t="s">
        <v>1067</v>
      </c>
      <c r="AB72" s="81"/>
      <c r="AC72" s="81" t="b">
        <v>0</v>
      </c>
      <c r="AD72" s="81">
        <v>2</v>
      </c>
      <c r="AE72" s="87" t="s">
        <v>1288</v>
      </c>
      <c r="AF72" s="81" t="b">
        <v>1</v>
      </c>
      <c r="AG72" s="81" t="s">
        <v>1298</v>
      </c>
      <c r="AH72" s="81"/>
      <c r="AI72" s="87" t="s">
        <v>1085</v>
      </c>
      <c r="AJ72" s="81" t="b">
        <v>0</v>
      </c>
      <c r="AK72" s="81">
        <v>0</v>
      </c>
      <c r="AL72" s="87" t="s">
        <v>1288</v>
      </c>
      <c r="AM72" s="81" t="s">
        <v>1312</v>
      </c>
      <c r="AN72" s="81" t="b">
        <v>0</v>
      </c>
      <c r="AO72" s="87" t="s">
        <v>1067</v>
      </c>
      <c r="AP72" s="81" t="s">
        <v>214</v>
      </c>
      <c r="AQ72" s="81">
        <v>0</v>
      </c>
      <c r="AR72" s="81">
        <v>0</v>
      </c>
      <c r="AS72" s="81" t="s">
        <v>1323</v>
      </c>
      <c r="AT72" s="81" t="s">
        <v>1324</v>
      </c>
      <c r="AU72" s="81" t="s">
        <v>1325</v>
      </c>
      <c r="AV72" s="81" t="s">
        <v>1326</v>
      </c>
      <c r="AW72" s="81" t="s">
        <v>1327</v>
      </c>
      <c r="AX72" s="81" t="s">
        <v>1328</v>
      </c>
      <c r="AY72" s="81" t="s">
        <v>1329</v>
      </c>
      <c r="AZ72" s="85" t="s">
        <v>1330</v>
      </c>
      <c r="BA72">
        <v>1</v>
      </c>
      <c r="BB72" s="80" t="str">
        <f>REPLACE(INDEX(GroupVertices[Group],MATCH(Edges[[#This Row],[Vertex 1]],GroupVertices[Vertex],0)),1,1,"")</f>
        <v>8</v>
      </c>
      <c r="BC72" s="80" t="str">
        <f>REPLACE(INDEX(GroupVertices[Group],MATCH(Edges[[#This Row],[Vertex 2]],GroupVertices[Vertex],0)),1,1,"")</f>
        <v>1</v>
      </c>
      <c r="BD72" s="48">
        <v>1</v>
      </c>
      <c r="BE72" s="49">
        <v>11.11111111111111</v>
      </c>
      <c r="BF72" s="48">
        <v>0</v>
      </c>
      <c r="BG72" s="49">
        <v>0</v>
      </c>
      <c r="BH72" s="48">
        <v>0</v>
      </c>
      <c r="BI72" s="49">
        <v>0</v>
      </c>
      <c r="BJ72" s="48">
        <v>8</v>
      </c>
      <c r="BK72" s="49">
        <v>88.88888888888889</v>
      </c>
      <c r="BL72" s="48">
        <v>9</v>
      </c>
    </row>
    <row r="73" spans="1:64" ht="15">
      <c r="A73" s="66" t="s">
        <v>291</v>
      </c>
      <c r="B73" s="66" t="s">
        <v>272</v>
      </c>
      <c r="C73" s="67" t="s">
        <v>3695</v>
      </c>
      <c r="D73" s="68">
        <v>3</v>
      </c>
      <c r="E73" s="69" t="s">
        <v>132</v>
      </c>
      <c r="F73" s="70">
        <v>32</v>
      </c>
      <c r="G73" s="67"/>
      <c r="H73" s="71"/>
      <c r="I73" s="72"/>
      <c r="J73" s="72"/>
      <c r="K73" s="34" t="s">
        <v>65</v>
      </c>
      <c r="L73" s="79">
        <v>73</v>
      </c>
      <c r="M73" s="79"/>
      <c r="N73" s="74"/>
      <c r="O73" s="81" t="s">
        <v>417</v>
      </c>
      <c r="P73" s="83">
        <v>43483.713472222225</v>
      </c>
      <c r="Q73" s="81" t="s">
        <v>454</v>
      </c>
      <c r="R73" s="81"/>
      <c r="S73" s="81"/>
      <c r="T73" s="81" t="s">
        <v>601</v>
      </c>
      <c r="U73" s="85" t="s">
        <v>641</v>
      </c>
      <c r="V73" s="85" t="s">
        <v>641</v>
      </c>
      <c r="W73" s="83">
        <v>43483.713472222225</v>
      </c>
      <c r="X73" s="85" t="s">
        <v>834</v>
      </c>
      <c r="Y73" s="81"/>
      <c r="Z73" s="81"/>
      <c r="AA73" s="87" t="s">
        <v>1084</v>
      </c>
      <c r="AB73" s="81"/>
      <c r="AC73" s="81" t="b">
        <v>0</v>
      </c>
      <c r="AD73" s="81">
        <v>0</v>
      </c>
      <c r="AE73" s="87" t="s">
        <v>1288</v>
      </c>
      <c r="AF73" s="81" t="b">
        <v>0</v>
      </c>
      <c r="AG73" s="81" t="s">
        <v>1298</v>
      </c>
      <c r="AH73" s="81"/>
      <c r="AI73" s="87" t="s">
        <v>1288</v>
      </c>
      <c r="AJ73" s="81" t="b">
        <v>0</v>
      </c>
      <c r="AK73" s="81">
        <v>1</v>
      </c>
      <c r="AL73" s="87" t="s">
        <v>1083</v>
      </c>
      <c r="AM73" s="81" t="s">
        <v>1312</v>
      </c>
      <c r="AN73" s="81" t="b">
        <v>0</v>
      </c>
      <c r="AO73" s="87" t="s">
        <v>1083</v>
      </c>
      <c r="AP73" s="81" t="s">
        <v>214</v>
      </c>
      <c r="AQ73" s="81">
        <v>0</v>
      </c>
      <c r="AR73" s="81">
        <v>0</v>
      </c>
      <c r="AS73" s="81"/>
      <c r="AT73" s="81"/>
      <c r="AU73" s="81"/>
      <c r="AV73" s="81"/>
      <c r="AW73" s="81"/>
      <c r="AX73" s="81"/>
      <c r="AY73" s="81"/>
      <c r="AZ73" s="81"/>
      <c r="BA73">
        <v>1</v>
      </c>
      <c r="BB73" s="80" t="str">
        <f>REPLACE(INDEX(GroupVertices[Group],MATCH(Edges[[#This Row],[Vertex 1]],GroupVertices[Vertex],0)),1,1,"")</f>
        <v>8</v>
      </c>
      <c r="BC73" s="80" t="str">
        <f>REPLACE(INDEX(GroupVertices[Group],MATCH(Edges[[#This Row],[Vertex 2]],GroupVertices[Vertex],0)),1,1,"")</f>
        <v>8</v>
      </c>
      <c r="BD73" s="48"/>
      <c r="BE73" s="49"/>
      <c r="BF73" s="48"/>
      <c r="BG73" s="49"/>
      <c r="BH73" s="48"/>
      <c r="BI73" s="49"/>
      <c r="BJ73" s="48"/>
      <c r="BK73" s="49"/>
      <c r="BL73" s="48"/>
    </row>
    <row r="74" spans="1:64" ht="15">
      <c r="A74" s="66" t="s">
        <v>291</v>
      </c>
      <c r="B74" s="66" t="s">
        <v>387</v>
      </c>
      <c r="C74" s="67" t="s">
        <v>3695</v>
      </c>
      <c r="D74" s="68">
        <v>3</v>
      </c>
      <c r="E74" s="69" t="s">
        <v>132</v>
      </c>
      <c r="F74" s="70">
        <v>32</v>
      </c>
      <c r="G74" s="67"/>
      <c r="H74" s="71"/>
      <c r="I74" s="72"/>
      <c r="J74" s="72"/>
      <c r="K74" s="34" t="s">
        <v>65</v>
      </c>
      <c r="L74" s="79">
        <v>74</v>
      </c>
      <c r="M74" s="79"/>
      <c r="N74" s="74"/>
      <c r="O74" s="81" t="s">
        <v>416</v>
      </c>
      <c r="P74" s="83">
        <v>43483.692407407405</v>
      </c>
      <c r="Q74" s="81" t="s">
        <v>453</v>
      </c>
      <c r="R74" s="85" t="s">
        <v>545</v>
      </c>
      <c r="S74" s="81" t="s">
        <v>575</v>
      </c>
      <c r="T74" s="81" t="s">
        <v>587</v>
      </c>
      <c r="U74" s="81"/>
      <c r="V74" s="85" t="s">
        <v>706</v>
      </c>
      <c r="W74" s="83">
        <v>43483.692407407405</v>
      </c>
      <c r="X74" s="85" t="s">
        <v>832</v>
      </c>
      <c r="Y74" s="81"/>
      <c r="Z74" s="81"/>
      <c r="AA74" s="87" t="s">
        <v>1082</v>
      </c>
      <c r="AB74" s="81"/>
      <c r="AC74" s="81" t="b">
        <v>0</v>
      </c>
      <c r="AD74" s="81">
        <v>1</v>
      </c>
      <c r="AE74" s="87" t="s">
        <v>1288</v>
      </c>
      <c r="AF74" s="81" t="b">
        <v>1</v>
      </c>
      <c r="AG74" s="81" t="s">
        <v>1298</v>
      </c>
      <c r="AH74" s="81"/>
      <c r="AI74" s="87" t="s">
        <v>1303</v>
      </c>
      <c r="AJ74" s="81" t="b">
        <v>0</v>
      </c>
      <c r="AK74" s="81">
        <v>0</v>
      </c>
      <c r="AL74" s="87" t="s">
        <v>1288</v>
      </c>
      <c r="AM74" s="81" t="s">
        <v>1316</v>
      </c>
      <c r="AN74" s="81" t="b">
        <v>0</v>
      </c>
      <c r="AO74" s="87" t="s">
        <v>1082</v>
      </c>
      <c r="AP74" s="81" t="s">
        <v>214</v>
      </c>
      <c r="AQ74" s="81">
        <v>0</v>
      </c>
      <c r="AR74" s="81">
        <v>0</v>
      </c>
      <c r="AS74" s="81"/>
      <c r="AT74" s="81"/>
      <c r="AU74" s="81"/>
      <c r="AV74" s="81"/>
      <c r="AW74" s="81"/>
      <c r="AX74" s="81"/>
      <c r="AY74" s="81"/>
      <c r="AZ74" s="81"/>
      <c r="BA74">
        <v>1</v>
      </c>
      <c r="BB74" s="80" t="str">
        <f>REPLACE(INDEX(GroupVertices[Group],MATCH(Edges[[#This Row],[Vertex 1]],GroupVertices[Vertex],0)),1,1,"")</f>
        <v>8</v>
      </c>
      <c r="BC74" s="80" t="str">
        <f>REPLACE(INDEX(GroupVertices[Group],MATCH(Edges[[#This Row],[Vertex 2]],GroupVertices[Vertex],0)),1,1,"")</f>
        <v>1</v>
      </c>
      <c r="BD74" s="48"/>
      <c r="BE74" s="49"/>
      <c r="BF74" s="48"/>
      <c r="BG74" s="49"/>
      <c r="BH74" s="48"/>
      <c r="BI74" s="49"/>
      <c r="BJ74" s="48"/>
      <c r="BK74" s="49"/>
      <c r="BL74" s="48"/>
    </row>
    <row r="75" spans="1:64" ht="15">
      <c r="A75" s="66" t="s">
        <v>294</v>
      </c>
      <c r="B75" s="66" t="s">
        <v>387</v>
      </c>
      <c r="C75" s="67" t="s">
        <v>3695</v>
      </c>
      <c r="D75" s="68">
        <v>3</v>
      </c>
      <c r="E75" s="69" t="s">
        <v>132</v>
      </c>
      <c r="F75" s="70">
        <v>32</v>
      </c>
      <c r="G75" s="67"/>
      <c r="H75" s="71"/>
      <c r="I75" s="72"/>
      <c r="J75" s="72"/>
      <c r="K75" s="34" t="s">
        <v>65</v>
      </c>
      <c r="L75" s="79">
        <v>75</v>
      </c>
      <c r="M75" s="79"/>
      <c r="N75" s="74"/>
      <c r="O75" s="81" t="s">
        <v>416</v>
      </c>
      <c r="P75" s="83">
        <v>43483.59311342592</v>
      </c>
      <c r="Q75" s="81" t="s">
        <v>421</v>
      </c>
      <c r="R75" s="81"/>
      <c r="S75" s="81"/>
      <c r="T75" s="81" t="s">
        <v>590</v>
      </c>
      <c r="U75" s="85" t="s">
        <v>634</v>
      </c>
      <c r="V75" s="85" t="s">
        <v>634</v>
      </c>
      <c r="W75" s="83">
        <v>43483.59311342592</v>
      </c>
      <c r="X75" s="85" t="s">
        <v>835</v>
      </c>
      <c r="Y75" s="81"/>
      <c r="Z75" s="81"/>
      <c r="AA75" s="87" t="s">
        <v>1086</v>
      </c>
      <c r="AB75" s="81"/>
      <c r="AC75" s="81" t="b">
        <v>0</v>
      </c>
      <c r="AD75" s="81">
        <v>8</v>
      </c>
      <c r="AE75" s="87" t="s">
        <v>1288</v>
      </c>
      <c r="AF75" s="81" t="b">
        <v>0</v>
      </c>
      <c r="AG75" s="81" t="s">
        <v>1298</v>
      </c>
      <c r="AH75" s="81"/>
      <c r="AI75" s="87" t="s">
        <v>1288</v>
      </c>
      <c r="AJ75" s="81" t="b">
        <v>0</v>
      </c>
      <c r="AK75" s="81">
        <v>9</v>
      </c>
      <c r="AL75" s="87" t="s">
        <v>1288</v>
      </c>
      <c r="AM75" s="81" t="s">
        <v>1312</v>
      </c>
      <c r="AN75" s="81" t="b">
        <v>0</v>
      </c>
      <c r="AO75" s="87" t="s">
        <v>1086</v>
      </c>
      <c r="AP75" s="81" t="s">
        <v>415</v>
      </c>
      <c r="AQ75" s="81">
        <v>0</v>
      </c>
      <c r="AR75" s="81">
        <v>0</v>
      </c>
      <c r="AS75" s="81"/>
      <c r="AT75" s="81"/>
      <c r="AU75" s="81"/>
      <c r="AV75" s="81"/>
      <c r="AW75" s="81"/>
      <c r="AX75" s="81"/>
      <c r="AY75" s="81"/>
      <c r="AZ75" s="81"/>
      <c r="BA75">
        <v>1</v>
      </c>
      <c r="BB75" s="80" t="str">
        <f>REPLACE(INDEX(GroupVertices[Group],MATCH(Edges[[#This Row],[Vertex 1]],GroupVertices[Vertex],0)),1,1,"")</f>
        <v>1</v>
      </c>
      <c r="BC75" s="80" t="str">
        <f>REPLACE(INDEX(GroupVertices[Group],MATCH(Edges[[#This Row],[Vertex 2]],GroupVertices[Vertex],0)),1,1,"")</f>
        <v>1</v>
      </c>
      <c r="BD75" s="48">
        <v>0</v>
      </c>
      <c r="BE75" s="49">
        <v>0</v>
      </c>
      <c r="BF75" s="48">
        <v>0</v>
      </c>
      <c r="BG75" s="49">
        <v>0</v>
      </c>
      <c r="BH75" s="48">
        <v>0</v>
      </c>
      <c r="BI75" s="49">
        <v>0</v>
      </c>
      <c r="BJ75" s="48">
        <v>7</v>
      </c>
      <c r="BK75" s="49">
        <v>100</v>
      </c>
      <c r="BL75" s="48">
        <v>7</v>
      </c>
    </row>
    <row r="76" spans="1:64" ht="15">
      <c r="A76" s="66" t="s">
        <v>294</v>
      </c>
      <c r="B76" s="66" t="s">
        <v>294</v>
      </c>
      <c r="C76" s="67" t="s">
        <v>3695</v>
      </c>
      <c r="D76" s="68">
        <v>3</v>
      </c>
      <c r="E76" s="69" t="s">
        <v>132</v>
      </c>
      <c r="F76" s="70">
        <v>32</v>
      </c>
      <c r="G76" s="67"/>
      <c r="H76" s="71"/>
      <c r="I76" s="72"/>
      <c r="J76" s="72"/>
      <c r="K76" s="34" t="s">
        <v>65</v>
      </c>
      <c r="L76" s="79">
        <v>76</v>
      </c>
      <c r="M76" s="79"/>
      <c r="N76" s="74"/>
      <c r="O76" s="81" t="s">
        <v>214</v>
      </c>
      <c r="P76" s="83">
        <v>43483.71550925926</v>
      </c>
      <c r="Q76" s="81" t="s">
        <v>456</v>
      </c>
      <c r="R76" s="81"/>
      <c r="S76" s="81"/>
      <c r="T76" s="81" t="s">
        <v>587</v>
      </c>
      <c r="U76" s="85" t="s">
        <v>642</v>
      </c>
      <c r="V76" s="85" t="s">
        <v>642</v>
      </c>
      <c r="W76" s="83">
        <v>43483.71550925926</v>
      </c>
      <c r="X76" s="85" t="s">
        <v>836</v>
      </c>
      <c r="Y76" s="81"/>
      <c r="Z76" s="81"/>
      <c r="AA76" s="87" t="s">
        <v>1087</v>
      </c>
      <c r="AB76" s="81"/>
      <c r="AC76" s="81" t="b">
        <v>0</v>
      </c>
      <c r="AD76" s="81">
        <v>1</v>
      </c>
      <c r="AE76" s="87" t="s">
        <v>1288</v>
      </c>
      <c r="AF76" s="81" t="b">
        <v>0</v>
      </c>
      <c r="AG76" s="81" t="s">
        <v>1298</v>
      </c>
      <c r="AH76" s="81"/>
      <c r="AI76" s="87" t="s">
        <v>1288</v>
      </c>
      <c r="AJ76" s="81" t="b">
        <v>0</v>
      </c>
      <c r="AK76" s="81">
        <v>0</v>
      </c>
      <c r="AL76" s="87" t="s">
        <v>1288</v>
      </c>
      <c r="AM76" s="81" t="s">
        <v>1312</v>
      </c>
      <c r="AN76" s="81" t="b">
        <v>0</v>
      </c>
      <c r="AO76" s="87" t="s">
        <v>1087</v>
      </c>
      <c r="AP76" s="81" t="s">
        <v>214</v>
      </c>
      <c r="AQ76" s="81">
        <v>0</v>
      </c>
      <c r="AR76" s="81">
        <v>0</v>
      </c>
      <c r="AS76" s="81"/>
      <c r="AT76" s="81"/>
      <c r="AU76" s="81"/>
      <c r="AV76" s="81"/>
      <c r="AW76" s="81"/>
      <c r="AX76" s="81"/>
      <c r="AY76" s="81"/>
      <c r="AZ76" s="81"/>
      <c r="BA76">
        <v>1</v>
      </c>
      <c r="BB76" s="80" t="str">
        <f>REPLACE(INDEX(GroupVertices[Group],MATCH(Edges[[#This Row],[Vertex 1]],GroupVertices[Vertex],0)),1,1,"")</f>
        <v>1</v>
      </c>
      <c r="BC76" s="80" t="str">
        <f>REPLACE(INDEX(GroupVertices[Group],MATCH(Edges[[#This Row],[Vertex 2]],GroupVertices[Vertex],0)),1,1,"")</f>
        <v>1</v>
      </c>
      <c r="BD76" s="48">
        <v>3</v>
      </c>
      <c r="BE76" s="49">
        <v>6.666666666666667</v>
      </c>
      <c r="BF76" s="48">
        <v>0</v>
      </c>
      <c r="BG76" s="49">
        <v>0</v>
      </c>
      <c r="BH76" s="48">
        <v>0</v>
      </c>
      <c r="BI76" s="49">
        <v>0</v>
      </c>
      <c r="BJ76" s="48">
        <v>42</v>
      </c>
      <c r="BK76" s="49">
        <v>93.33333333333333</v>
      </c>
      <c r="BL76" s="48">
        <v>45</v>
      </c>
    </row>
    <row r="77" spans="1:64" ht="15">
      <c r="A77" s="66" t="s">
        <v>294</v>
      </c>
      <c r="B77" s="66" t="s">
        <v>305</v>
      </c>
      <c r="C77" s="67" t="s">
        <v>3695</v>
      </c>
      <c r="D77" s="68">
        <v>3</v>
      </c>
      <c r="E77" s="69" t="s">
        <v>132</v>
      </c>
      <c r="F77" s="70">
        <v>32</v>
      </c>
      <c r="G77" s="67"/>
      <c r="H77" s="71"/>
      <c r="I77" s="72"/>
      <c r="J77" s="72"/>
      <c r="K77" s="34" t="s">
        <v>65</v>
      </c>
      <c r="L77" s="79">
        <v>77</v>
      </c>
      <c r="M77" s="79"/>
      <c r="N77" s="74"/>
      <c r="O77" s="81" t="s">
        <v>415</v>
      </c>
      <c r="P77" s="83">
        <v>43483.71664351852</v>
      </c>
      <c r="Q77" s="81" t="s">
        <v>457</v>
      </c>
      <c r="R77" s="81"/>
      <c r="S77" s="81"/>
      <c r="T77" s="81" t="s">
        <v>587</v>
      </c>
      <c r="U77" s="85" t="s">
        <v>643</v>
      </c>
      <c r="V77" s="85" t="s">
        <v>643</v>
      </c>
      <c r="W77" s="83">
        <v>43483.71664351852</v>
      </c>
      <c r="X77" s="85" t="s">
        <v>837</v>
      </c>
      <c r="Y77" s="81"/>
      <c r="Z77" s="81"/>
      <c r="AA77" s="87" t="s">
        <v>1088</v>
      </c>
      <c r="AB77" s="81"/>
      <c r="AC77" s="81" t="b">
        <v>0</v>
      </c>
      <c r="AD77" s="81">
        <v>0</v>
      </c>
      <c r="AE77" s="87" t="s">
        <v>1288</v>
      </c>
      <c r="AF77" s="81" t="b">
        <v>0</v>
      </c>
      <c r="AG77" s="81" t="s">
        <v>1298</v>
      </c>
      <c r="AH77" s="81"/>
      <c r="AI77" s="87" t="s">
        <v>1288</v>
      </c>
      <c r="AJ77" s="81" t="b">
        <v>0</v>
      </c>
      <c r="AK77" s="81">
        <v>3</v>
      </c>
      <c r="AL77" s="87" t="s">
        <v>1203</v>
      </c>
      <c r="AM77" s="81" t="s">
        <v>1312</v>
      </c>
      <c r="AN77" s="81" t="b">
        <v>0</v>
      </c>
      <c r="AO77" s="87" t="s">
        <v>1203</v>
      </c>
      <c r="AP77" s="81" t="s">
        <v>214</v>
      </c>
      <c r="AQ77" s="81">
        <v>0</v>
      </c>
      <c r="AR77" s="81">
        <v>0</v>
      </c>
      <c r="AS77" s="81"/>
      <c r="AT77" s="81"/>
      <c r="AU77" s="81"/>
      <c r="AV77" s="81"/>
      <c r="AW77" s="81"/>
      <c r="AX77" s="81"/>
      <c r="AY77" s="81"/>
      <c r="AZ77" s="81"/>
      <c r="BA77">
        <v>1</v>
      </c>
      <c r="BB77" s="80" t="str">
        <f>REPLACE(INDEX(GroupVertices[Group],MATCH(Edges[[#This Row],[Vertex 1]],GroupVertices[Vertex],0)),1,1,"")</f>
        <v>1</v>
      </c>
      <c r="BC77" s="80" t="str">
        <f>REPLACE(INDEX(GroupVertices[Group],MATCH(Edges[[#This Row],[Vertex 2]],GroupVertices[Vertex],0)),1,1,"")</f>
        <v>3</v>
      </c>
      <c r="BD77" s="48">
        <v>1</v>
      </c>
      <c r="BE77" s="49">
        <v>16.666666666666668</v>
      </c>
      <c r="BF77" s="48">
        <v>0</v>
      </c>
      <c r="BG77" s="49">
        <v>0</v>
      </c>
      <c r="BH77" s="48">
        <v>0</v>
      </c>
      <c r="BI77" s="49">
        <v>0</v>
      </c>
      <c r="BJ77" s="48">
        <v>5</v>
      </c>
      <c r="BK77" s="49">
        <v>83.33333333333333</v>
      </c>
      <c r="BL77" s="48">
        <v>6</v>
      </c>
    </row>
    <row r="78" spans="1:64" ht="15">
      <c r="A78" s="66" t="s">
        <v>295</v>
      </c>
      <c r="B78" s="66" t="s">
        <v>338</v>
      </c>
      <c r="C78" s="67" t="s">
        <v>3695</v>
      </c>
      <c r="D78" s="68">
        <v>3</v>
      </c>
      <c r="E78" s="69" t="s">
        <v>132</v>
      </c>
      <c r="F78" s="70">
        <v>32</v>
      </c>
      <c r="G78" s="67"/>
      <c r="H78" s="71"/>
      <c r="I78" s="72"/>
      <c r="J78" s="72"/>
      <c r="K78" s="34" t="s">
        <v>65</v>
      </c>
      <c r="L78" s="79">
        <v>78</v>
      </c>
      <c r="M78" s="79"/>
      <c r="N78" s="74"/>
      <c r="O78" s="81" t="s">
        <v>415</v>
      </c>
      <c r="P78" s="83">
        <v>43483.720613425925</v>
      </c>
      <c r="Q78" s="81" t="s">
        <v>458</v>
      </c>
      <c r="R78" s="81"/>
      <c r="S78" s="81"/>
      <c r="T78" s="81" t="s">
        <v>602</v>
      </c>
      <c r="U78" s="85" t="s">
        <v>644</v>
      </c>
      <c r="V78" s="85" t="s">
        <v>644</v>
      </c>
      <c r="W78" s="83">
        <v>43483.720613425925</v>
      </c>
      <c r="X78" s="85" t="s">
        <v>838</v>
      </c>
      <c r="Y78" s="81"/>
      <c r="Z78" s="81"/>
      <c r="AA78" s="87" t="s">
        <v>1089</v>
      </c>
      <c r="AB78" s="81"/>
      <c r="AC78" s="81" t="b">
        <v>0</v>
      </c>
      <c r="AD78" s="81">
        <v>0</v>
      </c>
      <c r="AE78" s="87" t="s">
        <v>1288</v>
      </c>
      <c r="AF78" s="81" t="b">
        <v>0</v>
      </c>
      <c r="AG78" s="81" t="s">
        <v>1298</v>
      </c>
      <c r="AH78" s="81"/>
      <c r="AI78" s="87" t="s">
        <v>1288</v>
      </c>
      <c r="AJ78" s="81" t="b">
        <v>0</v>
      </c>
      <c r="AK78" s="81">
        <v>14</v>
      </c>
      <c r="AL78" s="87" t="s">
        <v>1159</v>
      </c>
      <c r="AM78" s="81" t="s">
        <v>1314</v>
      </c>
      <c r="AN78" s="81" t="b">
        <v>0</v>
      </c>
      <c r="AO78" s="87" t="s">
        <v>1159</v>
      </c>
      <c r="AP78" s="81" t="s">
        <v>214</v>
      </c>
      <c r="AQ78" s="81">
        <v>0</v>
      </c>
      <c r="AR78" s="81">
        <v>0</v>
      </c>
      <c r="AS78" s="81"/>
      <c r="AT78" s="81"/>
      <c r="AU78" s="81"/>
      <c r="AV78" s="81"/>
      <c r="AW78" s="81"/>
      <c r="AX78" s="81"/>
      <c r="AY78" s="81"/>
      <c r="AZ78" s="81"/>
      <c r="BA78">
        <v>1</v>
      </c>
      <c r="BB78" s="80" t="str">
        <f>REPLACE(INDEX(GroupVertices[Group],MATCH(Edges[[#This Row],[Vertex 1]],GroupVertices[Vertex],0)),1,1,"")</f>
        <v>4</v>
      </c>
      <c r="BC78" s="80" t="str">
        <f>REPLACE(INDEX(GroupVertices[Group],MATCH(Edges[[#This Row],[Vertex 2]],GroupVertices[Vertex],0)),1,1,"")</f>
        <v>4</v>
      </c>
      <c r="BD78" s="48">
        <v>2</v>
      </c>
      <c r="BE78" s="49">
        <v>11.764705882352942</v>
      </c>
      <c r="BF78" s="48">
        <v>0</v>
      </c>
      <c r="BG78" s="49">
        <v>0</v>
      </c>
      <c r="BH78" s="48">
        <v>0</v>
      </c>
      <c r="BI78" s="49">
        <v>0</v>
      </c>
      <c r="BJ78" s="48">
        <v>15</v>
      </c>
      <c r="BK78" s="49">
        <v>88.23529411764706</v>
      </c>
      <c r="BL78" s="48">
        <v>17</v>
      </c>
    </row>
    <row r="79" spans="1:64" ht="15">
      <c r="A79" s="66" t="s">
        <v>295</v>
      </c>
      <c r="B79" s="66" t="s">
        <v>350</v>
      </c>
      <c r="C79" s="67" t="s">
        <v>3695</v>
      </c>
      <c r="D79" s="68">
        <v>3</v>
      </c>
      <c r="E79" s="69" t="s">
        <v>132</v>
      </c>
      <c r="F79" s="70">
        <v>32</v>
      </c>
      <c r="G79" s="67"/>
      <c r="H79" s="71"/>
      <c r="I79" s="72"/>
      <c r="J79" s="72"/>
      <c r="K79" s="34" t="s">
        <v>65</v>
      </c>
      <c r="L79" s="79">
        <v>79</v>
      </c>
      <c r="M79" s="79"/>
      <c r="N79" s="74"/>
      <c r="O79" s="81" t="s">
        <v>415</v>
      </c>
      <c r="P79" s="83">
        <v>43483.72180555556</v>
      </c>
      <c r="Q79" s="81" t="s">
        <v>459</v>
      </c>
      <c r="R79" s="81"/>
      <c r="S79" s="81"/>
      <c r="T79" s="81" t="s">
        <v>603</v>
      </c>
      <c r="U79" s="81"/>
      <c r="V79" s="85" t="s">
        <v>708</v>
      </c>
      <c r="W79" s="83">
        <v>43483.72180555556</v>
      </c>
      <c r="X79" s="85" t="s">
        <v>839</v>
      </c>
      <c r="Y79" s="81"/>
      <c r="Z79" s="81"/>
      <c r="AA79" s="87" t="s">
        <v>1090</v>
      </c>
      <c r="AB79" s="81"/>
      <c r="AC79" s="81" t="b">
        <v>0</v>
      </c>
      <c r="AD79" s="81">
        <v>0</v>
      </c>
      <c r="AE79" s="87" t="s">
        <v>1288</v>
      </c>
      <c r="AF79" s="81" t="b">
        <v>0</v>
      </c>
      <c r="AG79" s="81" t="s">
        <v>1298</v>
      </c>
      <c r="AH79" s="81"/>
      <c r="AI79" s="87" t="s">
        <v>1288</v>
      </c>
      <c r="AJ79" s="81" t="b">
        <v>0</v>
      </c>
      <c r="AK79" s="81">
        <v>14</v>
      </c>
      <c r="AL79" s="87" t="s">
        <v>1176</v>
      </c>
      <c r="AM79" s="81" t="s">
        <v>1314</v>
      </c>
      <c r="AN79" s="81" t="b">
        <v>0</v>
      </c>
      <c r="AO79" s="87" t="s">
        <v>1176</v>
      </c>
      <c r="AP79" s="81" t="s">
        <v>214</v>
      </c>
      <c r="AQ79" s="81">
        <v>0</v>
      </c>
      <c r="AR79" s="81">
        <v>0</v>
      </c>
      <c r="AS79" s="81"/>
      <c r="AT79" s="81"/>
      <c r="AU79" s="81"/>
      <c r="AV79" s="81"/>
      <c r="AW79" s="81"/>
      <c r="AX79" s="81"/>
      <c r="AY79" s="81"/>
      <c r="AZ79" s="81"/>
      <c r="BA79">
        <v>1</v>
      </c>
      <c r="BB79" s="80" t="str">
        <f>REPLACE(INDEX(GroupVertices[Group],MATCH(Edges[[#This Row],[Vertex 1]],GroupVertices[Vertex],0)),1,1,"")</f>
        <v>4</v>
      </c>
      <c r="BC79" s="80" t="str">
        <f>REPLACE(INDEX(GroupVertices[Group],MATCH(Edges[[#This Row],[Vertex 2]],GroupVertices[Vertex],0)),1,1,"")</f>
        <v>4</v>
      </c>
      <c r="BD79" s="48"/>
      <c r="BE79" s="49"/>
      <c r="BF79" s="48"/>
      <c r="BG79" s="49"/>
      <c r="BH79" s="48"/>
      <c r="BI79" s="49"/>
      <c r="BJ79" s="48"/>
      <c r="BK79" s="49"/>
      <c r="BL79" s="48"/>
    </row>
    <row r="80" spans="1:64" ht="15">
      <c r="A80" s="66" t="s">
        <v>295</v>
      </c>
      <c r="B80" s="66" t="s">
        <v>402</v>
      </c>
      <c r="C80" s="67" t="s">
        <v>3695</v>
      </c>
      <c r="D80" s="68">
        <v>3</v>
      </c>
      <c r="E80" s="69" t="s">
        <v>132</v>
      </c>
      <c r="F80" s="70">
        <v>32</v>
      </c>
      <c r="G80" s="67"/>
      <c r="H80" s="71"/>
      <c r="I80" s="72"/>
      <c r="J80" s="72"/>
      <c r="K80" s="34" t="s">
        <v>65</v>
      </c>
      <c r="L80" s="79">
        <v>80</v>
      </c>
      <c r="M80" s="79"/>
      <c r="N80" s="74"/>
      <c r="O80" s="81" t="s">
        <v>416</v>
      </c>
      <c r="P80" s="83">
        <v>43483.72180555556</v>
      </c>
      <c r="Q80" s="81" t="s">
        <v>459</v>
      </c>
      <c r="R80" s="81"/>
      <c r="S80" s="81"/>
      <c r="T80" s="81" t="s">
        <v>603</v>
      </c>
      <c r="U80" s="81"/>
      <c r="V80" s="85" t="s">
        <v>708</v>
      </c>
      <c r="W80" s="83">
        <v>43483.72180555556</v>
      </c>
      <c r="X80" s="85" t="s">
        <v>839</v>
      </c>
      <c r="Y80" s="81"/>
      <c r="Z80" s="81"/>
      <c r="AA80" s="87" t="s">
        <v>1090</v>
      </c>
      <c r="AB80" s="81"/>
      <c r="AC80" s="81" t="b">
        <v>0</v>
      </c>
      <c r="AD80" s="81">
        <v>0</v>
      </c>
      <c r="AE80" s="87" t="s">
        <v>1288</v>
      </c>
      <c r="AF80" s="81" t="b">
        <v>0</v>
      </c>
      <c r="AG80" s="81" t="s">
        <v>1298</v>
      </c>
      <c r="AH80" s="81"/>
      <c r="AI80" s="87" t="s">
        <v>1288</v>
      </c>
      <c r="AJ80" s="81" t="b">
        <v>0</v>
      </c>
      <c r="AK80" s="81">
        <v>14</v>
      </c>
      <c r="AL80" s="87" t="s">
        <v>1176</v>
      </c>
      <c r="AM80" s="81" t="s">
        <v>1314</v>
      </c>
      <c r="AN80" s="81" t="b">
        <v>0</v>
      </c>
      <c r="AO80" s="87" t="s">
        <v>1176</v>
      </c>
      <c r="AP80" s="81" t="s">
        <v>214</v>
      </c>
      <c r="AQ80" s="81">
        <v>0</v>
      </c>
      <c r="AR80" s="81">
        <v>0</v>
      </c>
      <c r="AS80" s="81"/>
      <c r="AT80" s="81"/>
      <c r="AU80" s="81"/>
      <c r="AV80" s="81"/>
      <c r="AW80" s="81"/>
      <c r="AX80" s="81"/>
      <c r="AY80" s="81"/>
      <c r="AZ80" s="81"/>
      <c r="BA80">
        <v>1</v>
      </c>
      <c r="BB80" s="80" t="str">
        <f>REPLACE(INDEX(GroupVertices[Group],MATCH(Edges[[#This Row],[Vertex 1]],GroupVertices[Vertex],0)),1,1,"")</f>
        <v>4</v>
      </c>
      <c r="BC80" s="80" t="str">
        <f>REPLACE(INDEX(GroupVertices[Group],MATCH(Edges[[#This Row],[Vertex 2]],GroupVertices[Vertex],0)),1,1,"")</f>
        <v>4</v>
      </c>
      <c r="BD80" s="48">
        <v>1</v>
      </c>
      <c r="BE80" s="49">
        <v>6.666666666666667</v>
      </c>
      <c r="BF80" s="48">
        <v>0</v>
      </c>
      <c r="BG80" s="49">
        <v>0</v>
      </c>
      <c r="BH80" s="48">
        <v>0</v>
      </c>
      <c r="BI80" s="49">
        <v>0</v>
      </c>
      <c r="BJ80" s="48">
        <v>14</v>
      </c>
      <c r="BK80" s="49">
        <v>93.33333333333333</v>
      </c>
      <c r="BL80" s="48">
        <v>15</v>
      </c>
    </row>
    <row r="81" spans="1:64" ht="15">
      <c r="A81" s="66" t="s">
        <v>296</v>
      </c>
      <c r="B81" s="66" t="s">
        <v>387</v>
      </c>
      <c r="C81" s="67" t="s">
        <v>3695</v>
      </c>
      <c r="D81" s="68">
        <v>3</v>
      </c>
      <c r="E81" s="69" t="s">
        <v>132</v>
      </c>
      <c r="F81" s="70">
        <v>32</v>
      </c>
      <c r="G81" s="67"/>
      <c r="H81" s="71"/>
      <c r="I81" s="72"/>
      <c r="J81" s="72"/>
      <c r="K81" s="34" t="s">
        <v>65</v>
      </c>
      <c r="L81" s="79">
        <v>81</v>
      </c>
      <c r="M81" s="79"/>
      <c r="N81" s="74"/>
      <c r="O81" s="81" t="s">
        <v>417</v>
      </c>
      <c r="P81" s="83">
        <v>43483.72226851852</v>
      </c>
      <c r="Q81" s="81" t="s">
        <v>460</v>
      </c>
      <c r="R81" s="81"/>
      <c r="S81" s="81"/>
      <c r="T81" s="81" t="s">
        <v>587</v>
      </c>
      <c r="U81" s="81"/>
      <c r="V81" s="85" t="s">
        <v>709</v>
      </c>
      <c r="W81" s="83">
        <v>43483.72226851852</v>
      </c>
      <c r="X81" s="85" t="s">
        <v>840</v>
      </c>
      <c r="Y81" s="81"/>
      <c r="Z81" s="81"/>
      <c r="AA81" s="87" t="s">
        <v>1091</v>
      </c>
      <c r="AB81" s="81"/>
      <c r="AC81" s="81" t="b">
        <v>0</v>
      </c>
      <c r="AD81" s="81">
        <v>0</v>
      </c>
      <c r="AE81" s="87" t="s">
        <v>1292</v>
      </c>
      <c r="AF81" s="81" t="b">
        <v>0</v>
      </c>
      <c r="AG81" s="81" t="s">
        <v>1298</v>
      </c>
      <c r="AH81" s="81"/>
      <c r="AI81" s="87" t="s">
        <v>1288</v>
      </c>
      <c r="AJ81" s="81" t="b">
        <v>0</v>
      </c>
      <c r="AK81" s="81">
        <v>0</v>
      </c>
      <c r="AL81" s="87" t="s">
        <v>1288</v>
      </c>
      <c r="AM81" s="81" t="s">
        <v>1312</v>
      </c>
      <c r="AN81" s="81" t="b">
        <v>0</v>
      </c>
      <c r="AO81" s="87" t="s">
        <v>1091</v>
      </c>
      <c r="AP81" s="81" t="s">
        <v>214</v>
      </c>
      <c r="AQ81" s="81">
        <v>0</v>
      </c>
      <c r="AR81" s="81">
        <v>0</v>
      </c>
      <c r="AS81" s="81"/>
      <c r="AT81" s="81"/>
      <c r="AU81" s="81"/>
      <c r="AV81" s="81"/>
      <c r="AW81" s="81"/>
      <c r="AX81" s="81"/>
      <c r="AY81" s="81"/>
      <c r="AZ81" s="81"/>
      <c r="BA81">
        <v>1</v>
      </c>
      <c r="BB81" s="80" t="str">
        <f>REPLACE(INDEX(GroupVertices[Group],MATCH(Edges[[#This Row],[Vertex 1]],GroupVertices[Vertex],0)),1,1,"")</f>
        <v>1</v>
      </c>
      <c r="BC81" s="80" t="str">
        <f>REPLACE(INDEX(GroupVertices[Group],MATCH(Edges[[#This Row],[Vertex 2]],GroupVertices[Vertex],0)),1,1,"")</f>
        <v>1</v>
      </c>
      <c r="BD81" s="48">
        <v>1</v>
      </c>
      <c r="BE81" s="49">
        <v>6.25</v>
      </c>
      <c r="BF81" s="48">
        <v>0</v>
      </c>
      <c r="BG81" s="49">
        <v>0</v>
      </c>
      <c r="BH81" s="48">
        <v>0</v>
      </c>
      <c r="BI81" s="49">
        <v>0</v>
      </c>
      <c r="BJ81" s="48">
        <v>15</v>
      </c>
      <c r="BK81" s="49">
        <v>93.75</v>
      </c>
      <c r="BL81" s="48">
        <v>16</v>
      </c>
    </row>
    <row r="82" spans="1:64" ht="15">
      <c r="A82" s="66" t="s">
        <v>297</v>
      </c>
      <c r="B82" s="66" t="s">
        <v>293</v>
      </c>
      <c r="C82" s="67" t="s">
        <v>3695</v>
      </c>
      <c r="D82" s="68">
        <v>3</v>
      </c>
      <c r="E82" s="69" t="s">
        <v>132</v>
      </c>
      <c r="F82" s="70">
        <v>32</v>
      </c>
      <c r="G82" s="67"/>
      <c r="H82" s="71"/>
      <c r="I82" s="72"/>
      <c r="J82" s="72"/>
      <c r="K82" s="34" t="s">
        <v>65</v>
      </c>
      <c r="L82" s="79">
        <v>82</v>
      </c>
      <c r="M82" s="79"/>
      <c r="N82" s="74"/>
      <c r="O82" s="81" t="s">
        <v>415</v>
      </c>
      <c r="P82" s="83">
        <v>43483.72615740741</v>
      </c>
      <c r="Q82" s="81" t="s">
        <v>461</v>
      </c>
      <c r="R82" s="81"/>
      <c r="S82" s="81"/>
      <c r="T82" s="81" t="s">
        <v>604</v>
      </c>
      <c r="U82" s="81"/>
      <c r="V82" s="85" t="s">
        <v>710</v>
      </c>
      <c r="W82" s="83">
        <v>43483.72615740741</v>
      </c>
      <c r="X82" s="85" t="s">
        <v>841</v>
      </c>
      <c r="Y82" s="81"/>
      <c r="Z82" s="81"/>
      <c r="AA82" s="87" t="s">
        <v>1092</v>
      </c>
      <c r="AB82" s="81"/>
      <c r="AC82" s="81" t="b">
        <v>0</v>
      </c>
      <c r="AD82" s="81">
        <v>0</v>
      </c>
      <c r="AE82" s="87" t="s">
        <v>1288</v>
      </c>
      <c r="AF82" s="81" t="b">
        <v>0</v>
      </c>
      <c r="AG82" s="81" t="s">
        <v>1298</v>
      </c>
      <c r="AH82" s="81"/>
      <c r="AI82" s="87" t="s">
        <v>1288</v>
      </c>
      <c r="AJ82" s="81" t="b">
        <v>0</v>
      </c>
      <c r="AK82" s="81">
        <v>6</v>
      </c>
      <c r="AL82" s="87" t="s">
        <v>1252</v>
      </c>
      <c r="AM82" s="81" t="s">
        <v>1312</v>
      </c>
      <c r="AN82" s="81" t="b">
        <v>0</v>
      </c>
      <c r="AO82" s="87" t="s">
        <v>1252</v>
      </c>
      <c r="AP82" s="81" t="s">
        <v>214</v>
      </c>
      <c r="AQ82" s="81">
        <v>0</v>
      </c>
      <c r="AR82" s="81">
        <v>0</v>
      </c>
      <c r="AS82" s="81"/>
      <c r="AT82" s="81"/>
      <c r="AU82" s="81"/>
      <c r="AV82" s="81"/>
      <c r="AW82" s="81"/>
      <c r="AX82" s="81"/>
      <c r="AY82" s="81"/>
      <c r="AZ82" s="81"/>
      <c r="BA82">
        <v>1</v>
      </c>
      <c r="BB82" s="80" t="str">
        <f>REPLACE(INDEX(GroupVertices[Group],MATCH(Edges[[#This Row],[Vertex 1]],GroupVertices[Vertex],0)),1,1,"")</f>
        <v>2</v>
      </c>
      <c r="BC82" s="80" t="str">
        <f>REPLACE(INDEX(GroupVertices[Group],MATCH(Edges[[#This Row],[Vertex 2]],GroupVertices[Vertex],0)),1,1,"")</f>
        <v>2</v>
      </c>
      <c r="BD82" s="48"/>
      <c r="BE82" s="49"/>
      <c r="BF82" s="48"/>
      <c r="BG82" s="49"/>
      <c r="BH82" s="48"/>
      <c r="BI82" s="49"/>
      <c r="BJ82" s="48"/>
      <c r="BK82" s="49"/>
      <c r="BL82" s="48"/>
    </row>
    <row r="83" spans="1:64" ht="15">
      <c r="A83" s="66" t="s">
        <v>297</v>
      </c>
      <c r="B83" s="66" t="s">
        <v>386</v>
      </c>
      <c r="C83" s="67" t="s">
        <v>3695</v>
      </c>
      <c r="D83" s="68">
        <v>3</v>
      </c>
      <c r="E83" s="69" t="s">
        <v>132</v>
      </c>
      <c r="F83" s="70">
        <v>32</v>
      </c>
      <c r="G83" s="67"/>
      <c r="H83" s="71"/>
      <c r="I83" s="72"/>
      <c r="J83" s="72"/>
      <c r="K83" s="34" t="s">
        <v>65</v>
      </c>
      <c r="L83" s="79">
        <v>83</v>
      </c>
      <c r="M83" s="79"/>
      <c r="N83" s="74"/>
      <c r="O83" s="81" t="s">
        <v>416</v>
      </c>
      <c r="P83" s="83">
        <v>43483.72615740741</v>
      </c>
      <c r="Q83" s="81" t="s">
        <v>461</v>
      </c>
      <c r="R83" s="81"/>
      <c r="S83" s="81"/>
      <c r="T83" s="81" t="s">
        <v>604</v>
      </c>
      <c r="U83" s="81"/>
      <c r="V83" s="85" t="s">
        <v>710</v>
      </c>
      <c r="W83" s="83">
        <v>43483.72615740741</v>
      </c>
      <c r="X83" s="85" t="s">
        <v>841</v>
      </c>
      <c r="Y83" s="81"/>
      <c r="Z83" s="81"/>
      <c r="AA83" s="87" t="s">
        <v>1092</v>
      </c>
      <c r="AB83" s="81"/>
      <c r="AC83" s="81" t="b">
        <v>0</v>
      </c>
      <c r="AD83" s="81">
        <v>0</v>
      </c>
      <c r="AE83" s="87" t="s">
        <v>1288</v>
      </c>
      <c r="AF83" s="81" t="b">
        <v>0</v>
      </c>
      <c r="AG83" s="81" t="s">
        <v>1298</v>
      </c>
      <c r="AH83" s="81"/>
      <c r="AI83" s="87" t="s">
        <v>1288</v>
      </c>
      <c r="AJ83" s="81" t="b">
        <v>0</v>
      </c>
      <c r="AK83" s="81">
        <v>6</v>
      </c>
      <c r="AL83" s="87" t="s">
        <v>1252</v>
      </c>
      <c r="AM83" s="81" t="s">
        <v>1312</v>
      </c>
      <c r="AN83" s="81" t="b">
        <v>0</v>
      </c>
      <c r="AO83" s="87" t="s">
        <v>1252</v>
      </c>
      <c r="AP83" s="81" t="s">
        <v>214</v>
      </c>
      <c r="AQ83" s="81">
        <v>0</v>
      </c>
      <c r="AR83" s="81">
        <v>0</v>
      </c>
      <c r="AS83" s="81"/>
      <c r="AT83" s="81"/>
      <c r="AU83" s="81"/>
      <c r="AV83" s="81"/>
      <c r="AW83" s="81"/>
      <c r="AX83" s="81"/>
      <c r="AY83" s="81"/>
      <c r="AZ83" s="81"/>
      <c r="BA83">
        <v>1</v>
      </c>
      <c r="BB83" s="80" t="str">
        <f>REPLACE(INDEX(GroupVertices[Group],MATCH(Edges[[#This Row],[Vertex 1]],GroupVertices[Vertex],0)),1,1,"")</f>
        <v>2</v>
      </c>
      <c r="BC83" s="80" t="str">
        <f>REPLACE(INDEX(GroupVertices[Group],MATCH(Edges[[#This Row],[Vertex 2]],GroupVertices[Vertex],0)),1,1,"")</f>
        <v>2</v>
      </c>
      <c r="BD83" s="48">
        <v>2</v>
      </c>
      <c r="BE83" s="49">
        <v>5.405405405405405</v>
      </c>
      <c r="BF83" s="48">
        <v>2</v>
      </c>
      <c r="BG83" s="49">
        <v>5.405405405405405</v>
      </c>
      <c r="BH83" s="48">
        <v>0</v>
      </c>
      <c r="BI83" s="49">
        <v>0</v>
      </c>
      <c r="BJ83" s="48">
        <v>33</v>
      </c>
      <c r="BK83" s="49">
        <v>89.1891891891892</v>
      </c>
      <c r="BL83" s="48">
        <v>37</v>
      </c>
    </row>
    <row r="84" spans="1:64" ht="15">
      <c r="A84" s="66" t="s">
        <v>298</v>
      </c>
      <c r="B84" s="66" t="s">
        <v>370</v>
      </c>
      <c r="C84" s="67" t="s">
        <v>3695</v>
      </c>
      <c r="D84" s="68">
        <v>3</v>
      </c>
      <c r="E84" s="69" t="s">
        <v>132</v>
      </c>
      <c r="F84" s="70">
        <v>32</v>
      </c>
      <c r="G84" s="67"/>
      <c r="H84" s="71"/>
      <c r="I84" s="72"/>
      <c r="J84" s="72"/>
      <c r="K84" s="34" t="s">
        <v>65</v>
      </c>
      <c r="L84" s="79">
        <v>84</v>
      </c>
      <c r="M84" s="79"/>
      <c r="N84" s="74"/>
      <c r="O84" s="81" t="s">
        <v>415</v>
      </c>
      <c r="P84" s="83">
        <v>43483.72818287037</v>
      </c>
      <c r="Q84" s="81" t="s">
        <v>462</v>
      </c>
      <c r="R84" s="81"/>
      <c r="S84" s="81"/>
      <c r="T84" s="81" t="s">
        <v>605</v>
      </c>
      <c r="U84" s="81"/>
      <c r="V84" s="85" t="s">
        <v>711</v>
      </c>
      <c r="W84" s="83">
        <v>43483.72818287037</v>
      </c>
      <c r="X84" s="85" t="s">
        <v>842</v>
      </c>
      <c r="Y84" s="81"/>
      <c r="Z84" s="81"/>
      <c r="AA84" s="87" t="s">
        <v>1093</v>
      </c>
      <c r="AB84" s="81"/>
      <c r="AC84" s="81" t="b">
        <v>0</v>
      </c>
      <c r="AD84" s="81">
        <v>0</v>
      </c>
      <c r="AE84" s="87" t="s">
        <v>1288</v>
      </c>
      <c r="AF84" s="81" t="b">
        <v>0</v>
      </c>
      <c r="AG84" s="81" t="s">
        <v>1298</v>
      </c>
      <c r="AH84" s="81"/>
      <c r="AI84" s="87" t="s">
        <v>1288</v>
      </c>
      <c r="AJ84" s="81" t="b">
        <v>0</v>
      </c>
      <c r="AK84" s="81">
        <v>3</v>
      </c>
      <c r="AL84" s="87" t="s">
        <v>1208</v>
      </c>
      <c r="AM84" s="81" t="s">
        <v>1312</v>
      </c>
      <c r="AN84" s="81" t="b">
        <v>0</v>
      </c>
      <c r="AO84" s="87" t="s">
        <v>1208</v>
      </c>
      <c r="AP84" s="81" t="s">
        <v>214</v>
      </c>
      <c r="AQ84" s="81">
        <v>0</v>
      </c>
      <c r="AR84" s="81">
        <v>0</v>
      </c>
      <c r="AS84" s="81"/>
      <c r="AT84" s="81"/>
      <c r="AU84" s="81"/>
      <c r="AV84" s="81"/>
      <c r="AW84" s="81"/>
      <c r="AX84" s="81"/>
      <c r="AY84" s="81"/>
      <c r="AZ84" s="81"/>
      <c r="BA84">
        <v>1</v>
      </c>
      <c r="BB84" s="80" t="str">
        <f>REPLACE(INDEX(GroupVertices[Group],MATCH(Edges[[#This Row],[Vertex 1]],GroupVertices[Vertex],0)),1,1,"")</f>
        <v>10</v>
      </c>
      <c r="BC84" s="80" t="str">
        <f>REPLACE(INDEX(GroupVertices[Group],MATCH(Edges[[#This Row],[Vertex 2]],GroupVertices[Vertex],0)),1,1,"")</f>
        <v>10</v>
      </c>
      <c r="BD84" s="48">
        <v>4</v>
      </c>
      <c r="BE84" s="49">
        <v>21.05263157894737</v>
      </c>
      <c r="BF84" s="48">
        <v>0</v>
      </c>
      <c r="BG84" s="49">
        <v>0</v>
      </c>
      <c r="BH84" s="48">
        <v>0</v>
      </c>
      <c r="BI84" s="49">
        <v>0</v>
      </c>
      <c r="BJ84" s="48">
        <v>15</v>
      </c>
      <c r="BK84" s="49">
        <v>78.94736842105263</v>
      </c>
      <c r="BL84" s="48">
        <v>19</v>
      </c>
    </row>
    <row r="85" spans="1:64" ht="15">
      <c r="A85" s="66" t="s">
        <v>299</v>
      </c>
      <c r="B85" s="66" t="s">
        <v>350</v>
      </c>
      <c r="C85" s="67" t="s">
        <v>3696</v>
      </c>
      <c r="D85" s="68">
        <v>10</v>
      </c>
      <c r="E85" s="69" t="s">
        <v>136</v>
      </c>
      <c r="F85" s="70">
        <v>28.285714285714285</v>
      </c>
      <c r="G85" s="67"/>
      <c r="H85" s="71"/>
      <c r="I85" s="72"/>
      <c r="J85" s="72"/>
      <c r="K85" s="34" t="s">
        <v>65</v>
      </c>
      <c r="L85" s="79">
        <v>85</v>
      </c>
      <c r="M85" s="79"/>
      <c r="N85" s="74"/>
      <c r="O85" s="81" t="s">
        <v>415</v>
      </c>
      <c r="P85" s="83">
        <v>43483.7303125</v>
      </c>
      <c r="Q85" s="81" t="s">
        <v>463</v>
      </c>
      <c r="R85" s="81"/>
      <c r="S85" s="81"/>
      <c r="T85" s="81" t="s">
        <v>589</v>
      </c>
      <c r="U85" s="85" t="s">
        <v>645</v>
      </c>
      <c r="V85" s="85" t="s">
        <v>645</v>
      </c>
      <c r="W85" s="83">
        <v>43483.7303125</v>
      </c>
      <c r="X85" s="85" t="s">
        <v>843</v>
      </c>
      <c r="Y85" s="81"/>
      <c r="Z85" s="81"/>
      <c r="AA85" s="87" t="s">
        <v>1094</v>
      </c>
      <c r="AB85" s="81"/>
      <c r="AC85" s="81" t="b">
        <v>0</v>
      </c>
      <c r="AD85" s="81">
        <v>0</v>
      </c>
      <c r="AE85" s="87" t="s">
        <v>1288</v>
      </c>
      <c r="AF85" s="81" t="b">
        <v>0</v>
      </c>
      <c r="AG85" s="81" t="s">
        <v>1298</v>
      </c>
      <c r="AH85" s="81"/>
      <c r="AI85" s="87" t="s">
        <v>1288</v>
      </c>
      <c r="AJ85" s="81" t="b">
        <v>0</v>
      </c>
      <c r="AK85" s="81">
        <v>10</v>
      </c>
      <c r="AL85" s="87" t="s">
        <v>1175</v>
      </c>
      <c r="AM85" s="81" t="s">
        <v>1317</v>
      </c>
      <c r="AN85" s="81" t="b">
        <v>0</v>
      </c>
      <c r="AO85" s="87" t="s">
        <v>1175</v>
      </c>
      <c r="AP85" s="81" t="s">
        <v>214</v>
      </c>
      <c r="AQ85" s="81">
        <v>0</v>
      </c>
      <c r="AR85" s="81">
        <v>0</v>
      </c>
      <c r="AS85" s="81"/>
      <c r="AT85" s="81"/>
      <c r="AU85" s="81"/>
      <c r="AV85" s="81"/>
      <c r="AW85" s="81"/>
      <c r="AX85" s="81"/>
      <c r="AY85" s="81"/>
      <c r="AZ85" s="81"/>
      <c r="BA85">
        <v>2</v>
      </c>
      <c r="BB85" s="80" t="str">
        <f>REPLACE(INDEX(GroupVertices[Group],MATCH(Edges[[#This Row],[Vertex 1]],GroupVertices[Vertex],0)),1,1,"")</f>
        <v>4</v>
      </c>
      <c r="BC85" s="80" t="str">
        <f>REPLACE(INDEX(GroupVertices[Group],MATCH(Edges[[#This Row],[Vertex 2]],GroupVertices[Vertex],0)),1,1,"")</f>
        <v>4</v>
      </c>
      <c r="BD85" s="48"/>
      <c r="BE85" s="49"/>
      <c r="BF85" s="48"/>
      <c r="BG85" s="49"/>
      <c r="BH85" s="48"/>
      <c r="BI85" s="49"/>
      <c r="BJ85" s="48"/>
      <c r="BK85" s="49"/>
      <c r="BL85" s="48"/>
    </row>
    <row r="86" spans="1:64" ht="15">
      <c r="A86" s="66" t="s">
        <v>299</v>
      </c>
      <c r="B86" s="66" t="s">
        <v>402</v>
      </c>
      <c r="C86" s="67" t="s">
        <v>3695</v>
      </c>
      <c r="D86" s="68">
        <v>3</v>
      </c>
      <c r="E86" s="69" t="s">
        <v>132</v>
      </c>
      <c r="F86" s="70">
        <v>32</v>
      </c>
      <c r="G86" s="67"/>
      <c r="H86" s="71"/>
      <c r="I86" s="72"/>
      <c r="J86" s="72"/>
      <c r="K86" s="34" t="s">
        <v>65</v>
      </c>
      <c r="L86" s="79">
        <v>86</v>
      </c>
      <c r="M86" s="79"/>
      <c r="N86" s="74"/>
      <c r="O86" s="81" t="s">
        <v>416</v>
      </c>
      <c r="P86" s="83">
        <v>43483.7303125</v>
      </c>
      <c r="Q86" s="81" t="s">
        <v>463</v>
      </c>
      <c r="R86" s="81"/>
      <c r="S86" s="81"/>
      <c r="T86" s="81" t="s">
        <v>589</v>
      </c>
      <c r="U86" s="85" t="s">
        <v>645</v>
      </c>
      <c r="V86" s="85" t="s">
        <v>645</v>
      </c>
      <c r="W86" s="83">
        <v>43483.7303125</v>
      </c>
      <c r="X86" s="85" t="s">
        <v>843</v>
      </c>
      <c r="Y86" s="81"/>
      <c r="Z86" s="81"/>
      <c r="AA86" s="87" t="s">
        <v>1094</v>
      </c>
      <c r="AB86" s="81"/>
      <c r="AC86" s="81" t="b">
        <v>0</v>
      </c>
      <c r="AD86" s="81">
        <v>0</v>
      </c>
      <c r="AE86" s="87" t="s">
        <v>1288</v>
      </c>
      <c r="AF86" s="81" t="b">
        <v>0</v>
      </c>
      <c r="AG86" s="81" t="s">
        <v>1298</v>
      </c>
      <c r="AH86" s="81"/>
      <c r="AI86" s="87" t="s">
        <v>1288</v>
      </c>
      <c r="AJ86" s="81" t="b">
        <v>0</v>
      </c>
      <c r="AK86" s="81">
        <v>10</v>
      </c>
      <c r="AL86" s="87" t="s">
        <v>1175</v>
      </c>
      <c r="AM86" s="81" t="s">
        <v>1317</v>
      </c>
      <c r="AN86" s="81" t="b">
        <v>0</v>
      </c>
      <c r="AO86" s="87" t="s">
        <v>1175</v>
      </c>
      <c r="AP86" s="81" t="s">
        <v>214</v>
      </c>
      <c r="AQ86" s="81">
        <v>0</v>
      </c>
      <c r="AR86" s="81">
        <v>0</v>
      </c>
      <c r="AS86" s="81"/>
      <c r="AT86" s="81"/>
      <c r="AU86" s="81"/>
      <c r="AV86" s="81"/>
      <c r="AW86" s="81"/>
      <c r="AX86" s="81"/>
      <c r="AY86" s="81"/>
      <c r="AZ86" s="81"/>
      <c r="BA86">
        <v>1</v>
      </c>
      <c r="BB86" s="80" t="str">
        <f>REPLACE(INDEX(GroupVertices[Group],MATCH(Edges[[#This Row],[Vertex 1]],GroupVertices[Vertex],0)),1,1,"")</f>
        <v>4</v>
      </c>
      <c r="BC86" s="80" t="str">
        <f>REPLACE(INDEX(GroupVertices[Group],MATCH(Edges[[#This Row],[Vertex 2]],GroupVertices[Vertex],0)),1,1,"")</f>
        <v>4</v>
      </c>
      <c r="BD86" s="48">
        <v>0</v>
      </c>
      <c r="BE86" s="49">
        <v>0</v>
      </c>
      <c r="BF86" s="48">
        <v>0</v>
      </c>
      <c r="BG86" s="49">
        <v>0</v>
      </c>
      <c r="BH86" s="48">
        <v>0</v>
      </c>
      <c r="BI86" s="49">
        <v>0</v>
      </c>
      <c r="BJ86" s="48">
        <v>11</v>
      </c>
      <c r="BK86" s="49">
        <v>100</v>
      </c>
      <c r="BL86" s="48">
        <v>11</v>
      </c>
    </row>
    <row r="87" spans="1:64" ht="15">
      <c r="A87" s="66" t="s">
        <v>299</v>
      </c>
      <c r="B87" s="66" t="s">
        <v>350</v>
      </c>
      <c r="C87" s="67" t="s">
        <v>3696</v>
      </c>
      <c r="D87" s="68">
        <v>10</v>
      </c>
      <c r="E87" s="69" t="s">
        <v>136</v>
      </c>
      <c r="F87" s="70">
        <v>28.285714285714285</v>
      </c>
      <c r="G87" s="67"/>
      <c r="H87" s="71"/>
      <c r="I87" s="72"/>
      <c r="J87" s="72"/>
      <c r="K87" s="34" t="s">
        <v>65</v>
      </c>
      <c r="L87" s="79">
        <v>87</v>
      </c>
      <c r="M87" s="79"/>
      <c r="N87" s="74"/>
      <c r="O87" s="81" t="s">
        <v>415</v>
      </c>
      <c r="P87" s="83">
        <v>43483.73038194444</v>
      </c>
      <c r="Q87" s="81" t="s">
        <v>464</v>
      </c>
      <c r="R87" s="81"/>
      <c r="S87" s="81"/>
      <c r="T87" s="81"/>
      <c r="U87" s="81"/>
      <c r="V87" s="85" t="s">
        <v>712</v>
      </c>
      <c r="W87" s="83">
        <v>43483.73038194444</v>
      </c>
      <c r="X87" s="85" t="s">
        <v>844</v>
      </c>
      <c r="Y87" s="81"/>
      <c r="Z87" s="81"/>
      <c r="AA87" s="87" t="s">
        <v>1095</v>
      </c>
      <c r="AB87" s="81"/>
      <c r="AC87" s="81" t="b">
        <v>0</v>
      </c>
      <c r="AD87" s="81">
        <v>0</v>
      </c>
      <c r="AE87" s="87" t="s">
        <v>1288</v>
      </c>
      <c r="AF87" s="81" t="b">
        <v>0</v>
      </c>
      <c r="AG87" s="81" t="s">
        <v>1298</v>
      </c>
      <c r="AH87" s="81"/>
      <c r="AI87" s="87" t="s">
        <v>1288</v>
      </c>
      <c r="AJ87" s="81" t="b">
        <v>0</v>
      </c>
      <c r="AK87" s="81">
        <v>7</v>
      </c>
      <c r="AL87" s="87" t="s">
        <v>1263</v>
      </c>
      <c r="AM87" s="81" t="s">
        <v>1317</v>
      </c>
      <c r="AN87" s="81" t="b">
        <v>0</v>
      </c>
      <c r="AO87" s="87" t="s">
        <v>1263</v>
      </c>
      <c r="AP87" s="81" t="s">
        <v>214</v>
      </c>
      <c r="AQ87" s="81">
        <v>0</v>
      </c>
      <c r="AR87" s="81">
        <v>0</v>
      </c>
      <c r="AS87" s="81"/>
      <c r="AT87" s="81"/>
      <c r="AU87" s="81"/>
      <c r="AV87" s="81"/>
      <c r="AW87" s="81"/>
      <c r="AX87" s="81"/>
      <c r="AY87" s="81"/>
      <c r="AZ87" s="81"/>
      <c r="BA87">
        <v>2</v>
      </c>
      <c r="BB87" s="80" t="str">
        <f>REPLACE(INDEX(GroupVertices[Group],MATCH(Edges[[#This Row],[Vertex 1]],GroupVertices[Vertex],0)),1,1,"")</f>
        <v>4</v>
      </c>
      <c r="BC87" s="80" t="str">
        <f>REPLACE(INDEX(GroupVertices[Group],MATCH(Edges[[#This Row],[Vertex 2]],GroupVertices[Vertex],0)),1,1,"")</f>
        <v>4</v>
      </c>
      <c r="BD87" s="48">
        <v>1</v>
      </c>
      <c r="BE87" s="49">
        <v>3.5714285714285716</v>
      </c>
      <c r="BF87" s="48">
        <v>1</v>
      </c>
      <c r="BG87" s="49">
        <v>3.5714285714285716</v>
      </c>
      <c r="BH87" s="48">
        <v>0</v>
      </c>
      <c r="BI87" s="49">
        <v>0</v>
      </c>
      <c r="BJ87" s="48">
        <v>26</v>
      </c>
      <c r="BK87" s="49">
        <v>92.85714285714286</v>
      </c>
      <c r="BL87" s="48">
        <v>28</v>
      </c>
    </row>
    <row r="88" spans="1:64" ht="15">
      <c r="A88" s="66" t="s">
        <v>300</v>
      </c>
      <c r="B88" s="66" t="s">
        <v>387</v>
      </c>
      <c r="C88" s="67" t="s">
        <v>3695</v>
      </c>
      <c r="D88" s="68">
        <v>3</v>
      </c>
      <c r="E88" s="69" t="s">
        <v>132</v>
      </c>
      <c r="F88" s="70">
        <v>32</v>
      </c>
      <c r="G88" s="67"/>
      <c r="H88" s="71"/>
      <c r="I88" s="72"/>
      <c r="J88" s="72"/>
      <c r="K88" s="34" t="s">
        <v>65</v>
      </c>
      <c r="L88" s="79">
        <v>88</v>
      </c>
      <c r="M88" s="79"/>
      <c r="N88" s="74"/>
      <c r="O88" s="81" t="s">
        <v>416</v>
      </c>
      <c r="P88" s="83">
        <v>43483.73447916667</v>
      </c>
      <c r="Q88" s="81" t="s">
        <v>465</v>
      </c>
      <c r="R88" s="81"/>
      <c r="S88" s="81"/>
      <c r="T88" s="81" t="s">
        <v>587</v>
      </c>
      <c r="U88" s="81"/>
      <c r="V88" s="85" t="s">
        <v>713</v>
      </c>
      <c r="W88" s="83">
        <v>43483.73447916667</v>
      </c>
      <c r="X88" s="85" t="s">
        <v>845</v>
      </c>
      <c r="Y88" s="81"/>
      <c r="Z88" s="81"/>
      <c r="AA88" s="87" t="s">
        <v>1096</v>
      </c>
      <c r="AB88" s="81"/>
      <c r="AC88" s="81" t="b">
        <v>0</v>
      </c>
      <c r="AD88" s="81">
        <v>0</v>
      </c>
      <c r="AE88" s="87" t="s">
        <v>1288</v>
      </c>
      <c r="AF88" s="81" t="b">
        <v>0</v>
      </c>
      <c r="AG88" s="81" t="s">
        <v>1298</v>
      </c>
      <c r="AH88" s="81"/>
      <c r="AI88" s="87" t="s">
        <v>1288</v>
      </c>
      <c r="AJ88" s="81" t="b">
        <v>0</v>
      </c>
      <c r="AK88" s="81">
        <v>0</v>
      </c>
      <c r="AL88" s="87" t="s">
        <v>1288</v>
      </c>
      <c r="AM88" s="81" t="s">
        <v>1312</v>
      </c>
      <c r="AN88" s="81" t="b">
        <v>0</v>
      </c>
      <c r="AO88" s="87" t="s">
        <v>1096</v>
      </c>
      <c r="AP88" s="81" t="s">
        <v>214</v>
      </c>
      <c r="AQ88" s="81">
        <v>0</v>
      </c>
      <c r="AR88" s="81">
        <v>0</v>
      </c>
      <c r="AS88" s="81"/>
      <c r="AT88" s="81"/>
      <c r="AU88" s="81"/>
      <c r="AV88" s="81"/>
      <c r="AW88" s="81"/>
      <c r="AX88" s="81"/>
      <c r="AY88" s="81"/>
      <c r="AZ88" s="81"/>
      <c r="BA88">
        <v>1</v>
      </c>
      <c r="BB88" s="80" t="str">
        <f>REPLACE(INDEX(GroupVertices[Group],MATCH(Edges[[#This Row],[Vertex 1]],GroupVertices[Vertex],0)),1,1,"")</f>
        <v>1</v>
      </c>
      <c r="BC88" s="80" t="str">
        <f>REPLACE(INDEX(GroupVertices[Group],MATCH(Edges[[#This Row],[Vertex 2]],GroupVertices[Vertex],0)),1,1,"")</f>
        <v>1</v>
      </c>
      <c r="BD88" s="48">
        <v>3</v>
      </c>
      <c r="BE88" s="49">
        <v>10.714285714285714</v>
      </c>
      <c r="BF88" s="48">
        <v>0</v>
      </c>
      <c r="BG88" s="49">
        <v>0</v>
      </c>
      <c r="BH88" s="48">
        <v>0</v>
      </c>
      <c r="BI88" s="49">
        <v>0</v>
      </c>
      <c r="BJ88" s="48">
        <v>25</v>
      </c>
      <c r="BK88" s="49">
        <v>89.28571428571429</v>
      </c>
      <c r="BL88" s="48">
        <v>28</v>
      </c>
    </row>
    <row r="89" spans="1:64" ht="15">
      <c r="A89" s="66" t="s">
        <v>301</v>
      </c>
      <c r="B89" s="66" t="s">
        <v>306</v>
      </c>
      <c r="C89" s="67" t="s">
        <v>3695</v>
      </c>
      <c r="D89" s="68">
        <v>3</v>
      </c>
      <c r="E89" s="69" t="s">
        <v>132</v>
      </c>
      <c r="F89" s="70">
        <v>32</v>
      </c>
      <c r="G89" s="67"/>
      <c r="H89" s="71"/>
      <c r="I89" s="72"/>
      <c r="J89" s="72"/>
      <c r="K89" s="34" t="s">
        <v>65</v>
      </c>
      <c r="L89" s="79">
        <v>89</v>
      </c>
      <c r="M89" s="79"/>
      <c r="N89" s="74"/>
      <c r="O89" s="81" t="s">
        <v>415</v>
      </c>
      <c r="P89" s="83">
        <v>43483.73762731482</v>
      </c>
      <c r="Q89" s="81" t="s">
        <v>439</v>
      </c>
      <c r="R89" s="81"/>
      <c r="S89" s="81"/>
      <c r="T89" s="81"/>
      <c r="U89" s="81"/>
      <c r="V89" s="85" t="s">
        <v>714</v>
      </c>
      <c r="W89" s="83">
        <v>43483.73762731482</v>
      </c>
      <c r="X89" s="85" t="s">
        <v>846</v>
      </c>
      <c r="Y89" s="81"/>
      <c r="Z89" s="81"/>
      <c r="AA89" s="87" t="s">
        <v>1097</v>
      </c>
      <c r="AB89" s="81"/>
      <c r="AC89" s="81" t="b">
        <v>0</v>
      </c>
      <c r="AD89" s="81">
        <v>0</v>
      </c>
      <c r="AE89" s="87" t="s">
        <v>1288</v>
      </c>
      <c r="AF89" s="81" t="b">
        <v>1</v>
      </c>
      <c r="AG89" s="81" t="s">
        <v>1298</v>
      </c>
      <c r="AH89" s="81"/>
      <c r="AI89" s="87" t="s">
        <v>1210</v>
      </c>
      <c r="AJ89" s="81" t="b">
        <v>0</v>
      </c>
      <c r="AK89" s="81">
        <v>29</v>
      </c>
      <c r="AL89" s="87" t="s">
        <v>1185</v>
      </c>
      <c r="AM89" s="81" t="s">
        <v>1317</v>
      </c>
      <c r="AN89" s="81" t="b">
        <v>0</v>
      </c>
      <c r="AO89" s="87" t="s">
        <v>1185</v>
      </c>
      <c r="AP89" s="81" t="s">
        <v>214</v>
      </c>
      <c r="AQ89" s="81">
        <v>0</v>
      </c>
      <c r="AR89" s="81">
        <v>0</v>
      </c>
      <c r="AS89" s="81"/>
      <c r="AT89" s="81"/>
      <c r="AU89" s="81"/>
      <c r="AV89" s="81"/>
      <c r="AW89" s="81"/>
      <c r="AX89" s="81"/>
      <c r="AY89" s="81"/>
      <c r="AZ89" s="81"/>
      <c r="BA89">
        <v>1</v>
      </c>
      <c r="BB89" s="80" t="str">
        <f>REPLACE(INDEX(GroupVertices[Group],MATCH(Edges[[#This Row],[Vertex 1]],GroupVertices[Vertex],0)),1,1,"")</f>
        <v>3</v>
      </c>
      <c r="BC89" s="80" t="str">
        <f>REPLACE(INDEX(GroupVertices[Group],MATCH(Edges[[#This Row],[Vertex 2]],GroupVertices[Vertex],0)),1,1,"")</f>
        <v>3</v>
      </c>
      <c r="BD89" s="48">
        <v>0</v>
      </c>
      <c r="BE89" s="49">
        <v>0</v>
      </c>
      <c r="BF89" s="48">
        <v>1</v>
      </c>
      <c r="BG89" s="49">
        <v>4.166666666666667</v>
      </c>
      <c r="BH89" s="48">
        <v>0</v>
      </c>
      <c r="BI89" s="49">
        <v>0</v>
      </c>
      <c r="BJ89" s="48">
        <v>23</v>
      </c>
      <c r="BK89" s="49">
        <v>95.83333333333333</v>
      </c>
      <c r="BL89" s="48">
        <v>24</v>
      </c>
    </row>
    <row r="90" spans="1:64" ht="15">
      <c r="A90" s="66" t="s">
        <v>302</v>
      </c>
      <c r="B90" s="66" t="s">
        <v>382</v>
      </c>
      <c r="C90" s="67" t="s">
        <v>3695</v>
      </c>
      <c r="D90" s="68">
        <v>3</v>
      </c>
      <c r="E90" s="69" t="s">
        <v>132</v>
      </c>
      <c r="F90" s="70">
        <v>32</v>
      </c>
      <c r="G90" s="67"/>
      <c r="H90" s="71"/>
      <c r="I90" s="72"/>
      <c r="J90" s="72"/>
      <c r="K90" s="34" t="s">
        <v>65</v>
      </c>
      <c r="L90" s="79">
        <v>90</v>
      </c>
      <c r="M90" s="79"/>
      <c r="N90" s="74"/>
      <c r="O90" s="81" t="s">
        <v>415</v>
      </c>
      <c r="P90" s="83">
        <v>43483.73820601852</v>
      </c>
      <c r="Q90" s="81" t="s">
        <v>466</v>
      </c>
      <c r="R90" s="85" t="s">
        <v>546</v>
      </c>
      <c r="S90" s="81" t="s">
        <v>575</v>
      </c>
      <c r="T90" s="81" t="s">
        <v>587</v>
      </c>
      <c r="U90" s="81"/>
      <c r="V90" s="85" t="s">
        <v>715</v>
      </c>
      <c r="W90" s="83">
        <v>43483.73820601852</v>
      </c>
      <c r="X90" s="85" t="s">
        <v>847</v>
      </c>
      <c r="Y90" s="81"/>
      <c r="Z90" s="81"/>
      <c r="AA90" s="87" t="s">
        <v>1098</v>
      </c>
      <c r="AB90" s="81"/>
      <c r="AC90" s="81" t="b">
        <v>0</v>
      </c>
      <c r="AD90" s="81">
        <v>0</v>
      </c>
      <c r="AE90" s="87" t="s">
        <v>1288</v>
      </c>
      <c r="AF90" s="81" t="b">
        <v>1</v>
      </c>
      <c r="AG90" s="81" t="s">
        <v>1298</v>
      </c>
      <c r="AH90" s="81"/>
      <c r="AI90" s="87" t="s">
        <v>1243</v>
      </c>
      <c r="AJ90" s="81" t="b">
        <v>0</v>
      </c>
      <c r="AK90" s="81">
        <v>5</v>
      </c>
      <c r="AL90" s="87" t="s">
        <v>1242</v>
      </c>
      <c r="AM90" s="81" t="s">
        <v>1314</v>
      </c>
      <c r="AN90" s="81" t="b">
        <v>0</v>
      </c>
      <c r="AO90" s="87" t="s">
        <v>1242</v>
      </c>
      <c r="AP90" s="81" t="s">
        <v>214</v>
      </c>
      <c r="AQ90" s="81">
        <v>0</v>
      </c>
      <c r="AR90" s="81">
        <v>0</v>
      </c>
      <c r="AS90" s="81"/>
      <c r="AT90" s="81"/>
      <c r="AU90" s="81"/>
      <c r="AV90" s="81"/>
      <c r="AW90" s="81"/>
      <c r="AX90" s="81"/>
      <c r="AY90" s="81"/>
      <c r="AZ90" s="81"/>
      <c r="BA90">
        <v>1</v>
      </c>
      <c r="BB90" s="80" t="str">
        <f>REPLACE(INDEX(GroupVertices[Group],MATCH(Edges[[#This Row],[Vertex 1]],GroupVertices[Vertex],0)),1,1,"")</f>
        <v>5</v>
      </c>
      <c r="BC90" s="80" t="str">
        <f>REPLACE(INDEX(GroupVertices[Group],MATCH(Edges[[#This Row],[Vertex 2]],GroupVertices[Vertex],0)),1,1,"")</f>
        <v>5</v>
      </c>
      <c r="BD90" s="48">
        <v>0</v>
      </c>
      <c r="BE90" s="49">
        <v>0</v>
      </c>
      <c r="BF90" s="48">
        <v>1</v>
      </c>
      <c r="BG90" s="49">
        <v>12.5</v>
      </c>
      <c r="BH90" s="48">
        <v>0</v>
      </c>
      <c r="BI90" s="49">
        <v>0</v>
      </c>
      <c r="BJ90" s="48">
        <v>7</v>
      </c>
      <c r="BK90" s="49">
        <v>87.5</v>
      </c>
      <c r="BL90" s="48">
        <v>8</v>
      </c>
    </row>
    <row r="91" spans="1:64" ht="15">
      <c r="A91" s="66" t="s">
        <v>303</v>
      </c>
      <c r="B91" s="66" t="s">
        <v>303</v>
      </c>
      <c r="C91" s="67" t="s">
        <v>3695</v>
      </c>
      <c r="D91" s="68">
        <v>3</v>
      </c>
      <c r="E91" s="69" t="s">
        <v>132</v>
      </c>
      <c r="F91" s="70">
        <v>32</v>
      </c>
      <c r="G91" s="67"/>
      <c r="H91" s="71"/>
      <c r="I91" s="72"/>
      <c r="J91" s="72"/>
      <c r="K91" s="34" t="s">
        <v>65</v>
      </c>
      <c r="L91" s="79">
        <v>91</v>
      </c>
      <c r="M91" s="79"/>
      <c r="N91" s="74"/>
      <c r="O91" s="81" t="s">
        <v>214</v>
      </c>
      <c r="P91" s="83">
        <v>43483.74003472222</v>
      </c>
      <c r="Q91" s="81" t="s">
        <v>467</v>
      </c>
      <c r="R91" s="85" t="s">
        <v>547</v>
      </c>
      <c r="S91" s="81" t="s">
        <v>575</v>
      </c>
      <c r="T91" s="81" t="s">
        <v>587</v>
      </c>
      <c r="U91" s="81"/>
      <c r="V91" s="85" t="s">
        <v>716</v>
      </c>
      <c r="W91" s="83">
        <v>43483.74003472222</v>
      </c>
      <c r="X91" s="85" t="s">
        <v>848</v>
      </c>
      <c r="Y91" s="81"/>
      <c r="Z91" s="81"/>
      <c r="AA91" s="87" t="s">
        <v>1099</v>
      </c>
      <c r="AB91" s="81"/>
      <c r="AC91" s="81" t="b">
        <v>0</v>
      </c>
      <c r="AD91" s="81">
        <v>4</v>
      </c>
      <c r="AE91" s="87" t="s">
        <v>1288</v>
      </c>
      <c r="AF91" s="81" t="b">
        <v>1</v>
      </c>
      <c r="AG91" s="81" t="s">
        <v>1298</v>
      </c>
      <c r="AH91" s="81"/>
      <c r="AI91" s="87" t="s">
        <v>1304</v>
      </c>
      <c r="AJ91" s="81" t="b">
        <v>0</v>
      </c>
      <c r="AK91" s="81">
        <v>0</v>
      </c>
      <c r="AL91" s="87" t="s">
        <v>1288</v>
      </c>
      <c r="AM91" s="81" t="s">
        <v>1312</v>
      </c>
      <c r="AN91" s="81" t="b">
        <v>0</v>
      </c>
      <c r="AO91" s="87" t="s">
        <v>1099</v>
      </c>
      <c r="AP91" s="81" t="s">
        <v>214</v>
      </c>
      <c r="AQ91" s="81">
        <v>0</v>
      </c>
      <c r="AR91" s="81">
        <v>0</v>
      </c>
      <c r="AS91" s="81" t="s">
        <v>1323</v>
      </c>
      <c r="AT91" s="81" t="s">
        <v>1324</v>
      </c>
      <c r="AU91" s="81" t="s">
        <v>1325</v>
      </c>
      <c r="AV91" s="81" t="s">
        <v>1326</v>
      </c>
      <c r="AW91" s="81" t="s">
        <v>1327</v>
      </c>
      <c r="AX91" s="81" t="s">
        <v>1328</v>
      </c>
      <c r="AY91" s="81" t="s">
        <v>1329</v>
      </c>
      <c r="AZ91" s="85" t="s">
        <v>1330</v>
      </c>
      <c r="BA91">
        <v>1</v>
      </c>
      <c r="BB91" s="80" t="str">
        <f>REPLACE(INDEX(GroupVertices[Group],MATCH(Edges[[#This Row],[Vertex 1]],GroupVertices[Vertex],0)),1,1,"")</f>
        <v>12</v>
      </c>
      <c r="BC91" s="80" t="str">
        <f>REPLACE(INDEX(GroupVertices[Group],MATCH(Edges[[#This Row],[Vertex 2]],GroupVertices[Vertex],0)),1,1,"")</f>
        <v>12</v>
      </c>
      <c r="BD91" s="48">
        <v>1</v>
      </c>
      <c r="BE91" s="49">
        <v>7.6923076923076925</v>
      </c>
      <c r="BF91" s="48">
        <v>0</v>
      </c>
      <c r="BG91" s="49">
        <v>0</v>
      </c>
      <c r="BH91" s="48">
        <v>0</v>
      </c>
      <c r="BI91" s="49">
        <v>0</v>
      </c>
      <c r="BJ91" s="48">
        <v>12</v>
      </c>
      <c r="BK91" s="49">
        <v>92.3076923076923</v>
      </c>
      <c r="BL91" s="48">
        <v>13</v>
      </c>
    </row>
    <row r="92" spans="1:64" ht="15">
      <c r="A92" s="66" t="s">
        <v>304</v>
      </c>
      <c r="B92" s="66" t="s">
        <v>385</v>
      </c>
      <c r="C92" s="67" t="s">
        <v>3695</v>
      </c>
      <c r="D92" s="68">
        <v>3</v>
      </c>
      <c r="E92" s="69" t="s">
        <v>132</v>
      </c>
      <c r="F92" s="70">
        <v>32</v>
      </c>
      <c r="G92" s="67"/>
      <c r="H92" s="71"/>
      <c r="I92" s="72"/>
      <c r="J92" s="72"/>
      <c r="K92" s="34" t="s">
        <v>65</v>
      </c>
      <c r="L92" s="79">
        <v>92</v>
      </c>
      <c r="M92" s="79"/>
      <c r="N92" s="74"/>
      <c r="O92" s="81" t="s">
        <v>415</v>
      </c>
      <c r="P92" s="83">
        <v>43483.73944444444</v>
      </c>
      <c r="Q92" s="81" t="s">
        <v>434</v>
      </c>
      <c r="R92" s="85" t="s">
        <v>539</v>
      </c>
      <c r="S92" s="81" t="s">
        <v>574</v>
      </c>
      <c r="T92" s="81" t="s">
        <v>595</v>
      </c>
      <c r="U92" s="81"/>
      <c r="V92" s="85" t="s">
        <v>717</v>
      </c>
      <c r="W92" s="83">
        <v>43483.73944444444</v>
      </c>
      <c r="X92" s="85" t="s">
        <v>849</v>
      </c>
      <c r="Y92" s="81"/>
      <c r="Z92" s="81"/>
      <c r="AA92" s="87" t="s">
        <v>1100</v>
      </c>
      <c r="AB92" s="81"/>
      <c r="AC92" s="81" t="b">
        <v>0</v>
      </c>
      <c r="AD92" s="81">
        <v>0</v>
      </c>
      <c r="AE92" s="87" t="s">
        <v>1288</v>
      </c>
      <c r="AF92" s="81" t="b">
        <v>0</v>
      </c>
      <c r="AG92" s="81" t="s">
        <v>1298</v>
      </c>
      <c r="AH92" s="81"/>
      <c r="AI92" s="87" t="s">
        <v>1288</v>
      </c>
      <c r="AJ92" s="81" t="b">
        <v>0</v>
      </c>
      <c r="AK92" s="81">
        <v>16</v>
      </c>
      <c r="AL92" s="87" t="s">
        <v>1248</v>
      </c>
      <c r="AM92" s="81" t="s">
        <v>1312</v>
      </c>
      <c r="AN92" s="81" t="b">
        <v>0</v>
      </c>
      <c r="AO92" s="87" t="s">
        <v>1248</v>
      </c>
      <c r="AP92" s="81" t="s">
        <v>214</v>
      </c>
      <c r="AQ92" s="81">
        <v>0</v>
      </c>
      <c r="AR92" s="81">
        <v>0</v>
      </c>
      <c r="AS92" s="81"/>
      <c r="AT92" s="81"/>
      <c r="AU92" s="81"/>
      <c r="AV92" s="81"/>
      <c r="AW92" s="81"/>
      <c r="AX92" s="81"/>
      <c r="AY92" s="81"/>
      <c r="AZ92" s="81"/>
      <c r="BA92">
        <v>1</v>
      </c>
      <c r="BB92" s="80" t="str">
        <f>REPLACE(INDEX(GroupVertices[Group],MATCH(Edges[[#This Row],[Vertex 1]],GroupVertices[Vertex],0)),1,1,"")</f>
        <v>2</v>
      </c>
      <c r="BC92" s="80" t="str">
        <f>REPLACE(INDEX(GroupVertices[Group],MATCH(Edges[[#This Row],[Vertex 2]],GroupVertices[Vertex],0)),1,1,"")</f>
        <v>2</v>
      </c>
      <c r="BD92" s="48">
        <v>4</v>
      </c>
      <c r="BE92" s="49">
        <v>13.333333333333334</v>
      </c>
      <c r="BF92" s="48">
        <v>1</v>
      </c>
      <c r="BG92" s="49">
        <v>3.3333333333333335</v>
      </c>
      <c r="BH92" s="48">
        <v>0</v>
      </c>
      <c r="BI92" s="49">
        <v>0</v>
      </c>
      <c r="BJ92" s="48">
        <v>25</v>
      </c>
      <c r="BK92" s="49">
        <v>83.33333333333333</v>
      </c>
      <c r="BL92" s="48">
        <v>30</v>
      </c>
    </row>
    <row r="93" spans="1:64" ht="15">
      <c r="A93" s="66" t="s">
        <v>304</v>
      </c>
      <c r="B93" s="66" t="s">
        <v>293</v>
      </c>
      <c r="C93" s="67" t="s">
        <v>3696</v>
      </c>
      <c r="D93" s="68">
        <v>10</v>
      </c>
      <c r="E93" s="69" t="s">
        <v>136</v>
      </c>
      <c r="F93" s="70">
        <v>28.285714285714285</v>
      </c>
      <c r="G93" s="67"/>
      <c r="H93" s="71"/>
      <c r="I93" s="72"/>
      <c r="J93" s="72"/>
      <c r="K93" s="34" t="s">
        <v>65</v>
      </c>
      <c r="L93" s="79">
        <v>93</v>
      </c>
      <c r="M93" s="79"/>
      <c r="N93" s="74"/>
      <c r="O93" s="81" t="s">
        <v>415</v>
      </c>
      <c r="P93" s="83">
        <v>43483.742210648146</v>
      </c>
      <c r="Q93" s="81" t="s">
        <v>428</v>
      </c>
      <c r="R93" s="81"/>
      <c r="S93" s="81"/>
      <c r="T93" s="81" t="s">
        <v>592</v>
      </c>
      <c r="U93" s="81"/>
      <c r="V93" s="85" t="s">
        <v>717</v>
      </c>
      <c r="W93" s="83">
        <v>43483.742210648146</v>
      </c>
      <c r="X93" s="85" t="s">
        <v>850</v>
      </c>
      <c r="Y93" s="81"/>
      <c r="Z93" s="81"/>
      <c r="AA93" s="87" t="s">
        <v>1101</v>
      </c>
      <c r="AB93" s="81"/>
      <c r="AC93" s="81" t="b">
        <v>0</v>
      </c>
      <c r="AD93" s="81">
        <v>0</v>
      </c>
      <c r="AE93" s="87" t="s">
        <v>1288</v>
      </c>
      <c r="AF93" s="81" t="b">
        <v>0</v>
      </c>
      <c r="AG93" s="81" t="s">
        <v>1298</v>
      </c>
      <c r="AH93" s="81"/>
      <c r="AI93" s="87" t="s">
        <v>1288</v>
      </c>
      <c r="AJ93" s="81" t="b">
        <v>0</v>
      </c>
      <c r="AK93" s="81">
        <v>4</v>
      </c>
      <c r="AL93" s="87" t="s">
        <v>1124</v>
      </c>
      <c r="AM93" s="81" t="s">
        <v>1312</v>
      </c>
      <c r="AN93" s="81" t="b">
        <v>0</v>
      </c>
      <c r="AO93" s="87" t="s">
        <v>1124</v>
      </c>
      <c r="AP93" s="81" t="s">
        <v>214</v>
      </c>
      <c r="AQ93" s="81">
        <v>0</v>
      </c>
      <c r="AR93" s="81">
        <v>0</v>
      </c>
      <c r="AS93" s="81"/>
      <c r="AT93" s="81"/>
      <c r="AU93" s="81"/>
      <c r="AV93" s="81"/>
      <c r="AW93" s="81"/>
      <c r="AX93" s="81"/>
      <c r="AY93" s="81"/>
      <c r="AZ93" s="81"/>
      <c r="BA93">
        <v>2</v>
      </c>
      <c r="BB93" s="80" t="str">
        <f>REPLACE(INDEX(GroupVertices[Group],MATCH(Edges[[#This Row],[Vertex 1]],GroupVertices[Vertex],0)),1,1,"")</f>
        <v>2</v>
      </c>
      <c r="BC93" s="80" t="str">
        <f>REPLACE(INDEX(GroupVertices[Group],MATCH(Edges[[#This Row],[Vertex 2]],GroupVertices[Vertex],0)),1,1,"")</f>
        <v>2</v>
      </c>
      <c r="BD93" s="48"/>
      <c r="BE93" s="49"/>
      <c r="BF93" s="48"/>
      <c r="BG93" s="49"/>
      <c r="BH93" s="48"/>
      <c r="BI93" s="49"/>
      <c r="BJ93" s="48"/>
      <c r="BK93" s="49"/>
      <c r="BL93" s="48"/>
    </row>
    <row r="94" spans="1:64" ht="15">
      <c r="A94" s="66" t="s">
        <v>304</v>
      </c>
      <c r="B94" s="66" t="s">
        <v>389</v>
      </c>
      <c r="C94" s="67" t="s">
        <v>3695</v>
      </c>
      <c r="D94" s="68">
        <v>3</v>
      </c>
      <c r="E94" s="69" t="s">
        <v>132</v>
      </c>
      <c r="F94" s="70">
        <v>32</v>
      </c>
      <c r="G94" s="67"/>
      <c r="H94" s="71"/>
      <c r="I94" s="72"/>
      <c r="J94" s="72"/>
      <c r="K94" s="34" t="s">
        <v>65</v>
      </c>
      <c r="L94" s="79">
        <v>94</v>
      </c>
      <c r="M94" s="79"/>
      <c r="N94" s="74"/>
      <c r="O94" s="81" t="s">
        <v>416</v>
      </c>
      <c r="P94" s="83">
        <v>43483.742210648146</v>
      </c>
      <c r="Q94" s="81" t="s">
        <v>428</v>
      </c>
      <c r="R94" s="81"/>
      <c r="S94" s="81"/>
      <c r="T94" s="81" t="s">
        <v>592</v>
      </c>
      <c r="U94" s="81"/>
      <c r="V94" s="85" t="s">
        <v>717</v>
      </c>
      <c r="W94" s="83">
        <v>43483.742210648146</v>
      </c>
      <c r="X94" s="85" t="s">
        <v>850</v>
      </c>
      <c r="Y94" s="81"/>
      <c r="Z94" s="81"/>
      <c r="AA94" s="87" t="s">
        <v>1101</v>
      </c>
      <c r="AB94" s="81"/>
      <c r="AC94" s="81" t="b">
        <v>0</v>
      </c>
      <c r="AD94" s="81">
        <v>0</v>
      </c>
      <c r="AE94" s="87" t="s">
        <v>1288</v>
      </c>
      <c r="AF94" s="81" t="b">
        <v>0</v>
      </c>
      <c r="AG94" s="81" t="s">
        <v>1298</v>
      </c>
      <c r="AH94" s="81"/>
      <c r="AI94" s="87" t="s">
        <v>1288</v>
      </c>
      <c r="AJ94" s="81" t="b">
        <v>0</v>
      </c>
      <c r="AK94" s="81">
        <v>4</v>
      </c>
      <c r="AL94" s="87" t="s">
        <v>1124</v>
      </c>
      <c r="AM94" s="81" t="s">
        <v>1312</v>
      </c>
      <c r="AN94" s="81" t="b">
        <v>0</v>
      </c>
      <c r="AO94" s="87" t="s">
        <v>1124</v>
      </c>
      <c r="AP94" s="81" t="s">
        <v>214</v>
      </c>
      <c r="AQ94" s="81">
        <v>0</v>
      </c>
      <c r="AR94" s="81">
        <v>0</v>
      </c>
      <c r="AS94" s="81"/>
      <c r="AT94" s="81"/>
      <c r="AU94" s="81"/>
      <c r="AV94" s="81"/>
      <c r="AW94" s="81"/>
      <c r="AX94" s="81"/>
      <c r="AY94" s="81"/>
      <c r="AZ94" s="81"/>
      <c r="BA94">
        <v>1</v>
      </c>
      <c r="BB94" s="80" t="str">
        <f>REPLACE(INDEX(GroupVertices[Group],MATCH(Edges[[#This Row],[Vertex 1]],GroupVertices[Vertex],0)),1,1,"")</f>
        <v>2</v>
      </c>
      <c r="BC94" s="80" t="str">
        <f>REPLACE(INDEX(GroupVertices[Group],MATCH(Edges[[#This Row],[Vertex 2]],GroupVertices[Vertex],0)),1,1,"")</f>
        <v>2</v>
      </c>
      <c r="BD94" s="48">
        <v>2</v>
      </c>
      <c r="BE94" s="49">
        <v>6.25</v>
      </c>
      <c r="BF94" s="48">
        <v>0</v>
      </c>
      <c r="BG94" s="49">
        <v>0</v>
      </c>
      <c r="BH94" s="48">
        <v>0</v>
      </c>
      <c r="BI94" s="49">
        <v>0</v>
      </c>
      <c r="BJ94" s="48">
        <v>30</v>
      </c>
      <c r="BK94" s="49">
        <v>93.75</v>
      </c>
      <c r="BL94" s="48">
        <v>32</v>
      </c>
    </row>
    <row r="95" spans="1:64" ht="15">
      <c r="A95" s="66" t="s">
        <v>304</v>
      </c>
      <c r="B95" s="66" t="s">
        <v>293</v>
      </c>
      <c r="C95" s="67" t="s">
        <v>3696</v>
      </c>
      <c r="D95" s="68">
        <v>10</v>
      </c>
      <c r="E95" s="69" t="s">
        <v>136</v>
      </c>
      <c r="F95" s="70">
        <v>28.285714285714285</v>
      </c>
      <c r="G95" s="67"/>
      <c r="H95" s="71"/>
      <c r="I95" s="72"/>
      <c r="J95" s="72"/>
      <c r="K95" s="34" t="s">
        <v>65</v>
      </c>
      <c r="L95" s="79">
        <v>95</v>
      </c>
      <c r="M95" s="79"/>
      <c r="N95" s="74"/>
      <c r="O95" s="81" t="s">
        <v>415</v>
      </c>
      <c r="P95" s="83">
        <v>43483.74277777778</v>
      </c>
      <c r="Q95" s="81" t="s">
        <v>468</v>
      </c>
      <c r="R95" s="81"/>
      <c r="S95" s="81"/>
      <c r="T95" s="81" t="s">
        <v>606</v>
      </c>
      <c r="U95" s="85" t="s">
        <v>646</v>
      </c>
      <c r="V95" s="85" t="s">
        <v>646</v>
      </c>
      <c r="W95" s="83">
        <v>43483.74277777778</v>
      </c>
      <c r="X95" s="85" t="s">
        <v>851</v>
      </c>
      <c r="Y95" s="81"/>
      <c r="Z95" s="81"/>
      <c r="AA95" s="87" t="s">
        <v>1102</v>
      </c>
      <c r="AB95" s="81"/>
      <c r="AC95" s="81" t="b">
        <v>0</v>
      </c>
      <c r="AD95" s="81">
        <v>0</v>
      </c>
      <c r="AE95" s="87" t="s">
        <v>1288</v>
      </c>
      <c r="AF95" s="81" t="b">
        <v>0</v>
      </c>
      <c r="AG95" s="81" t="s">
        <v>1298</v>
      </c>
      <c r="AH95" s="81"/>
      <c r="AI95" s="87" t="s">
        <v>1288</v>
      </c>
      <c r="AJ95" s="81" t="b">
        <v>0</v>
      </c>
      <c r="AK95" s="81">
        <v>1</v>
      </c>
      <c r="AL95" s="87" t="s">
        <v>1257</v>
      </c>
      <c r="AM95" s="81" t="s">
        <v>1312</v>
      </c>
      <c r="AN95" s="81" t="b">
        <v>0</v>
      </c>
      <c r="AO95" s="87" t="s">
        <v>1257</v>
      </c>
      <c r="AP95" s="81" t="s">
        <v>214</v>
      </c>
      <c r="AQ95" s="81">
        <v>0</v>
      </c>
      <c r="AR95" s="81">
        <v>0</v>
      </c>
      <c r="AS95" s="81"/>
      <c r="AT95" s="81"/>
      <c r="AU95" s="81"/>
      <c r="AV95" s="81"/>
      <c r="AW95" s="81"/>
      <c r="AX95" s="81"/>
      <c r="AY95" s="81"/>
      <c r="AZ95" s="81"/>
      <c r="BA95">
        <v>2</v>
      </c>
      <c r="BB95" s="80" t="str">
        <f>REPLACE(INDEX(GroupVertices[Group],MATCH(Edges[[#This Row],[Vertex 1]],GroupVertices[Vertex],0)),1,1,"")</f>
        <v>2</v>
      </c>
      <c r="BC95" s="80" t="str">
        <f>REPLACE(INDEX(GroupVertices[Group],MATCH(Edges[[#This Row],[Vertex 2]],GroupVertices[Vertex],0)),1,1,"")</f>
        <v>2</v>
      </c>
      <c r="BD95" s="48">
        <v>3</v>
      </c>
      <c r="BE95" s="49">
        <v>42.857142857142854</v>
      </c>
      <c r="BF95" s="48">
        <v>0</v>
      </c>
      <c r="BG95" s="49">
        <v>0</v>
      </c>
      <c r="BH95" s="48">
        <v>0</v>
      </c>
      <c r="BI95" s="49">
        <v>0</v>
      </c>
      <c r="BJ95" s="48">
        <v>4</v>
      </c>
      <c r="BK95" s="49">
        <v>57.142857142857146</v>
      </c>
      <c r="BL95" s="48">
        <v>7</v>
      </c>
    </row>
    <row r="96" spans="1:64" ht="15">
      <c r="A96" s="66" t="s">
        <v>305</v>
      </c>
      <c r="B96" s="66" t="s">
        <v>390</v>
      </c>
      <c r="C96" s="67" t="s">
        <v>3695</v>
      </c>
      <c r="D96" s="68">
        <v>3</v>
      </c>
      <c r="E96" s="69" t="s">
        <v>132</v>
      </c>
      <c r="F96" s="70">
        <v>32</v>
      </c>
      <c r="G96" s="67"/>
      <c r="H96" s="71"/>
      <c r="I96" s="72"/>
      <c r="J96" s="72"/>
      <c r="K96" s="34" t="s">
        <v>65</v>
      </c>
      <c r="L96" s="79">
        <v>96</v>
      </c>
      <c r="M96" s="79"/>
      <c r="N96" s="74"/>
      <c r="O96" s="81" t="s">
        <v>416</v>
      </c>
      <c r="P96" s="83">
        <v>43483.69668981482</v>
      </c>
      <c r="Q96" s="81" t="s">
        <v>429</v>
      </c>
      <c r="R96" s="81"/>
      <c r="S96" s="81"/>
      <c r="T96" s="81" t="s">
        <v>587</v>
      </c>
      <c r="U96" s="81"/>
      <c r="V96" s="85" t="s">
        <v>718</v>
      </c>
      <c r="W96" s="83">
        <v>43483.69668981482</v>
      </c>
      <c r="X96" s="85" t="s">
        <v>852</v>
      </c>
      <c r="Y96" s="81"/>
      <c r="Z96" s="81"/>
      <c r="AA96" s="87" t="s">
        <v>1103</v>
      </c>
      <c r="AB96" s="81"/>
      <c r="AC96" s="81" t="b">
        <v>0</v>
      </c>
      <c r="AD96" s="81">
        <v>0</v>
      </c>
      <c r="AE96" s="87" t="s">
        <v>1288</v>
      </c>
      <c r="AF96" s="81" t="b">
        <v>0</v>
      </c>
      <c r="AG96" s="81" t="s">
        <v>1298</v>
      </c>
      <c r="AH96" s="81"/>
      <c r="AI96" s="87" t="s">
        <v>1288</v>
      </c>
      <c r="AJ96" s="81" t="b">
        <v>0</v>
      </c>
      <c r="AK96" s="81">
        <v>4</v>
      </c>
      <c r="AL96" s="87" t="s">
        <v>1104</v>
      </c>
      <c r="AM96" s="81" t="s">
        <v>1316</v>
      </c>
      <c r="AN96" s="81" t="b">
        <v>0</v>
      </c>
      <c r="AO96" s="87" t="s">
        <v>1104</v>
      </c>
      <c r="AP96" s="81" t="s">
        <v>214</v>
      </c>
      <c r="AQ96" s="81">
        <v>0</v>
      </c>
      <c r="AR96" s="81">
        <v>0</v>
      </c>
      <c r="AS96" s="81"/>
      <c r="AT96" s="81"/>
      <c r="AU96" s="81"/>
      <c r="AV96" s="81"/>
      <c r="AW96" s="81"/>
      <c r="AX96" s="81"/>
      <c r="AY96" s="81"/>
      <c r="AZ96" s="81"/>
      <c r="BA96">
        <v>1</v>
      </c>
      <c r="BB96" s="80" t="str">
        <f>REPLACE(INDEX(GroupVertices[Group],MATCH(Edges[[#This Row],[Vertex 1]],GroupVertices[Vertex],0)),1,1,"")</f>
        <v>3</v>
      </c>
      <c r="BC96" s="80" t="str">
        <f>REPLACE(INDEX(GroupVertices[Group],MATCH(Edges[[#This Row],[Vertex 2]],GroupVertices[Vertex],0)),1,1,"")</f>
        <v>3</v>
      </c>
      <c r="BD96" s="48"/>
      <c r="BE96" s="49"/>
      <c r="BF96" s="48"/>
      <c r="BG96" s="49"/>
      <c r="BH96" s="48"/>
      <c r="BI96" s="49"/>
      <c r="BJ96" s="48"/>
      <c r="BK96" s="49"/>
      <c r="BL96" s="48"/>
    </row>
    <row r="97" spans="1:64" ht="15">
      <c r="A97" s="66" t="s">
        <v>306</v>
      </c>
      <c r="B97" s="66" t="s">
        <v>390</v>
      </c>
      <c r="C97" s="67" t="s">
        <v>3695</v>
      </c>
      <c r="D97" s="68">
        <v>3</v>
      </c>
      <c r="E97" s="69" t="s">
        <v>132</v>
      </c>
      <c r="F97" s="70">
        <v>32</v>
      </c>
      <c r="G97" s="67"/>
      <c r="H97" s="71"/>
      <c r="I97" s="72"/>
      <c r="J97" s="72"/>
      <c r="K97" s="34" t="s">
        <v>65</v>
      </c>
      <c r="L97" s="79">
        <v>97</v>
      </c>
      <c r="M97" s="79"/>
      <c r="N97" s="74"/>
      <c r="O97" s="81" t="s">
        <v>416</v>
      </c>
      <c r="P97" s="83">
        <v>43483.683958333335</v>
      </c>
      <c r="Q97" s="81" t="s">
        <v>429</v>
      </c>
      <c r="R97" s="85" t="s">
        <v>548</v>
      </c>
      <c r="S97" s="81" t="s">
        <v>578</v>
      </c>
      <c r="T97" s="81" t="s">
        <v>587</v>
      </c>
      <c r="U97" s="81"/>
      <c r="V97" s="85" t="s">
        <v>719</v>
      </c>
      <c r="W97" s="83">
        <v>43483.683958333335</v>
      </c>
      <c r="X97" s="85" t="s">
        <v>853</v>
      </c>
      <c r="Y97" s="81"/>
      <c r="Z97" s="81"/>
      <c r="AA97" s="87" t="s">
        <v>1104</v>
      </c>
      <c r="AB97" s="81"/>
      <c r="AC97" s="81" t="b">
        <v>0</v>
      </c>
      <c r="AD97" s="81">
        <v>15</v>
      </c>
      <c r="AE97" s="87" t="s">
        <v>1288</v>
      </c>
      <c r="AF97" s="81" t="b">
        <v>0</v>
      </c>
      <c r="AG97" s="81" t="s">
        <v>1298</v>
      </c>
      <c r="AH97" s="81"/>
      <c r="AI97" s="87" t="s">
        <v>1288</v>
      </c>
      <c r="AJ97" s="81" t="b">
        <v>0</v>
      </c>
      <c r="AK97" s="81">
        <v>4</v>
      </c>
      <c r="AL97" s="87" t="s">
        <v>1288</v>
      </c>
      <c r="AM97" s="81" t="s">
        <v>1312</v>
      </c>
      <c r="AN97" s="81" t="b">
        <v>0</v>
      </c>
      <c r="AO97" s="87" t="s">
        <v>1104</v>
      </c>
      <c r="AP97" s="81" t="s">
        <v>214</v>
      </c>
      <c r="AQ97" s="81">
        <v>0</v>
      </c>
      <c r="AR97" s="81">
        <v>0</v>
      </c>
      <c r="AS97" s="81"/>
      <c r="AT97" s="81"/>
      <c r="AU97" s="81"/>
      <c r="AV97" s="81"/>
      <c r="AW97" s="81"/>
      <c r="AX97" s="81"/>
      <c r="AY97" s="81"/>
      <c r="AZ97" s="81"/>
      <c r="BA97">
        <v>1</v>
      </c>
      <c r="BB97" s="80" t="str">
        <f>REPLACE(INDEX(GroupVertices[Group],MATCH(Edges[[#This Row],[Vertex 1]],GroupVertices[Vertex],0)),1,1,"")</f>
        <v>3</v>
      </c>
      <c r="BC97" s="80" t="str">
        <f>REPLACE(INDEX(GroupVertices[Group],MATCH(Edges[[#This Row],[Vertex 2]],GroupVertices[Vertex],0)),1,1,"")</f>
        <v>3</v>
      </c>
      <c r="BD97" s="48">
        <v>1</v>
      </c>
      <c r="BE97" s="49">
        <v>4.166666666666667</v>
      </c>
      <c r="BF97" s="48">
        <v>0</v>
      </c>
      <c r="BG97" s="49">
        <v>0</v>
      </c>
      <c r="BH97" s="48">
        <v>0</v>
      </c>
      <c r="BI97" s="49">
        <v>0</v>
      </c>
      <c r="BJ97" s="48">
        <v>23</v>
      </c>
      <c r="BK97" s="49">
        <v>95.83333333333333</v>
      </c>
      <c r="BL97" s="48">
        <v>24</v>
      </c>
    </row>
    <row r="98" spans="1:64" ht="15">
      <c r="A98" s="66" t="s">
        <v>307</v>
      </c>
      <c r="B98" s="66" t="s">
        <v>307</v>
      </c>
      <c r="C98" s="67" t="s">
        <v>3695</v>
      </c>
      <c r="D98" s="68">
        <v>3</v>
      </c>
      <c r="E98" s="69" t="s">
        <v>132</v>
      </c>
      <c r="F98" s="70">
        <v>32</v>
      </c>
      <c r="G98" s="67"/>
      <c r="H98" s="71"/>
      <c r="I98" s="72"/>
      <c r="J98" s="72"/>
      <c r="K98" s="34" t="s">
        <v>65</v>
      </c>
      <c r="L98" s="79">
        <v>98</v>
      </c>
      <c r="M98" s="79"/>
      <c r="N98" s="74"/>
      <c r="O98" s="81" t="s">
        <v>214</v>
      </c>
      <c r="P98" s="83">
        <v>43483.74519675926</v>
      </c>
      <c r="Q98" s="81" t="s">
        <v>469</v>
      </c>
      <c r="R98" s="85" t="s">
        <v>549</v>
      </c>
      <c r="S98" s="81" t="s">
        <v>575</v>
      </c>
      <c r="T98" s="81" t="s">
        <v>587</v>
      </c>
      <c r="U98" s="81"/>
      <c r="V98" s="85" t="s">
        <v>720</v>
      </c>
      <c r="W98" s="83">
        <v>43483.74519675926</v>
      </c>
      <c r="X98" s="85" t="s">
        <v>854</v>
      </c>
      <c r="Y98" s="81"/>
      <c r="Z98" s="81"/>
      <c r="AA98" s="87" t="s">
        <v>1105</v>
      </c>
      <c r="AB98" s="81"/>
      <c r="AC98" s="81" t="b">
        <v>0</v>
      </c>
      <c r="AD98" s="81">
        <v>1</v>
      </c>
      <c r="AE98" s="87" t="s">
        <v>1288</v>
      </c>
      <c r="AF98" s="81" t="b">
        <v>1</v>
      </c>
      <c r="AG98" s="81" t="s">
        <v>1298</v>
      </c>
      <c r="AH98" s="81"/>
      <c r="AI98" s="87" t="s">
        <v>1114</v>
      </c>
      <c r="AJ98" s="81" t="b">
        <v>0</v>
      </c>
      <c r="AK98" s="81">
        <v>0</v>
      </c>
      <c r="AL98" s="87" t="s">
        <v>1288</v>
      </c>
      <c r="AM98" s="81" t="s">
        <v>1312</v>
      </c>
      <c r="AN98" s="81" t="b">
        <v>0</v>
      </c>
      <c r="AO98" s="87" t="s">
        <v>1105</v>
      </c>
      <c r="AP98" s="81" t="s">
        <v>214</v>
      </c>
      <c r="AQ98" s="81">
        <v>0</v>
      </c>
      <c r="AR98" s="81">
        <v>0</v>
      </c>
      <c r="AS98" s="81"/>
      <c r="AT98" s="81"/>
      <c r="AU98" s="81"/>
      <c r="AV98" s="81"/>
      <c r="AW98" s="81"/>
      <c r="AX98" s="81"/>
      <c r="AY98" s="81"/>
      <c r="AZ98" s="81"/>
      <c r="BA98">
        <v>1</v>
      </c>
      <c r="BB98" s="80" t="str">
        <f>REPLACE(INDEX(GroupVertices[Group],MATCH(Edges[[#This Row],[Vertex 1]],GroupVertices[Vertex],0)),1,1,"")</f>
        <v>12</v>
      </c>
      <c r="BC98" s="80" t="str">
        <f>REPLACE(INDEX(GroupVertices[Group],MATCH(Edges[[#This Row],[Vertex 2]],GroupVertices[Vertex],0)),1,1,"")</f>
        <v>12</v>
      </c>
      <c r="BD98" s="48">
        <v>1</v>
      </c>
      <c r="BE98" s="49">
        <v>6.25</v>
      </c>
      <c r="BF98" s="48">
        <v>0</v>
      </c>
      <c r="BG98" s="49">
        <v>0</v>
      </c>
      <c r="BH98" s="48">
        <v>0</v>
      </c>
      <c r="BI98" s="49">
        <v>0</v>
      </c>
      <c r="BJ98" s="48">
        <v>15</v>
      </c>
      <c r="BK98" s="49">
        <v>93.75</v>
      </c>
      <c r="BL98" s="48">
        <v>16</v>
      </c>
    </row>
    <row r="99" spans="1:64" ht="15">
      <c r="A99" s="66" t="s">
        <v>308</v>
      </c>
      <c r="B99" s="66" t="s">
        <v>308</v>
      </c>
      <c r="C99" s="67" t="s">
        <v>3696</v>
      </c>
      <c r="D99" s="68">
        <v>10</v>
      </c>
      <c r="E99" s="69" t="s">
        <v>136</v>
      </c>
      <c r="F99" s="70">
        <v>28.285714285714285</v>
      </c>
      <c r="G99" s="67"/>
      <c r="H99" s="71"/>
      <c r="I99" s="72"/>
      <c r="J99" s="72"/>
      <c r="K99" s="34" t="s">
        <v>65</v>
      </c>
      <c r="L99" s="79">
        <v>99</v>
      </c>
      <c r="M99" s="79"/>
      <c r="N99" s="74"/>
      <c r="O99" s="81" t="s">
        <v>214</v>
      </c>
      <c r="P99" s="83">
        <v>43483.463368055556</v>
      </c>
      <c r="Q99" s="81" t="s">
        <v>470</v>
      </c>
      <c r="R99" s="81" t="s">
        <v>550</v>
      </c>
      <c r="S99" s="81" t="s">
        <v>579</v>
      </c>
      <c r="T99" s="81" t="s">
        <v>587</v>
      </c>
      <c r="U99" s="85" t="s">
        <v>647</v>
      </c>
      <c r="V99" s="85" t="s">
        <v>647</v>
      </c>
      <c r="W99" s="83">
        <v>43483.463368055556</v>
      </c>
      <c r="X99" s="85" t="s">
        <v>855</v>
      </c>
      <c r="Y99" s="81"/>
      <c r="Z99" s="81"/>
      <c r="AA99" s="87" t="s">
        <v>1106</v>
      </c>
      <c r="AB99" s="81"/>
      <c r="AC99" s="81" t="b">
        <v>0</v>
      </c>
      <c r="AD99" s="81">
        <v>15</v>
      </c>
      <c r="AE99" s="87" t="s">
        <v>1288</v>
      </c>
      <c r="AF99" s="81" t="b">
        <v>0</v>
      </c>
      <c r="AG99" s="81" t="s">
        <v>1298</v>
      </c>
      <c r="AH99" s="81"/>
      <c r="AI99" s="87" t="s">
        <v>1288</v>
      </c>
      <c r="AJ99" s="81" t="b">
        <v>0</v>
      </c>
      <c r="AK99" s="81">
        <v>6</v>
      </c>
      <c r="AL99" s="87" t="s">
        <v>1288</v>
      </c>
      <c r="AM99" s="81" t="s">
        <v>1316</v>
      </c>
      <c r="AN99" s="81" t="b">
        <v>0</v>
      </c>
      <c r="AO99" s="87" t="s">
        <v>1106</v>
      </c>
      <c r="AP99" s="81" t="s">
        <v>415</v>
      </c>
      <c r="AQ99" s="81">
        <v>0</v>
      </c>
      <c r="AR99" s="81">
        <v>0</v>
      </c>
      <c r="AS99" s="81"/>
      <c r="AT99" s="81"/>
      <c r="AU99" s="81"/>
      <c r="AV99" s="81"/>
      <c r="AW99" s="81"/>
      <c r="AX99" s="81"/>
      <c r="AY99" s="81"/>
      <c r="AZ99" s="81"/>
      <c r="BA99">
        <v>2</v>
      </c>
      <c r="BB99" s="80" t="str">
        <f>REPLACE(INDEX(GroupVertices[Group],MATCH(Edges[[#This Row],[Vertex 1]],GroupVertices[Vertex],0)),1,1,"")</f>
        <v>1</v>
      </c>
      <c r="BC99" s="80" t="str">
        <f>REPLACE(INDEX(GroupVertices[Group],MATCH(Edges[[#This Row],[Vertex 2]],GroupVertices[Vertex],0)),1,1,"")</f>
        <v>1</v>
      </c>
      <c r="BD99" s="48">
        <v>1</v>
      </c>
      <c r="BE99" s="49">
        <v>11.11111111111111</v>
      </c>
      <c r="BF99" s="48">
        <v>0</v>
      </c>
      <c r="BG99" s="49">
        <v>0</v>
      </c>
      <c r="BH99" s="48">
        <v>0</v>
      </c>
      <c r="BI99" s="49">
        <v>0</v>
      </c>
      <c r="BJ99" s="48">
        <v>8</v>
      </c>
      <c r="BK99" s="49">
        <v>88.88888888888889</v>
      </c>
      <c r="BL99" s="48">
        <v>9</v>
      </c>
    </row>
    <row r="100" spans="1:64" ht="15">
      <c r="A100" s="66" t="s">
        <v>308</v>
      </c>
      <c r="B100" s="66" t="s">
        <v>308</v>
      </c>
      <c r="C100" s="67" t="s">
        <v>3696</v>
      </c>
      <c r="D100" s="68">
        <v>10</v>
      </c>
      <c r="E100" s="69" t="s">
        <v>136</v>
      </c>
      <c r="F100" s="70">
        <v>28.285714285714285</v>
      </c>
      <c r="G100" s="67"/>
      <c r="H100" s="71"/>
      <c r="I100" s="72"/>
      <c r="J100" s="72"/>
      <c r="K100" s="34" t="s">
        <v>65</v>
      </c>
      <c r="L100" s="79">
        <v>100</v>
      </c>
      <c r="M100" s="79"/>
      <c r="N100" s="74"/>
      <c r="O100" s="81" t="s">
        <v>214</v>
      </c>
      <c r="P100" s="83">
        <v>43483.68335648148</v>
      </c>
      <c r="Q100" s="81" t="s">
        <v>471</v>
      </c>
      <c r="R100" s="81"/>
      <c r="S100" s="81"/>
      <c r="T100" s="81" t="s">
        <v>591</v>
      </c>
      <c r="U100" s="81"/>
      <c r="V100" s="85" t="s">
        <v>721</v>
      </c>
      <c r="W100" s="83">
        <v>43483.68335648148</v>
      </c>
      <c r="X100" s="85" t="s">
        <v>856</v>
      </c>
      <c r="Y100" s="81"/>
      <c r="Z100" s="81"/>
      <c r="AA100" s="87" t="s">
        <v>1107</v>
      </c>
      <c r="AB100" s="81"/>
      <c r="AC100" s="81" t="b">
        <v>0</v>
      </c>
      <c r="AD100" s="81">
        <v>0</v>
      </c>
      <c r="AE100" s="87" t="s">
        <v>1288</v>
      </c>
      <c r="AF100" s="81" t="b">
        <v>0</v>
      </c>
      <c r="AG100" s="81" t="s">
        <v>1298</v>
      </c>
      <c r="AH100" s="81"/>
      <c r="AI100" s="87" t="s">
        <v>1288</v>
      </c>
      <c r="AJ100" s="81" t="b">
        <v>0</v>
      </c>
      <c r="AK100" s="81">
        <v>0</v>
      </c>
      <c r="AL100" s="87" t="s">
        <v>1288</v>
      </c>
      <c r="AM100" s="81" t="s">
        <v>1313</v>
      </c>
      <c r="AN100" s="81" t="b">
        <v>0</v>
      </c>
      <c r="AO100" s="87" t="s">
        <v>1107</v>
      </c>
      <c r="AP100" s="81" t="s">
        <v>214</v>
      </c>
      <c r="AQ100" s="81">
        <v>0</v>
      </c>
      <c r="AR100" s="81">
        <v>0</v>
      </c>
      <c r="AS100" s="81"/>
      <c r="AT100" s="81"/>
      <c r="AU100" s="81"/>
      <c r="AV100" s="81"/>
      <c r="AW100" s="81"/>
      <c r="AX100" s="81"/>
      <c r="AY100" s="81"/>
      <c r="AZ100" s="81"/>
      <c r="BA100">
        <v>2</v>
      </c>
      <c r="BB100" s="80" t="str">
        <f>REPLACE(INDEX(GroupVertices[Group],MATCH(Edges[[#This Row],[Vertex 1]],GroupVertices[Vertex],0)),1,1,"")</f>
        <v>1</v>
      </c>
      <c r="BC100" s="80" t="str">
        <f>REPLACE(INDEX(GroupVertices[Group],MATCH(Edges[[#This Row],[Vertex 2]],GroupVertices[Vertex],0)),1,1,"")</f>
        <v>1</v>
      </c>
      <c r="BD100" s="48">
        <v>2</v>
      </c>
      <c r="BE100" s="49">
        <v>5.128205128205129</v>
      </c>
      <c r="BF100" s="48">
        <v>4</v>
      </c>
      <c r="BG100" s="49">
        <v>10.256410256410257</v>
      </c>
      <c r="BH100" s="48">
        <v>0</v>
      </c>
      <c r="BI100" s="49">
        <v>0</v>
      </c>
      <c r="BJ100" s="48">
        <v>33</v>
      </c>
      <c r="BK100" s="49">
        <v>84.61538461538461</v>
      </c>
      <c r="BL100" s="48">
        <v>39</v>
      </c>
    </row>
    <row r="101" spans="1:64" ht="15">
      <c r="A101" s="66" t="s">
        <v>308</v>
      </c>
      <c r="B101" s="66" t="s">
        <v>387</v>
      </c>
      <c r="C101" s="67" t="s">
        <v>3695</v>
      </c>
      <c r="D101" s="68">
        <v>3</v>
      </c>
      <c r="E101" s="69" t="s">
        <v>132</v>
      </c>
      <c r="F101" s="70">
        <v>32</v>
      </c>
      <c r="G101" s="67"/>
      <c r="H101" s="71"/>
      <c r="I101" s="72"/>
      <c r="J101" s="72"/>
      <c r="K101" s="34" t="s">
        <v>65</v>
      </c>
      <c r="L101" s="79">
        <v>101</v>
      </c>
      <c r="M101" s="79"/>
      <c r="N101" s="74"/>
      <c r="O101" s="81" t="s">
        <v>416</v>
      </c>
      <c r="P101" s="83">
        <v>43483.71763888889</v>
      </c>
      <c r="Q101" s="81" t="s">
        <v>472</v>
      </c>
      <c r="R101" s="81"/>
      <c r="S101" s="81"/>
      <c r="T101" s="81" t="s">
        <v>587</v>
      </c>
      <c r="U101" s="81"/>
      <c r="V101" s="85" t="s">
        <v>721</v>
      </c>
      <c r="W101" s="83">
        <v>43483.71763888889</v>
      </c>
      <c r="X101" s="85" t="s">
        <v>857</v>
      </c>
      <c r="Y101" s="81"/>
      <c r="Z101" s="81"/>
      <c r="AA101" s="87" t="s">
        <v>1108</v>
      </c>
      <c r="AB101" s="81"/>
      <c r="AC101" s="81" t="b">
        <v>0</v>
      </c>
      <c r="AD101" s="81">
        <v>1</v>
      </c>
      <c r="AE101" s="87" t="s">
        <v>1288</v>
      </c>
      <c r="AF101" s="81" t="b">
        <v>0</v>
      </c>
      <c r="AG101" s="81" t="s">
        <v>1298</v>
      </c>
      <c r="AH101" s="81"/>
      <c r="AI101" s="87" t="s">
        <v>1288</v>
      </c>
      <c r="AJ101" s="81" t="b">
        <v>0</v>
      </c>
      <c r="AK101" s="81">
        <v>0</v>
      </c>
      <c r="AL101" s="87" t="s">
        <v>1288</v>
      </c>
      <c r="AM101" s="81" t="s">
        <v>1312</v>
      </c>
      <c r="AN101" s="81" t="b">
        <v>0</v>
      </c>
      <c r="AO101" s="87" t="s">
        <v>1108</v>
      </c>
      <c r="AP101" s="81" t="s">
        <v>214</v>
      </c>
      <c r="AQ101" s="81">
        <v>0</v>
      </c>
      <c r="AR101" s="81">
        <v>0</v>
      </c>
      <c r="AS101" s="81"/>
      <c r="AT101" s="81"/>
      <c r="AU101" s="81"/>
      <c r="AV101" s="81"/>
      <c r="AW101" s="81"/>
      <c r="AX101" s="81"/>
      <c r="AY101" s="81"/>
      <c r="AZ101" s="81"/>
      <c r="BA101">
        <v>1</v>
      </c>
      <c r="BB101" s="80" t="str">
        <f>REPLACE(INDEX(GroupVertices[Group],MATCH(Edges[[#This Row],[Vertex 1]],GroupVertices[Vertex],0)),1,1,"")</f>
        <v>1</v>
      </c>
      <c r="BC101" s="80" t="str">
        <f>REPLACE(INDEX(GroupVertices[Group],MATCH(Edges[[#This Row],[Vertex 2]],GroupVertices[Vertex],0)),1,1,"")</f>
        <v>1</v>
      </c>
      <c r="BD101" s="48">
        <v>3</v>
      </c>
      <c r="BE101" s="49">
        <v>11.538461538461538</v>
      </c>
      <c r="BF101" s="48">
        <v>0</v>
      </c>
      <c r="BG101" s="49">
        <v>0</v>
      </c>
      <c r="BH101" s="48">
        <v>0</v>
      </c>
      <c r="BI101" s="49">
        <v>0</v>
      </c>
      <c r="BJ101" s="48">
        <v>23</v>
      </c>
      <c r="BK101" s="49">
        <v>88.46153846153847</v>
      </c>
      <c r="BL101" s="48">
        <v>26</v>
      </c>
    </row>
    <row r="102" spans="1:64" ht="15">
      <c r="A102" s="66" t="s">
        <v>309</v>
      </c>
      <c r="B102" s="66" t="s">
        <v>308</v>
      </c>
      <c r="C102" s="67" t="s">
        <v>3695</v>
      </c>
      <c r="D102" s="68">
        <v>3</v>
      </c>
      <c r="E102" s="69" t="s">
        <v>132</v>
      </c>
      <c r="F102" s="70">
        <v>32</v>
      </c>
      <c r="G102" s="67"/>
      <c r="H102" s="71"/>
      <c r="I102" s="72"/>
      <c r="J102" s="72"/>
      <c r="K102" s="34" t="s">
        <v>65</v>
      </c>
      <c r="L102" s="79">
        <v>102</v>
      </c>
      <c r="M102" s="79"/>
      <c r="N102" s="74"/>
      <c r="O102" s="81" t="s">
        <v>415</v>
      </c>
      <c r="P102" s="83">
        <v>43483.746145833335</v>
      </c>
      <c r="Q102" s="81" t="s">
        <v>470</v>
      </c>
      <c r="R102" s="81" t="s">
        <v>550</v>
      </c>
      <c r="S102" s="81" t="s">
        <v>579</v>
      </c>
      <c r="T102" s="81" t="s">
        <v>587</v>
      </c>
      <c r="U102" s="81"/>
      <c r="V102" s="85" t="s">
        <v>722</v>
      </c>
      <c r="W102" s="83">
        <v>43483.746145833335</v>
      </c>
      <c r="X102" s="85" t="s">
        <v>858</v>
      </c>
      <c r="Y102" s="81"/>
      <c r="Z102" s="81"/>
      <c r="AA102" s="87" t="s">
        <v>1109</v>
      </c>
      <c r="AB102" s="81"/>
      <c r="AC102" s="81" t="b">
        <v>0</v>
      </c>
      <c r="AD102" s="81">
        <v>0</v>
      </c>
      <c r="AE102" s="87" t="s">
        <v>1288</v>
      </c>
      <c r="AF102" s="81" t="b">
        <v>0</v>
      </c>
      <c r="AG102" s="81" t="s">
        <v>1298</v>
      </c>
      <c r="AH102" s="81"/>
      <c r="AI102" s="87" t="s">
        <v>1288</v>
      </c>
      <c r="AJ102" s="81" t="b">
        <v>0</v>
      </c>
      <c r="AK102" s="81">
        <v>6</v>
      </c>
      <c r="AL102" s="87" t="s">
        <v>1106</v>
      </c>
      <c r="AM102" s="81" t="s">
        <v>1314</v>
      </c>
      <c r="AN102" s="81" t="b">
        <v>0</v>
      </c>
      <c r="AO102" s="87" t="s">
        <v>1106</v>
      </c>
      <c r="AP102" s="81" t="s">
        <v>214</v>
      </c>
      <c r="AQ102" s="81">
        <v>0</v>
      </c>
      <c r="AR102" s="81">
        <v>0</v>
      </c>
      <c r="AS102" s="81"/>
      <c r="AT102" s="81"/>
      <c r="AU102" s="81"/>
      <c r="AV102" s="81"/>
      <c r="AW102" s="81"/>
      <c r="AX102" s="81"/>
      <c r="AY102" s="81"/>
      <c r="AZ102" s="81"/>
      <c r="BA102">
        <v>1</v>
      </c>
      <c r="BB102" s="80" t="str">
        <f>REPLACE(INDEX(GroupVertices[Group],MATCH(Edges[[#This Row],[Vertex 1]],GroupVertices[Vertex],0)),1,1,"")</f>
        <v>1</v>
      </c>
      <c r="BC102" s="80" t="str">
        <f>REPLACE(INDEX(GroupVertices[Group],MATCH(Edges[[#This Row],[Vertex 2]],GroupVertices[Vertex],0)),1,1,"")</f>
        <v>1</v>
      </c>
      <c r="BD102" s="48">
        <v>1</v>
      </c>
      <c r="BE102" s="49">
        <v>11.11111111111111</v>
      </c>
      <c r="BF102" s="48">
        <v>0</v>
      </c>
      <c r="BG102" s="49">
        <v>0</v>
      </c>
      <c r="BH102" s="48">
        <v>0</v>
      </c>
      <c r="BI102" s="49">
        <v>0</v>
      </c>
      <c r="BJ102" s="48">
        <v>8</v>
      </c>
      <c r="BK102" s="49">
        <v>88.88888888888889</v>
      </c>
      <c r="BL102" s="48">
        <v>9</v>
      </c>
    </row>
    <row r="103" spans="1:64" ht="15">
      <c r="A103" s="66" t="s">
        <v>310</v>
      </c>
      <c r="B103" s="66" t="s">
        <v>310</v>
      </c>
      <c r="C103" s="67" t="s">
        <v>3695</v>
      </c>
      <c r="D103" s="68">
        <v>3</v>
      </c>
      <c r="E103" s="69" t="s">
        <v>132</v>
      </c>
      <c r="F103" s="70">
        <v>32</v>
      </c>
      <c r="G103" s="67"/>
      <c r="H103" s="71"/>
      <c r="I103" s="72"/>
      <c r="J103" s="72"/>
      <c r="K103" s="34" t="s">
        <v>65</v>
      </c>
      <c r="L103" s="79">
        <v>103</v>
      </c>
      <c r="M103" s="79"/>
      <c r="N103" s="74"/>
      <c r="O103" s="81" t="s">
        <v>214</v>
      </c>
      <c r="P103" s="83">
        <v>43483.51152777778</v>
      </c>
      <c r="Q103" s="81" t="s">
        <v>473</v>
      </c>
      <c r="R103" s="81"/>
      <c r="S103" s="81"/>
      <c r="T103" s="81" t="s">
        <v>587</v>
      </c>
      <c r="U103" s="81"/>
      <c r="V103" s="85" t="s">
        <v>723</v>
      </c>
      <c r="W103" s="83">
        <v>43483.51152777778</v>
      </c>
      <c r="X103" s="85" t="s">
        <v>859</v>
      </c>
      <c r="Y103" s="81"/>
      <c r="Z103" s="81"/>
      <c r="AA103" s="87" t="s">
        <v>1110</v>
      </c>
      <c r="AB103" s="81"/>
      <c r="AC103" s="81" t="b">
        <v>0</v>
      </c>
      <c r="AD103" s="81">
        <v>6</v>
      </c>
      <c r="AE103" s="87" t="s">
        <v>1288</v>
      </c>
      <c r="AF103" s="81" t="b">
        <v>0</v>
      </c>
      <c r="AG103" s="81" t="s">
        <v>1298</v>
      </c>
      <c r="AH103" s="81"/>
      <c r="AI103" s="87" t="s">
        <v>1288</v>
      </c>
      <c r="AJ103" s="81" t="b">
        <v>0</v>
      </c>
      <c r="AK103" s="81">
        <v>5</v>
      </c>
      <c r="AL103" s="87" t="s">
        <v>1288</v>
      </c>
      <c r="AM103" s="81" t="s">
        <v>1312</v>
      </c>
      <c r="AN103" s="81" t="b">
        <v>0</v>
      </c>
      <c r="AO103" s="87" t="s">
        <v>1110</v>
      </c>
      <c r="AP103" s="81" t="s">
        <v>415</v>
      </c>
      <c r="AQ103" s="81">
        <v>0</v>
      </c>
      <c r="AR103" s="81">
        <v>0</v>
      </c>
      <c r="AS103" s="81"/>
      <c r="AT103" s="81"/>
      <c r="AU103" s="81"/>
      <c r="AV103" s="81"/>
      <c r="AW103" s="81"/>
      <c r="AX103" s="81"/>
      <c r="AY103" s="81"/>
      <c r="AZ103" s="81"/>
      <c r="BA103">
        <v>1</v>
      </c>
      <c r="BB103" s="80" t="str">
        <f>REPLACE(INDEX(GroupVertices[Group],MATCH(Edges[[#This Row],[Vertex 1]],GroupVertices[Vertex],0)),1,1,"")</f>
        <v>2</v>
      </c>
      <c r="BC103" s="80" t="str">
        <f>REPLACE(INDEX(GroupVertices[Group],MATCH(Edges[[#This Row],[Vertex 2]],GroupVertices[Vertex],0)),1,1,"")</f>
        <v>2</v>
      </c>
      <c r="BD103" s="48">
        <v>0</v>
      </c>
      <c r="BE103" s="49">
        <v>0</v>
      </c>
      <c r="BF103" s="48">
        <v>0</v>
      </c>
      <c r="BG103" s="49">
        <v>0</v>
      </c>
      <c r="BH103" s="48">
        <v>0</v>
      </c>
      <c r="BI103" s="49">
        <v>0</v>
      </c>
      <c r="BJ103" s="48">
        <v>43</v>
      </c>
      <c r="BK103" s="49">
        <v>100</v>
      </c>
      <c r="BL103" s="48">
        <v>43</v>
      </c>
    </row>
    <row r="104" spans="1:64" ht="15">
      <c r="A104" s="66" t="s">
        <v>310</v>
      </c>
      <c r="B104" s="66" t="s">
        <v>387</v>
      </c>
      <c r="C104" s="67" t="s">
        <v>3695</v>
      </c>
      <c r="D104" s="68">
        <v>3</v>
      </c>
      <c r="E104" s="69" t="s">
        <v>132</v>
      </c>
      <c r="F104" s="70">
        <v>32</v>
      </c>
      <c r="G104" s="67"/>
      <c r="H104" s="71"/>
      <c r="I104" s="72"/>
      <c r="J104" s="72"/>
      <c r="K104" s="34" t="s">
        <v>65</v>
      </c>
      <c r="L104" s="79">
        <v>104</v>
      </c>
      <c r="M104" s="79"/>
      <c r="N104" s="74"/>
      <c r="O104" s="81" t="s">
        <v>416</v>
      </c>
      <c r="P104" s="83">
        <v>43483.71126157408</v>
      </c>
      <c r="Q104" s="81" t="s">
        <v>474</v>
      </c>
      <c r="R104" s="81"/>
      <c r="S104" s="81"/>
      <c r="T104" s="81" t="s">
        <v>587</v>
      </c>
      <c r="U104" s="81"/>
      <c r="V104" s="85" t="s">
        <v>723</v>
      </c>
      <c r="W104" s="83">
        <v>43483.71126157408</v>
      </c>
      <c r="X104" s="85" t="s">
        <v>860</v>
      </c>
      <c r="Y104" s="81"/>
      <c r="Z104" s="81"/>
      <c r="AA104" s="87" t="s">
        <v>1111</v>
      </c>
      <c r="AB104" s="81"/>
      <c r="AC104" s="81" t="b">
        <v>0</v>
      </c>
      <c r="AD104" s="81">
        <v>2</v>
      </c>
      <c r="AE104" s="87" t="s">
        <v>1288</v>
      </c>
      <c r="AF104" s="81" t="b">
        <v>0</v>
      </c>
      <c r="AG104" s="81" t="s">
        <v>1298</v>
      </c>
      <c r="AH104" s="81"/>
      <c r="AI104" s="87" t="s">
        <v>1288</v>
      </c>
      <c r="AJ104" s="81" t="b">
        <v>0</v>
      </c>
      <c r="AK104" s="81">
        <v>0</v>
      </c>
      <c r="AL104" s="87" t="s">
        <v>1288</v>
      </c>
      <c r="AM104" s="81" t="s">
        <v>1312</v>
      </c>
      <c r="AN104" s="81" t="b">
        <v>0</v>
      </c>
      <c r="AO104" s="87" t="s">
        <v>1111</v>
      </c>
      <c r="AP104" s="81" t="s">
        <v>214</v>
      </c>
      <c r="AQ104" s="81">
        <v>0</v>
      </c>
      <c r="AR104" s="81">
        <v>0</v>
      </c>
      <c r="AS104" s="81"/>
      <c r="AT104" s="81"/>
      <c r="AU104" s="81"/>
      <c r="AV104" s="81"/>
      <c r="AW104" s="81"/>
      <c r="AX104" s="81"/>
      <c r="AY104" s="81"/>
      <c r="AZ104" s="81"/>
      <c r="BA104">
        <v>1</v>
      </c>
      <c r="BB104" s="80" t="str">
        <f>REPLACE(INDEX(GroupVertices[Group],MATCH(Edges[[#This Row],[Vertex 1]],GroupVertices[Vertex],0)),1,1,"")</f>
        <v>2</v>
      </c>
      <c r="BC104" s="80" t="str">
        <f>REPLACE(INDEX(GroupVertices[Group],MATCH(Edges[[#This Row],[Vertex 2]],GroupVertices[Vertex],0)),1,1,"")</f>
        <v>1</v>
      </c>
      <c r="BD104" s="48">
        <v>3</v>
      </c>
      <c r="BE104" s="49">
        <v>15</v>
      </c>
      <c r="BF104" s="48">
        <v>0</v>
      </c>
      <c r="BG104" s="49">
        <v>0</v>
      </c>
      <c r="BH104" s="48">
        <v>0</v>
      </c>
      <c r="BI104" s="49">
        <v>0</v>
      </c>
      <c r="BJ104" s="48">
        <v>17</v>
      </c>
      <c r="BK104" s="49">
        <v>85</v>
      </c>
      <c r="BL104" s="48">
        <v>20</v>
      </c>
    </row>
    <row r="105" spans="1:64" ht="15">
      <c r="A105" s="66" t="s">
        <v>311</v>
      </c>
      <c r="B105" s="66" t="s">
        <v>310</v>
      </c>
      <c r="C105" s="67" t="s">
        <v>3695</v>
      </c>
      <c r="D105" s="68">
        <v>3</v>
      </c>
      <c r="E105" s="69" t="s">
        <v>132</v>
      </c>
      <c r="F105" s="70">
        <v>32</v>
      </c>
      <c r="G105" s="67"/>
      <c r="H105" s="71"/>
      <c r="I105" s="72"/>
      <c r="J105" s="72"/>
      <c r="K105" s="34" t="s">
        <v>65</v>
      </c>
      <c r="L105" s="79">
        <v>105</v>
      </c>
      <c r="M105" s="79"/>
      <c r="N105" s="74"/>
      <c r="O105" s="81" t="s">
        <v>415</v>
      </c>
      <c r="P105" s="83">
        <v>43483.744050925925</v>
      </c>
      <c r="Q105" s="81" t="s">
        <v>473</v>
      </c>
      <c r="R105" s="81"/>
      <c r="S105" s="81"/>
      <c r="T105" s="81"/>
      <c r="U105" s="81"/>
      <c r="V105" s="85" t="s">
        <v>724</v>
      </c>
      <c r="W105" s="83">
        <v>43483.744050925925</v>
      </c>
      <c r="X105" s="85" t="s">
        <v>861</v>
      </c>
      <c r="Y105" s="81"/>
      <c r="Z105" s="81"/>
      <c r="AA105" s="87" t="s">
        <v>1112</v>
      </c>
      <c r="AB105" s="81"/>
      <c r="AC105" s="81" t="b">
        <v>0</v>
      </c>
      <c r="AD105" s="81">
        <v>0</v>
      </c>
      <c r="AE105" s="87" t="s">
        <v>1288</v>
      </c>
      <c r="AF105" s="81" t="b">
        <v>0</v>
      </c>
      <c r="AG105" s="81" t="s">
        <v>1298</v>
      </c>
      <c r="AH105" s="81"/>
      <c r="AI105" s="87" t="s">
        <v>1288</v>
      </c>
      <c r="AJ105" s="81" t="b">
        <v>0</v>
      </c>
      <c r="AK105" s="81">
        <v>5</v>
      </c>
      <c r="AL105" s="87" t="s">
        <v>1110</v>
      </c>
      <c r="AM105" s="81" t="s">
        <v>1312</v>
      </c>
      <c r="AN105" s="81" t="b">
        <v>0</v>
      </c>
      <c r="AO105" s="87" t="s">
        <v>1110</v>
      </c>
      <c r="AP105" s="81" t="s">
        <v>214</v>
      </c>
      <c r="AQ105" s="81">
        <v>0</v>
      </c>
      <c r="AR105" s="81">
        <v>0</v>
      </c>
      <c r="AS105" s="81"/>
      <c r="AT105" s="81"/>
      <c r="AU105" s="81"/>
      <c r="AV105" s="81"/>
      <c r="AW105" s="81"/>
      <c r="AX105" s="81"/>
      <c r="AY105" s="81"/>
      <c r="AZ105" s="81"/>
      <c r="BA105">
        <v>1</v>
      </c>
      <c r="BB105" s="80" t="str">
        <f>REPLACE(INDEX(GroupVertices[Group],MATCH(Edges[[#This Row],[Vertex 1]],GroupVertices[Vertex],0)),1,1,"")</f>
        <v>2</v>
      </c>
      <c r="BC105" s="80" t="str">
        <f>REPLACE(INDEX(GroupVertices[Group],MATCH(Edges[[#This Row],[Vertex 2]],GroupVertices[Vertex],0)),1,1,"")</f>
        <v>2</v>
      </c>
      <c r="BD105" s="48">
        <v>0</v>
      </c>
      <c r="BE105" s="49">
        <v>0</v>
      </c>
      <c r="BF105" s="48">
        <v>0</v>
      </c>
      <c r="BG105" s="49">
        <v>0</v>
      </c>
      <c r="BH105" s="48">
        <v>0</v>
      </c>
      <c r="BI105" s="49">
        <v>0</v>
      </c>
      <c r="BJ105" s="48">
        <v>43</v>
      </c>
      <c r="BK105" s="49">
        <v>100</v>
      </c>
      <c r="BL105" s="48">
        <v>43</v>
      </c>
    </row>
    <row r="106" spans="1:64" ht="15">
      <c r="A106" s="66" t="s">
        <v>311</v>
      </c>
      <c r="B106" s="66" t="s">
        <v>293</v>
      </c>
      <c r="C106" s="67" t="s">
        <v>3695</v>
      </c>
      <c r="D106" s="68">
        <v>3</v>
      </c>
      <c r="E106" s="69" t="s">
        <v>132</v>
      </c>
      <c r="F106" s="70">
        <v>32</v>
      </c>
      <c r="G106" s="67"/>
      <c r="H106" s="71"/>
      <c r="I106" s="72"/>
      <c r="J106" s="72"/>
      <c r="K106" s="34" t="s">
        <v>65</v>
      </c>
      <c r="L106" s="79">
        <v>106</v>
      </c>
      <c r="M106" s="79"/>
      <c r="N106" s="74"/>
      <c r="O106" s="81" t="s">
        <v>415</v>
      </c>
      <c r="P106" s="83">
        <v>43483.747766203705</v>
      </c>
      <c r="Q106" s="81" t="s">
        <v>428</v>
      </c>
      <c r="R106" s="81"/>
      <c r="S106" s="81"/>
      <c r="T106" s="81" t="s">
        <v>592</v>
      </c>
      <c r="U106" s="81"/>
      <c r="V106" s="85" t="s">
        <v>724</v>
      </c>
      <c r="W106" s="83">
        <v>43483.747766203705</v>
      </c>
      <c r="X106" s="85" t="s">
        <v>862</v>
      </c>
      <c r="Y106" s="81"/>
      <c r="Z106" s="81"/>
      <c r="AA106" s="87" t="s">
        <v>1113</v>
      </c>
      <c r="AB106" s="81"/>
      <c r="AC106" s="81" t="b">
        <v>0</v>
      </c>
      <c r="AD106" s="81">
        <v>0</v>
      </c>
      <c r="AE106" s="87" t="s">
        <v>1288</v>
      </c>
      <c r="AF106" s="81" t="b">
        <v>0</v>
      </c>
      <c r="AG106" s="81" t="s">
        <v>1298</v>
      </c>
      <c r="AH106" s="81"/>
      <c r="AI106" s="87" t="s">
        <v>1288</v>
      </c>
      <c r="AJ106" s="81" t="b">
        <v>0</v>
      </c>
      <c r="AK106" s="81">
        <v>4</v>
      </c>
      <c r="AL106" s="87" t="s">
        <v>1124</v>
      </c>
      <c r="AM106" s="81" t="s">
        <v>1312</v>
      </c>
      <c r="AN106" s="81" t="b">
        <v>0</v>
      </c>
      <c r="AO106" s="87" t="s">
        <v>1124</v>
      </c>
      <c r="AP106" s="81" t="s">
        <v>214</v>
      </c>
      <c r="AQ106" s="81">
        <v>0</v>
      </c>
      <c r="AR106" s="81">
        <v>0</v>
      </c>
      <c r="AS106" s="81"/>
      <c r="AT106" s="81"/>
      <c r="AU106" s="81"/>
      <c r="AV106" s="81"/>
      <c r="AW106" s="81"/>
      <c r="AX106" s="81"/>
      <c r="AY106" s="81"/>
      <c r="AZ106" s="81"/>
      <c r="BA106">
        <v>1</v>
      </c>
      <c r="BB106" s="80" t="str">
        <f>REPLACE(INDEX(GroupVertices[Group],MATCH(Edges[[#This Row],[Vertex 1]],GroupVertices[Vertex],0)),1,1,"")</f>
        <v>2</v>
      </c>
      <c r="BC106" s="80" t="str">
        <f>REPLACE(INDEX(GroupVertices[Group],MATCH(Edges[[#This Row],[Vertex 2]],GroupVertices[Vertex],0)),1,1,"")</f>
        <v>2</v>
      </c>
      <c r="BD106" s="48"/>
      <c r="BE106" s="49"/>
      <c r="BF106" s="48"/>
      <c r="BG106" s="49"/>
      <c r="BH106" s="48"/>
      <c r="BI106" s="49"/>
      <c r="BJ106" s="48"/>
      <c r="BK106" s="49"/>
      <c r="BL106" s="48"/>
    </row>
    <row r="107" spans="1:64" ht="15">
      <c r="A107" s="66" t="s">
        <v>311</v>
      </c>
      <c r="B107" s="66" t="s">
        <v>389</v>
      </c>
      <c r="C107" s="67" t="s">
        <v>3695</v>
      </c>
      <c r="D107" s="68">
        <v>3</v>
      </c>
      <c r="E107" s="69" t="s">
        <v>132</v>
      </c>
      <c r="F107" s="70">
        <v>32</v>
      </c>
      <c r="G107" s="67"/>
      <c r="H107" s="71"/>
      <c r="I107" s="72"/>
      <c r="J107" s="72"/>
      <c r="K107" s="34" t="s">
        <v>65</v>
      </c>
      <c r="L107" s="79">
        <v>107</v>
      </c>
      <c r="M107" s="79"/>
      <c r="N107" s="74"/>
      <c r="O107" s="81" t="s">
        <v>416</v>
      </c>
      <c r="P107" s="83">
        <v>43483.747766203705</v>
      </c>
      <c r="Q107" s="81" t="s">
        <v>428</v>
      </c>
      <c r="R107" s="81"/>
      <c r="S107" s="81"/>
      <c r="T107" s="81" t="s">
        <v>592</v>
      </c>
      <c r="U107" s="81"/>
      <c r="V107" s="85" t="s">
        <v>724</v>
      </c>
      <c r="W107" s="83">
        <v>43483.747766203705</v>
      </c>
      <c r="X107" s="85" t="s">
        <v>862</v>
      </c>
      <c r="Y107" s="81"/>
      <c r="Z107" s="81"/>
      <c r="AA107" s="87" t="s">
        <v>1113</v>
      </c>
      <c r="AB107" s="81"/>
      <c r="AC107" s="81" t="b">
        <v>0</v>
      </c>
      <c r="AD107" s="81">
        <v>0</v>
      </c>
      <c r="AE107" s="87" t="s">
        <v>1288</v>
      </c>
      <c r="AF107" s="81" t="b">
        <v>0</v>
      </c>
      <c r="AG107" s="81" t="s">
        <v>1298</v>
      </c>
      <c r="AH107" s="81"/>
      <c r="AI107" s="87" t="s">
        <v>1288</v>
      </c>
      <c r="AJ107" s="81" t="b">
        <v>0</v>
      </c>
      <c r="AK107" s="81">
        <v>4</v>
      </c>
      <c r="AL107" s="87" t="s">
        <v>1124</v>
      </c>
      <c r="AM107" s="81" t="s">
        <v>1312</v>
      </c>
      <c r="AN107" s="81" t="b">
        <v>0</v>
      </c>
      <c r="AO107" s="87" t="s">
        <v>1124</v>
      </c>
      <c r="AP107" s="81" t="s">
        <v>214</v>
      </c>
      <c r="AQ107" s="81">
        <v>0</v>
      </c>
      <c r="AR107" s="81">
        <v>0</v>
      </c>
      <c r="AS107" s="81"/>
      <c r="AT107" s="81"/>
      <c r="AU107" s="81"/>
      <c r="AV107" s="81"/>
      <c r="AW107" s="81"/>
      <c r="AX107" s="81"/>
      <c r="AY107" s="81"/>
      <c r="AZ107" s="81"/>
      <c r="BA107">
        <v>1</v>
      </c>
      <c r="BB107" s="80" t="str">
        <f>REPLACE(INDEX(GroupVertices[Group],MATCH(Edges[[#This Row],[Vertex 1]],GroupVertices[Vertex],0)),1,1,"")</f>
        <v>2</v>
      </c>
      <c r="BC107" s="80" t="str">
        <f>REPLACE(INDEX(GroupVertices[Group],MATCH(Edges[[#This Row],[Vertex 2]],GroupVertices[Vertex],0)),1,1,"")</f>
        <v>2</v>
      </c>
      <c r="BD107" s="48">
        <v>2</v>
      </c>
      <c r="BE107" s="49">
        <v>6.25</v>
      </c>
      <c r="BF107" s="48">
        <v>0</v>
      </c>
      <c r="BG107" s="49">
        <v>0</v>
      </c>
      <c r="BH107" s="48">
        <v>0</v>
      </c>
      <c r="BI107" s="49">
        <v>0</v>
      </c>
      <c r="BJ107" s="48">
        <v>30</v>
      </c>
      <c r="BK107" s="49">
        <v>93.75</v>
      </c>
      <c r="BL107" s="48">
        <v>32</v>
      </c>
    </row>
    <row r="108" spans="1:64" ht="15">
      <c r="A108" s="66" t="s">
        <v>312</v>
      </c>
      <c r="B108" s="66" t="s">
        <v>312</v>
      </c>
      <c r="C108" s="67" t="s">
        <v>3695</v>
      </c>
      <c r="D108" s="68">
        <v>3</v>
      </c>
      <c r="E108" s="69" t="s">
        <v>132</v>
      </c>
      <c r="F108" s="70">
        <v>32</v>
      </c>
      <c r="G108" s="67"/>
      <c r="H108" s="71"/>
      <c r="I108" s="72"/>
      <c r="J108" s="72"/>
      <c r="K108" s="34" t="s">
        <v>65</v>
      </c>
      <c r="L108" s="79">
        <v>108</v>
      </c>
      <c r="M108" s="79"/>
      <c r="N108" s="74"/>
      <c r="O108" s="81" t="s">
        <v>214</v>
      </c>
      <c r="P108" s="83">
        <v>43482.53868055555</v>
      </c>
      <c r="Q108" s="81" t="s">
        <v>475</v>
      </c>
      <c r="R108" s="81"/>
      <c r="S108" s="81"/>
      <c r="T108" s="81" t="s">
        <v>587</v>
      </c>
      <c r="U108" s="81"/>
      <c r="V108" s="85" t="s">
        <v>725</v>
      </c>
      <c r="W108" s="83">
        <v>43482.53868055555</v>
      </c>
      <c r="X108" s="85" t="s">
        <v>549</v>
      </c>
      <c r="Y108" s="81"/>
      <c r="Z108" s="81"/>
      <c r="AA108" s="87" t="s">
        <v>1114</v>
      </c>
      <c r="AB108" s="81"/>
      <c r="AC108" s="81" t="b">
        <v>0</v>
      </c>
      <c r="AD108" s="81">
        <v>21</v>
      </c>
      <c r="AE108" s="87" t="s">
        <v>1288</v>
      </c>
      <c r="AF108" s="81" t="b">
        <v>0</v>
      </c>
      <c r="AG108" s="81" t="s">
        <v>1298</v>
      </c>
      <c r="AH108" s="81"/>
      <c r="AI108" s="87" t="s">
        <v>1288</v>
      </c>
      <c r="AJ108" s="81" t="b">
        <v>0</v>
      </c>
      <c r="AK108" s="81">
        <v>7</v>
      </c>
      <c r="AL108" s="87" t="s">
        <v>1288</v>
      </c>
      <c r="AM108" s="81" t="s">
        <v>1312</v>
      </c>
      <c r="AN108" s="81" t="b">
        <v>0</v>
      </c>
      <c r="AO108" s="87" t="s">
        <v>1114</v>
      </c>
      <c r="AP108" s="81" t="s">
        <v>415</v>
      </c>
      <c r="AQ108" s="81">
        <v>0</v>
      </c>
      <c r="AR108" s="81">
        <v>0</v>
      </c>
      <c r="AS108" s="81"/>
      <c r="AT108" s="81"/>
      <c r="AU108" s="81"/>
      <c r="AV108" s="81"/>
      <c r="AW108" s="81"/>
      <c r="AX108" s="81"/>
      <c r="AY108" s="81"/>
      <c r="AZ108" s="81"/>
      <c r="BA108">
        <v>1</v>
      </c>
      <c r="BB108" s="80" t="str">
        <f>REPLACE(INDEX(GroupVertices[Group],MATCH(Edges[[#This Row],[Vertex 1]],GroupVertices[Vertex],0)),1,1,"")</f>
        <v>15</v>
      </c>
      <c r="BC108" s="80" t="str">
        <f>REPLACE(INDEX(GroupVertices[Group],MATCH(Edges[[#This Row],[Vertex 2]],GroupVertices[Vertex],0)),1,1,"")</f>
        <v>15</v>
      </c>
      <c r="BD108" s="48">
        <v>1</v>
      </c>
      <c r="BE108" s="49">
        <v>4</v>
      </c>
      <c r="BF108" s="48">
        <v>2</v>
      </c>
      <c r="BG108" s="49">
        <v>8</v>
      </c>
      <c r="BH108" s="48">
        <v>0</v>
      </c>
      <c r="BI108" s="49">
        <v>0</v>
      </c>
      <c r="BJ108" s="48">
        <v>22</v>
      </c>
      <c r="BK108" s="49">
        <v>88</v>
      </c>
      <c r="BL108" s="48">
        <v>25</v>
      </c>
    </row>
    <row r="109" spans="1:64" ht="15">
      <c r="A109" s="66" t="s">
        <v>313</v>
      </c>
      <c r="B109" s="66" t="s">
        <v>312</v>
      </c>
      <c r="C109" s="67" t="s">
        <v>3695</v>
      </c>
      <c r="D109" s="68">
        <v>3</v>
      </c>
      <c r="E109" s="69" t="s">
        <v>132</v>
      </c>
      <c r="F109" s="70">
        <v>32</v>
      </c>
      <c r="G109" s="67"/>
      <c r="H109" s="71"/>
      <c r="I109" s="72"/>
      <c r="J109" s="72"/>
      <c r="K109" s="34" t="s">
        <v>65</v>
      </c>
      <c r="L109" s="79">
        <v>109</v>
      </c>
      <c r="M109" s="79"/>
      <c r="N109" s="74"/>
      <c r="O109" s="81" t="s">
        <v>415</v>
      </c>
      <c r="P109" s="83">
        <v>43483.75201388889</v>
      </c>
      <c r="Q109" s="81" t="s">
        <v>475</v>
      </c>
      <c r="R109" s="81"/>
      <c r="S109" s="81"/>
      <c r="T109" s="81"/>
      <c r="U109" s="81"/>
      <c r="V109" s="85" t="s">
        <v>726</v>
      </c>
      <c r="W109" s="83">
        <v>43483.75201388889</v>
      </c>
      <c r="X109" s="85" t="s">
        <v>863</v>
      </c>
      <c r="Y109" s="81"/>
      <c r="Z109" s="81"/>
      <c r="AA109" s="87" t="s">
        <v>1115</v>
      </c>
      <c r="AB109" s="81"/>
      <c r="AC109" s="81" t="b">
        <v>0</v>
      </c>
      <c r="AD109" s="81">
        <v>0</v>
      </c>
      <c r="AE109" s="87" t="s">
        <v>1288</v>
      </c>
      <c r="AF109" s="81" t="b">
        <v>0</v>
      </c>
      <c r="AG109" s="81" t="s">
        <v>1298</v>
      </c>
      <c r="AH109" s="81"/>
      <c r="AI109" s="87" t="s">
        <v>1288</v>
      </c>
      <c r="AJ109" s="81" t="b">
        <v>0</v>
      </c>
      <c r="AK109" s="81">
        <v>7</v>
      </c>
      <c r="AL109" s="87" t="s">
        <v>1114</v>
      </c>
      <c r="AM109" s="81" t="s">
        <v>1312</v>
      </c>
      <c r="AN109" s="81" t="b">
        <v>0</v>
      </c>
      <c r="AO109" s="87" t="s">
        <v>1114</v>
      </c>
      <c r="AP109" s="81" t="s">
        <v>214</v>
      </c>
      <c r="AQ109" s="81">
        <v>0</v>
      </c>
      <c r="AR109" s="81">
        <v>0</v>
      </c>
      <c r="AS109" s="81"/>
      <c r="AT109" s="81"/>
      <c r="AU109" s="81"/>
      <c r="AV109" s="81"/>
      <c r="AW109" s="81"/>
      <c r="AX109" s="81"/>
      <c r="AY109" s="81"/>
      <c r="AZ109" s="81"/>
      <c r="BA109">
        <v>1</v>
      </c>
      <c r="BB109" s="80" t="str">
        <f>REPLACE(INDEX(GroupVertices[Group],MATCH(Edges[[#This Row],[Vertex 1]],GroupVertices[Vertex],0)),1,1,"")</f>
        <v>15</v>
      </c>
      <c r="BC109" s="80" t="str">
        <f>REPLACE(INDEX(GroupVertices[Group],MATCH(Edges[[#This Row],[Vertex 2]],GroupVertices[Vertex],0)),1,1,"")</f>
        <v>15</v>
      </c>
      <c r="BD109" s="48">
        <v>1</v>
      </c>
      <c r="BE109" s="49">
        <v>4</v>
      </c>
      <c r="BF109" s="48">
        <v>2</v>
      </c>
      <c r="BG109" s="49">
        <v>8</v>
      </c>
      <c r="BH109" s="48">
        <v>0</v>
      </c>
      <c r="BI109" s="49">
        <v>0</v>
      </c>
      <c r="BJ109" s="48">
        <v>22</v>
      </c>
      <c r="BK109" s="49">
        <v>88</v>
      </c>
      <c r="BL109" s="48">
        <v>25</v>
      </c>
    </row>
    <row r="110" spans="1:64" ht="15">
      <c r="A110" s="66" t="s">
        <v>314</v>
      </c>
      <c r="B110" s="66" t="s">
        <v>376</v>
      </c>
      <c r="C110" s="67" t="s">
        <v>3695</v>
      </c>
      <c r="D110" s="68">
        <v>3</v>
      </c>
      <c r="E110" s="69" t="s">
        <v>132</v>
      </c>
      <c r="F110" s="70">
        <v>32</v>
      </c>
      <c r="G110" s="67"/>
      <c r="H110" s="71"/>
      <c r="I110" s="72"/>
      <c r="J110" s="72"/>
      <c r="K110" s="34" t="s">
        <v>65</v>
      </c>
      <c r="L110" s="79">
        <v>110</v>
      </c>
      <c r="M110" s="79"/>
      <c r="N110" s="74"/>
      <c r="O110" s="81" t="s">
        <v>415</v>
      </c>
      <c r="P110" s="83">
        <v>43483.75457175926</v>
      </c>
      <c r="Q110" s="81" t="s">
        <v>476</v>
      </c>
      <c r="R110" s="81"/>
      <c r="S110" s="81"/>
      <c r="T110" s="81"/>
      <c r="U110" s="81"/>
      <c r="V110" s="85" t="s">
        <v>727</v>
      </c>
      <c r="W110" s="83">
        <v>43483.75457175926</v>
      </c>
      <c r="X110" s="85" t="s">
        <v>864</v>
      </c>
      <c r="Y110" s="81"/>
      <c r="Z110" s="81"/>
      <c r="AA110" s="87" t="s">
        <v>1116</v>
      </c>
      <c r="AB110" s="81"/>
      <c r="AC110" s="81" t="b">
        <v>0</v>
      </c>
      <c r="AD110" s="81">
        <v>0</v>
      </c>
      <c r="AE110" s="87" t="s">
        <v>1288</v>
      </c>
      <c r="AF110" s="81" t="b">
        <v>0</v>
      </c>
      <c r="AG110" s="81" t="s">
        <v>1298</v>
      </c>
      <c r="AH110" s="81"/>
      <c r="AI110" s="87" t="s">
        <v>1288</v>
      </c>
      <c r="AJ110" s="81" t="b">
        <v>0</v>
      </c>
      <c r="AK110" s="81">
        <v>7</v>
      </c>
      <c r="AL110" s="87" t="s">
        <v>1216</v>
      </c>
      <c r="AM110" s="81" t="s">
        <v>1312</v>
      </c>
      <c r="AN110" s="81" t="b">
        <v>0</v>
      </c>
      <c r="AO110" s="87" t="s">
        <v>1216</v>
      </c>
      <c r="AP110" s="81" t="s">
        <v>214</v>
      </c>
      <c r="AQ110" s="81">
        <v>0</v>
      </c>
      <c r="AR110" s="81">
        <v>0</v>
      </c>
      <c r="AS110" s="81"/>
      <c r="AT110" s="81"/>
      <c r="AU110" s="81"/>
      <c r="AV110" s="81"/>
      <c r="AW110" s="81"/>
      <c r="AX110" s="81"/>
      <c r="AY110" s="81"/>
      <c r="AZ110" s="81"/>
      <c r="BA110">
        <v>1</v>
      </c>
      <c r="BB110" s="80" t="str">
        <f>REPLACE(INDEX(GroupVertices[Group],MATCH(Edges[[#This Row],[Vertex 1]],GroupVertices[Vertex],0)),1,1,"")</f>
        <v>5</v>
      </c>
      <c r="BC110" s="80" t="str">
        <f>REPLACE(INDEX(GroupVertices[Group],MATCH(Edges[[#This Row],[Vertex 2]],GroupVertices[Vertex],0)),1,1,"")</f>
        <v>5</v>
      </c>
      <c r="BD110" s="48">
        <v>2</v>
      </c>
      <c r="BE110" s="49">
        <v>5.405405405405405</v>
      </c>
      <c r="BF110" s="48">
        <v>3</v>
      </c>
      <c r="BG110" s="49">
        <v>8.108108108108109</v>
      </c>
      <c r="BH110" s="48">
        <v>0</v>
      </c>
      <c r="BI110" s="49">
        <v>0</v>
      </c>
      <c r="BJ110" s="48">
        <v>32</v>
      </c>
      <c r="BK110" s="49">
        <v>86.48648648648648</v>
      </c>
      <c r="BL110" s="48">
        <v>37</v>
      </c>
    </row>
    <row r="111" spans="1:64" ht="15">
      <c r="A111" s="66" t="s">
        <v>315</v>
      </c>
      <c r="B111" s="66" t="s">
        <v>330</v>
      </c>
      <c r="C111" s="67" t="s">
        <v>3695</v>
      </c>
      <c r="D111" s="68">
        <v>3</v>
      </c>
      <c r="E111" s="69" t="s">
        <v>132</v>
      </c>
      <c r="F111" s="70">
        <v>32</v>
      </c>
      <c r="G111" s="67"/>
      <c r="H111" s="71"/>
      <c r="I111" s="72"/>
      <c r="J111" s="72"/>
      <c r="K111" s="34" t="s">
        <v>65</v>
      </c>
      <c r="L111" s="79">
        <v>111</v>
      </c>
      <c r="M111" s="79"/>
      <c r="N111" s="74"/>
      <c r="O111" s="81" t="s">
        <v>415</v>
      </c>
      <c r="P111" s="83">
        <v>43483.755</v>
      </c>
      <c r="Q111" s="81" t="s">
        <v>477</v>
      </c>
      <c r="R111" s="81"/>
      <c r="S111" s="81"/>
      <c r="T111" s="81" t="s">
        <v>592</v>
      </c>
      <c r="U111" s="85" t="s">
        <v>648</v>
      </c>
      <c r="V111" s="85" t="s">
        <v>648</v>
      </c>
      <c r="W111" s="83">
        <v>43483.755</v>
      </c>
      <c r="X111" s="85" t="s">
        <v>865</v>
      </c>
      <c r="Y111" s="81"/>
      <c r="Z111" s="81"/>
      <c r="AA111" s="87" t="s">
        <v>1117</v>
      </c>
      <c r="AB111" s="81"/>
      <c r="AC111" s="81" t="b">
        <v>0</v>
      </c>
      <c r="AD111" s="81">
        <v>0</v>
      </c>
      <c r="AE111" s="87" t="s">
        <v>1288</v>
      </c>
      <c r="AF111" s="81" t="b">
        <v>0</v>
      </c>
      <c r="AG111" s="81" t="s">
        <v>1298</v>
      </c>
      <c r="AH111" s="81"/>
      <c r="AI111" s="87" t="s">
        <v>1288</v>
      </c>
      <c r="AJ111" s="81" t="b">
        <v>0</v>
      </c>
      <c r="AK111" s="81">
        <v>8</v>
      </c>
      <c r="AL111" s="87" t="s">
        <v>1147</v>
      </c>
      <c r="AM111" s="81" t="s">
        <v>1313</v>
      </c>
      <c r="AN111" s="81" t="b">
        <v>0</v>
      </c>
      <c r="AO111" s="87" t="s">
        <v>1147</v>
      </c>
      <c r="AP111" s="81" t="s">
        <v>214</v>
      </c>
      <c r="AQ111" s="81">
        <v>0</v>
      </c>
      <c r="AR111" s="81">
        <v>0</v>
      </c>
      <c r="AS111" s="81"/>
      <c r="AT111" s="81"/>
      <c r="AU111" s="81"/>
      <c r="AV111" s="81"/>
      <c r="AW111" s="81"/>
      <c r="AX111" s="81"/>
      <c r="AY111" s="81"/>
      <c r="AZ111" s="81"/>
      <c r="BA111">
        <v>1</v>
      </c>
      <c r="BB111" s="80" t="str">
        <f>REPLACE(INDEX(GroupVertices[Group],MATCH(Edges[[#This Row],[Vertex 1]],GroupVertices[Vertex],0)),1,1,"")</f>
        <v>7</v>
      </c>
      <c r="BC111" s="80" t="str">
        <f>REPLACE(INDEX(GroupVertices[Group],MATCH(Edges[[#This Row],[Vertex 2]],GroupVertices[Vertex],0)),1,1,"")</f>
        <v>7</v>
      </c>
      <c r="BD111" s="48">
        <v>0</v>
      </c>
      <c r="BE111" s="49">
        <v>0</v>
      </c>
      <c r="BF111" s="48">
        <v>0</v>
      </c>
      <c r="BG111" s="49">
        <v>0</v>
      </c>
      <c r="BH111" s="48">
        <v>0</v>
      </c>
      <c r="BI111" s="49">
        <v>0</v>
      </c>
      <c r="BJ111" s="48">
        <v>8</v>
      </c>
      <c r="BK111" s="49">
        <v>100</v>
      </c>
      <c r="BL111" s="48">
        <v>8</v>
      </c>
    </row>
    <row r="112" spans="1:64" ht="15">
      <c r="A112" s="66" t="s">
        <v>316</v>
      </c>
      <c r="B112" s="66" t="s">
        <v>316</v>
      </c>
      <c r="C112" s="67" t="s">
        <v>3695</v>
      </c>
      <c r="D112" s="68">
        <v>3</v>
      </c>
      <c r="E112" s="69" t="s">
        <v>132</v>
      </c>
      <c r="F112" s="70">
        <v>32</v>
      </c>
      <c r="G112" s="67"/>
      <c r="H112" s="71"/>
      <c r="I112" s="72"/>
      <c r="J112" s="72"/>
      <c r="K112" s="34" t="s">
        <v>65</v>
      </c>
      <c r="L112" s="79">
        <v>112</v>
      </c>
      <c r="M112" s="79"/>
      <c r="N112" s="74"/>
      <c r="O112" s="81" t="s">
        <v>214</v>
      </c>
      <c r="P112" s="83">
        <v>43483.415625</v>
      </c>
      <c r="Q112" s="81" t="s">
        <v>478</v>
      </c>
      <c r="R112" s="81"/>
      <c r="S112" s="81"/>
      <c r="T112" s="81" t="s">
        <v>602</v>
      </c>
      <c r="U112" s="81"/>
      <c r="V112" s="85" t="s">
        <v>728</v>
      </c>
      <c r="W112" s="83">
        <v>43483.415625</v>
      </c>
      <c r="X112" s="85" t="s">
        <v>866</v>
      </c>
      <c r="Y112" s="81"/>
      <c r="Z112" s="81"/>
      <c r="AA112" s="87" t="s">
        <v>1118</v>
      </c>
      <c r="AB112" s="81"/>
      <c r="AC112" s="81" t="b">
        <v>0</v>
      </c>
      <c r="AD112" s="81">
        <v>9</v>
      </c>
      <c r="AE112" s="87" t="s">
        <v>1288</v>
      </c>
      <c r="AF112" s="81" t="b">
        <v>0</v>
      </c>
      <c r="AG112" s="81" t="s">
        <v>1298</v>
      </c>
      <c r="AH112" s="81"/>
      <c r="AI112" s="87" t="s">
        <v>1288</v>
      </c>
      <c r="AJ112" s="81" t="b">
        <v>0</v>
      </c>
      <c r="AK112" s="81">
        <v>8</v>
      </c>
      <c r="AL112" s="87" t="s">
        <v>1288</v>
      </c>
      <c r="AM112" s="81" t="s">
        <v>1312</v>
      </c>
      <c r="AN112" s="81" t="b">
        <v>0</v>
      </c>
      <c r="AO112" s="87" t="s">
        <v>1118</v>
      </c>
      <c r="AP112" s="81" t="s">
        <v>415</v>
      </c>
      <c r="AQ112" s="81">
        <v>0</v>
      </c>
      <c r="AR112" s="81">
        <v>0</v>
      </c>
      <c r="AS112" s="81"/>
      <c r="AT112" s="81"/>
      <c r="AU112" s="81"/>
      <c r="AV112" s="81"/>
      <c r="AW112" s="81"/>
      <c r="AX112" s="81"/>
      <c r="AY112" s="81"/>
      <c r="AZ112" s="81"/>
      <c r="BA112">
        <v>1</v>
      </c>
      <c r="BB112" s="80" t="str">
        <f>REPLACE(INDEX(GroupVertices[Group],MATCH(Edges[[#This Row],[Vertex 1]],GroupVertices[Vertex],0)),1,1,"")</f>
        <v>14</v>
      </c>
      <c r="BC112" s="80" t="str">
        <f>REPLACE(INDEX(GroupVertices[Group],MATCH(Edges[[#This Row],[Vertex 2]],GroupVertices[Vertex],0)),1,1,"")</f>
        <v>14</v>
      </c>
      <c r="BD112" s="48">
        <v>1</v>
      </c>
      <c r="BE112" s="49">
        <v>2.7777777777777777</v>
      </c>
      <c r="BF112" s="48">
        <v>1</v>
      </c>
      <c r="BG112" s="49">
        <v>2.7777777777777777</v>
      </c>
      <c r="BH112" s="48">
        <v>0</v>
      </c>
      <c r="BI112" s="49">
        <v>0</v>
      </c>
      <c r="BJ112" s="48">
        <v>34</v>
      </c>
      <c r="BK112" s="49">
        <v>94.44444444444444</v>
      </c>
      <c r="BL112" s="48">
        <v>36</v>
      </c>
    </row>
    <row r="113" spans="1:64" ht="15">
      <c r="A113" s="66" t="s">
        <v>317</v>
      </c>
      <c r="B113" s="66" t="s">
        <v>316</v>
      </c>
      <c r="C113" s="67" t="s">
        <v>3695</v>
      </c>
      <c r="D113" s="68">
        <v>3</v>
      </c>
      <c r="E113" s="69" t="s">
        <v>132</v>
      </c>
      <c r="F113" s="70">
        <v>32</v>
      </c>
      <c r="G113" s="67"/>
      <c r="H113" s="71"/>
      <c r="I113" s="72"/>
      <c r="J113" s="72"/>
      <c r="K113" s="34" t="s">
        <v>65</v>
      </c>
      <c r="L113" s="79">
        <v>113</v>
      </c>
      <c r="M113" s="79"/>
      <c r="N113" s="74"/>
      <c r="O113" s="81" t="s">
        <v>415</v>
      </c>
      <c r="P113" s="83">
        <v>43483.76085648148</v>
      </c>
      <c r="Q113" s="81" t="s">
        <v>478</v>
      </c>
      <c r="R113" s="81"/>
      <c r="S113" s="81"/>
      <c r="T113" s="81" t="s">
        <v>607</v>
      </c>
      <c r="U113" s="81"/>
      <c r="V113" s="85" t="s">
        <v>729</v>
      </c>
      <c r="W113" s="83">
        <v>43483.76085648148</v>
      </c>
      <c r="X113" s="85" t="s">
        <v>867</v>
      </c>
      <c r="Y113" s="81"/>
      <c r="Z113" s="81"/>
      <c r="AA113" s="87" t="s">
        <v>1119</v>
      </c>
      <c r="AB113" s="81"/>
      <c r="AC113" s="81" t="b">
        <v>0</v>
      </c>
      <c r="AD113" s="81">
        <v>0</v>
      </c>
      <c r="AE113" s="87" t="s">
        <v>1288</v>
      </c>
      <c r="AF113" s="81" t="b">
        <v>0</v>
      </c>
      <c r="AG113" s="81" t="s">
        <v>1298</v>
      </c>
      <c r="AH113" s="81"/>
      <c r="AI113" s="87" t="s">
        <v>1288</v>
      </c>
      <c r="AJ113" s="81" t="b">
        <v>0</v>
      </c>
      <c r="AK113" s="81">
        <v>8</v>
      </c>
      <c r="AL113" s="87" t="s">
        <v>1118</v>
      </c>
      <c r="AM113" s="81" t="s">
        <v>1312</v>
      </c>
      <c r="AN113" s="81" t="b">
        <v>0</v>
      </c>
      <c r="AO113" s="87" t="s">
        <v>1118</v>
      </c>
      <c r="AP113" s="81" t="s">
        <v>214</v>
      </c>
      <c r="AQ113" s="81">
        <v>0</v>
      </c>
      <c r="AR113" s="81">
        <v>0</v>
      </c>
      <c r="AS113" s="81"/>
      <c r="AT113" s="81"/>
      <c r="AU113" s="81"/>
      <c r="AV113" s="81"/>
      <c r="AW113" s="81"/>
      <c r="AX113" s="81"/>
      <c r="AY113" s="81"/>
      <c r="AZ113" s="81"/>
      <c r="BA113">
        <v>1</v>
      </c>
      <c r="BB113" s="80" t="str">
        <f>REPLACE(INDEX(GroupVertices[Group],MATCH(Edges[[#This Row],[Vertex 1]],GroupVertices[Vertex],0)),1,1,"")</f>
        <v>14</v>
      </c>
      <c r="BC113" s="80" t="str">
        <f>REPLACE(INDEX(GroupVertices[Group],MATCH(Edges[[#This Row],[Vertex 2]],GroupVertices[Vertex],0)),1,1,"")</f>
        <v>14</v>
      </c>
      <c r="BD113" s="48">
        <v>1</v>
      </c>
      <c r="BE113" s="49">
        <v>2.7777777777777777</v>
      </c>
      <c r="BF113" s="48">
        <v>1</v>
      </c>
      <c r="BG113" s="49">
        <v>2.7777777777777777</v>
      </c>
      <c r="BH113" s="48">
        <v>0</v>
      </c>
      <c r="BI113" s="49">
        <v>0</v>
      </c>
      <c r="BJ113" s="48">
        <v>34</v>
      </c>
      <c r="BK113" s="49">
        <v>94.44444444444444</v>
      </c>
      <c r="BL113" s="48">
        <v>36</v>
      </c>
    </row>
    <row r="114" spans="1:64" ht="15">
      <c r="A114" s="66" t="s">
        <v>318</v>
      </c>
      <c r="B114" s="66" t="s">
        <v>385</v>
      </c>
      <c r="C114" s="67" t="s">
        <v>3695</v>
      </c>
      <c r="D114" s="68">
        <v>3</v>
      </c>
      <c r="E114" s="69" t="s">
        <v>132</v>
      </c>
      <c r="F114" s="70">
        <v>32</v>
      </c>
      <c r="G114" s="67"/>
      <c r="H114" s="71"/>
      <c r="I114" s="72"/>
      <c r="J114" s="72"/>
      <c r="K114" s="34" t="s">
        <v>65</v>
      </c>
      <c r="L114" s="79">
        <v>114</v>
      </c>
      <c r="M114" s="79"/>
      <c r="N114" s="74"/>
      <c r="O114" s="81" t="s">
        <v>415</v>
      </c>
      <c r="P114" s="83">
        <v>43483.7580787037</v>
      </c>
      <c r="Q114" s="81" t="s">
        <v>434</v>
      </c>
      <c r="R114" s="85" t="s">
        <v>539</v>
      </c>
      <c r="S114" s="81" t="s">
        <v>574</v>
      </c>
      <c r="T114" s="81" t="s">
        <v>595</v>
      </c>
      <c r="U114" s="81"/>
      <c r="V114" s="85" t="s">
        <v>677</v>
      </c>
      <c r="W114" s="83">
        <v>43483.7580787037</v>
      </c>
      <c r="X114" s="85" t="s">
        <v>868</v>
      </c>
      <c r="Y114" s="81"/>
      <c r="Z114" s="81"/>
      <c r="AA114" s="87" t="s">
        <v>1120</v>
      </c>
      <c r="AB114" s="81"/>
      <c r="AC114" s="81" t="b">
        <v>0</v>
      </c>
      <c r="AD114" s="81">
        <v>0</v>
      </c>
      <c r="AE114" s="87" t="s">
        <v>1288</v>
      </c>
      <c r="AF114" s="81" t="b">
        <v>0</v>
      </c>
      <c r="AG114" s="81" t="s">
        <v>1298</v>
      </c>
      <c r="AH114" s="81"/>
      <c r="AI114" s="87" t="s">
        <v>1288</v>
      </c>
      <c r="AJ114" s="81" t="b">
        <v>0</v>
      </c>
      <c r="AK114" s="81">
        <v>16</v>
      </c>
      <c r="AL114" s="87" t="s">
        <v>1248</v>
      </c>
      <c r="AM114" s="81" t="s">
        <v>1314</v>
      </c>
      <c r="AN114" s="81" t="b">
        <v>0</v>
      </c>
      <c r="AO114" s="87" t="s">
        <v>1248</v>
      </c>
      <c r="AP114" s="81" t="s">
        <v>214</v>
      </c>
      <c r="AQ114" s="81">
        <v>0</v>
      </c>
      <c r="AR114" s="81">
        <v>0</v>
      </c>
      <c r="AS114" s="81"/>
      <c r="AT114" s="81"/>
      <c r="AU114" s="81"/>
      <c r="AV114" s="81"/>
      <c r="AW114" s="81"/>
      <c r="AX114" s="81"/>
      <c r="AY114" s="81"/>
      <c r="AZ114" s="81"/>
      <c r="BA114">
        <v>1</v>
      </c>
      <c r="BB114" s="80" t="str">
        <f>REPLACE(INDEX(GroupVertices[Group],MATCH(Edges[[#This Row],[Vertex 1]],GroupVertices[Vertex],0)),1,1,"")</f>
        <v>7</v>
      </c>
      <c r="BC114" s="80" t="str">
        <f>REPLACE(INDEX(GroupVertices[Group],MATCH(Edges[[#This Row],[Vertex 2]],GroupVertices[Vertex],0)),1,1,"")</f>
        <v>2</v>
      </c>
      <c r="BD114" s="48">
        <v>4</v>
      </c>
      <c r="BE114" s="49">
        <v>13.333333333333334</v>
      </c>
      <c r="BF114" s="48">
        <v>1</v>
      </c>
      <c r="BG114" s="49">
        <v>3.3333333333333335</v>
      </c>
      <c r="BH114" s="48">
        <v>0</v>
      </c>
      <c r="BI114" s="49">
        <v>0</v>
      </c>
      <c r="BJ114" s="48">
        <v>25</v>
      </c>
      <c r="BK114" s="49">
        <v>83.33333333333333</v>
      </c>
      <c r="BL114" s="48">
        <v>30</v>
      </c>
    </row>
    <row r="115" spans="1:64" ht="15">
      <c r="A115" s="66" t="s">
        <v>318</v>
      </c>
      <c r="B115" s="66" t="s">
        <v>268</v>
      </c>
      <c r="C115" s="67" t="s">
        <v>3695</v>
      </c>
      <c r="D115" s="68">
        <v>3</v>
      </c>
      <c r="E115" s="69" t="s">
        <v>132</v>
      </c>
      <c r="F115" s="70">
        <v>32</v>
      </c>
      <c r="G115" s="67"/>
      <c r="H115" s="71"/>
      <c r="I115" s="72"/>
      <c r="J115" s="72"/>
      <c r="K115" s="34" t="s">
        <v>65</v>
      </c>
      <c r="L115" s="79">
        <v>115</v>
      </c>
      <c r="M115" s="79"/>
      <c r="N115" s="74"/>
      <c r="O115" s="81" t="s">
        <v>415</v>
      </c>
      <c r="P115" s="83">
        <v>43483.761400462965</v>
      </c>
      <c r="Q115" s="81" t="s">
        <v>479</v>
      </c>
      <c r="R115" s="81"/>
      <c r="S115" s="81"/>
      <c r="T115" s="81"/>
      <c r="U115" s="81"/>
      <c r="V115" s="85" t="s">
        <v>677</v>
      </c>
      <c r="W115" s="83">
        <v>43483.761400462965</v>
      </c>
      <c r="X115" s="85" t="s">
        <v>869</v>
      </c>
      <c r="Y115" s="81"/>
      <c r="Z115" s="81"/>
      <c r="AA115" s="87" t="s">
        <v>1121</v>
      </c>
      <c r="AB115" s="81"/>
      <c r="AC115" s="81" t="b">
        <v>0</v>
      </c>
      <c r="AD115" s="81">
        <v>0</v>
      </c>
      <c r="AE115" s="87" t="s">
        <v>1288</v>
      </c>
      <c r="AF115" s="81" t="b">
        <v>0</v>
      </c>
      <c r="AG115" s="81" t="s">
        <v>1298</v>
      </c>
      <c r="AH115" s="81"/>
      <c r="AI115" s="87" t="s">
        <v>1288</v>
      </c>
      <c r="AJ115" s="81" t="b">
        <v>0</v>
      </c>
      <c r="AK115" s="81">
        <v>6</v>
      </c>
      <c r="AL115" s="87" t="s">
        <v>1227</v>
      </c>
      <c r="AM115" s="81" t="s">
        <v>1314</v>
      </c>
      <c r="AN115" s="81" t="b">
        <v>0</v>
      </c>
      <c r="AO115" s="87" t="s">
        <v>1227</v>
      </c>
      <c r="AP115" s="81" t="s">
        <v>214</v>
      </c>
      <c r="AQ115" s="81">
        <v>0</v>
      </c>
      <c r="AR115" s="81">
        <v>0</v>
      </c>
      <c r="AS115" s="81"/>
      <c r="AT115" s="81"/>
      <c r="AU115" s="81"/>
      <c r="AV115" s="81"/>
      <c r="AW115" s="81"/>
      <c r="AX115" s="81"/>
      <c r="AY115" s="81"/>
      <c r="AZ115" s="81"/>
      <c r="BA115">
        <v>1</v>
      </c>
      <c r="BB115" s="80" t="str">
        <f>REPLACE(INDEX(GroupVertices[Group],MATCH(Edges[[#This Row],[Vertex 1]],GroupVertices[Vertex],0)),1,1,"")</f>
        <v>7</v>
      </c>
      <c r="BC115" s="80" t="str">
        <f>REPLACE(INDEX(GroupVertices[Group],MATCH(Edges[[#This Row],[Vertex 2]],GroupVertices[Vertex],0)),1,1,"")</f>
        <v>7</v>
      </c>
      <c r="BD115" s="48">
        <v>1</v>
      </c>
      <c r="BE115" s="49">
        <v>2.127659574468085</v>
      </c>
      <c r="BF115" s="48">
        <v>2</v>
      </c>
      <c r="BG115" s="49">
        <v>4.25531914893617</v>
      </c>
      <c r="BH115" s="48">
        <v>0</v>
      </c>
      <c r="BI115" s="49">
        <v>0</v>
      </c>
      <c r="BJ115" s="48">
        <v>44</v>
      </c>
      <c r="BK115" s="49">
        <v>93.61702127659575</v>
      </c>
      <c r="BL115" s="48">
        <v>47</v>
      </c>
    </row>
    <row r="116" spans="1:64" ht="15">
      <c r="A116" s="66" t="s">
        <v>319</v>
      </c>
      <c r="B116" s="66" t="s">
        <v>330</v>
      </c>
      <c r="C116" s="67" t="s">
        <v>3695</v>
      </c>
      <c r="D116" s="68">
        <v>3</v>
      </c>
      <c r="E116" s="69" t="s">
        <v>132</v>
      </c>
      <c r="F116" s="70">
        <v>32</v>
      </c>
      <c r="G116" s="67"/>
      <c r="H116" s="71"/>
      <c r="I116" s="72"/>
      <c r="J116" s="72"/>
      <c r="K116" s="34" t="s">
        <v>65</v>
      </c>
      <c r="L116" s="79">
        <v>116</v>
      </c>
      <c r="M116" s="79"/>
      <c r="N116" s="74"/>
      <c r="O116" s="81" t="s">
        <v>415</v>
      </c>
      <c r="P116" s="83">
        <v>43483.76243055556</v>
      </c>
      <c r="Q116" s="81" t="s">
        <v>477</v>
      </c>
      <c r="R116" s="81"/>
      <c r="S116" s="81"/>
      <c r="T116" s="81" t="s">
        <v>592</v>
      </c>
      <c r="U116" s="85" t="s">
        <v>648</v>
      </c>
      <c r="V116" s="85" t="s">
        <v>648</v>
      </c>
      <c r="W116" s="83">
        <v>43483.76243055556</v>
      </c>
      <c r="X116" s="85" t="s">
        <v>870</v>
      </c>
      <c r="Y116" s="81"/>
      <c r="Z116" s="81"/>
      <c r="AA116" s="87" t="s">
        <v>1122</v>
      </c>
      <c r="AB116" s="81"/>
      <c r="AC116" s="81" t="b">
        <v>0</v>
      </c>
      <c r="AD116" s="81">
        <v>0</v>
      </c>
      <c r="AE116" s="87" t="s">
        <v>1288</v>
      </c>
      <c r="AF116" s="81" t="b">
        <v>0</v>
      </c>
      <c r="AG116" s="81" t="s">
        <v>1298</v>
      </c>
      <c r="AH116" s="81"/>
      <c r="AI116" s="87" t="s">
        <v>1288</v>
      </c>
      <c r="AJ116" s="81" t="b">
        <v>0</v>
      </c>
      <c r="AK116" s="81">
        <v>8</v>
      </c>
      <c r="AL116" s="87" t="s">
        <v>1147</v>
      </c>
      <c r="AM116" s="81" t="s">
        <v>1312</v>
      </c>
      <c r="AN116" s="81" t="b">
        <v>0</v>
      </c>
      <c r="AO116" s="87" t="s">
        <v>1147</v>
      </c>
      <c r="AP116" s="81" t="s">
        <v>214</v>
      </c>
      <c r="AQ116" s="81">
        <v>0</v>
      </c>
      <c r="AR116" s="81">
        <v>0</v>
      </c>
      <c r="AS116" s="81"/>
      <c r="AT116" s="81"/>
      <c r="AU116" s="81"/>
      <c r="AV116" s="81"/>
      <c r="AW116" s="81"/>
      <c r="AX116" s="81"/>
      <c r="AY116" s="81"/>
      <c r="AZ116" s="81"/>
      <c r="BA116">
        <v>1</v>
      </c>
      <c r="BB116" s="80" t="str">
        <f>REPLACE(INDEX(GroupVertices[Group],MATCH(Edges[[#This Row],[Vertex 1]],GroupVertices[Vertex],0)),1,1,"")</f>
        <v>7</v>
      </c>
      <c r="BC116" s="80" t="str">
        <f>REPLACE(INDEX(GroupVertices[Group],MATCH(Edges[[#This Row],[Vertex 2]],GroupVertices[Vertex],0)),1,1,"")</f>
        <v>7</v>
      </c>
      <c r="BD116" s="48">
        <v>0</v>
      </c>
      <c r="BE116" s="49">
        <v>0</v>
      </c>
      <c r="BF116" s="48">
        <v>0</v>
      </c>
      <c r="BG116" s="49">
        <v>0</v>
      </c>
      <c r="BH116" s="48">
        <v>0</v>
      </c>
      <c r="BI116" s="49">
        <v>0</v>
      </c>
      <c r="BJ116" s="48">
        <v>8</v>
      </c>
      <c r="BK116" s="49">
        <v>100</v>
      </c>
      <c r="BL116" s="48">
        <v>8</v>
      </c>
    </row>
    <row r="117" spans="1:64" ht="15">
      <c r="A117" s="66" t="s">
        <v>320</v>
      </c>
      <c r="B117" s="66" t="s">
        <v>385</v>
      </c>
      <c r="C117" s="67" t="s">
        <v>3695</v>
      </c>
      <c r="D117" s="68">
        <v>3</v>
      </c>
      <c r="E117" s="69" t="s">
        <v>132</v>
      </c>
      <c r="F117" s="70">
        <v>32</v>
      </c>
      <c r="G117" s="67"/>
      <c r="H117" s="71"/>
      <c r="I117" s="72"/>
      <c r="J117" s="72"/>
      <c r="K117" s="34" t="s">
        <v>65</v>
      </c>
      <c r="L117" s="79">
        <v>117</v>
      </c>
      <c r="M117" s="79"/>
      <c r="N117" s="74"/>
      <c r="O117" s="81" t="s">
        <v>415</v>
      </c>
      <c r="P117" s="83">
        <v>43483.76453703704</v>
      </c>
      <c r="Q117" s="81" t="s">
        <v>434</v>
      </c>
      <c r="R117" s="85" t="s">
        <v>539</v>
      </c>
      <c r="S117" s="81" t="s">
        <v>574</v>
      </c>
      <c r="T117" s="81" t="s">
        <v>595</v>
      </c>
      <c r="U117" s="81"/>
      <c r="V117" s="85" t="s">
        <v>730</v>
      </c>
      <c r="W117" s="83">
        <v>43483.76453703704</v>
      </c>
      <c r="X117" s="85" t="s">
        <v>871</v>
      </c>
      <c r="Y117" s="81"/>
      <c r="Z117" s="81"/>
      <c r="AA117" s="87" t="s">
        <v>1123</v>
      </c>
      <c r="AB117" s="81"/>
      <c r="AC117" s="81" t="b">
        <v>0</v>
      </c>
      <c r="AD117" s="81">
        <v>0</v>
      </c>
      <c r="AE117" s="87" t="s">
        <v>1288</v>
      </c>
      <c r="AF117" s="81" t="b">
        <v>0</v>
      </c>
      <c r="AG117" s="81" t="s">
        <v>1298</v>
      </c>
      <c r="AH117" s="81"/>
      <c r="AI117" s="87" t="s">
        <v>1288</v>
      </c>
      <c r="AJ117" s="81" t="b">
        <v>0</v>
      </c>
      <c r="AK117" s="81">
        <v>16</v>
      </c>
      <c r="AL117" s="87" t="s">
        <v>1248</v>
      </c>
      <c r="AM117" s="81" t="s">
        <v>1312</v>
      </c>
      <c r="AN117" s="81" t="b">
        <v>0</v>
      </c>
      <c r="AO117" s="87" t="s">
        <v>1248</v>
      </c>
      <c r="AP117" s="81" t="s">
        <v>214</v>
      </c>
      <c r="AQ117" s="81">
        <v>0</v>
      </c>
      <c r="AR117" s="81">
        <v>0</v>
      </c>
      <c r="AS117" s="81"/>
      <c r="AT117" s="81"/>
      <c r="AU117" s="81"/>
      <c r="AV117" s="81"/>
      <c r="AW117" s="81"/>
      <c r="AX117" s="81"/>
      <c r="AY117" s="81"/>
      <c r="AZ117" s="81"/>
      <c r="BA117">
        <v>1</v>
      </c>
      <c r="BB117" s="80" t="str">
        <f>REPLACE(INDEX(GroupVertices[Group],MATCH(Edges[[#This Row],[Vertex 1]],GroupVertices[Vertex],0)),1,1,"")</f>
        <v>2</v>
      </c>
      <c r="BC117" s="80" t="str">
        <f>REPLACE(INDEX(GroupVertices[Group],MATCH(Edges[[#This Row],[Vertex 2]],GroupVertices[Vertex],0)),1,1,"")</f>
        <v>2</v>
      </c>
      <c r="BD117" s="48">
        <v>4</v>
      </c>
      <c r="BE117" s="49">
        <v>13.333333333333334</v>
      </c>
      <c r="BF117" s="48">
        <v>1</v>
      </c>
      <c r="BG117" s="49">
        <v>3.3333333333333335</v>
      </c>
      <c r="BH117" s="48">
        <v>0</v>
      </c>
      <c r="BI117" s="49">
        <v>0</v>
      </c>
      <c r="BJ117" s="48">
        <v>25</v>
      </c>
      <c r="BK117" s="49">
        <v>83.33333333333333</v>
      </c>
      <c r="BL117" s="48">
        <v>30</v>
      </c>
    </row>
    <row r="118" spans="1:64" ht="15">
      <c r="A118" s="66" t="s">
        <v>293</v>
      </c>
      <c r="B118" s="66" t="s">
        <v>389</v>
      </c>
      <c r="C118" s="67" t="s">
        <v>3695</v>
      </c>
      <c r="D118" s="68">
        <v>3</v>
      </c>
      <c r="E118" s="69" t="s">
        <v>132</v>
      </c>
      <c r="F118" s="70">
        <v>32</v>
      </c>
      <c r="G118" s="67"/>
      <c r="H118" s="71"/>
      <c r="I118" s="72"/>
      <c r="J118" s="72"/>
      <c r="K118" s="34" t="s">
        <v>65</v>
      </c>
      <c r="L118" s="79">
        <v>118</v>
      </c>
      <c r="M118" s="79"/>
      <c r="N118" s="74"/>
      <c r="O118" s="81" t="s">
        <v>416</v>
      </c>
      <c r="P118" s="83">
        <v>43483.686527777776</v>
      </c>
      <c r="Q118" s="81" t="s">
        <v>428</v>
      </c>
      <c r="R118" s="85" t="s">
        <v>551</v>
      </c>
      <c r="S118" s="81" t="s">
        <v>580</v>
      </c>
      <c r="T118" s="81" t="s">
        <v>592</v>
      </c>
      <c r="U118" s="85" t="s">
        <v>649</v>
      </c>
      <c r="V118" s="85" t="s">
        <v>649</v>
      </c>
      <c r="W118" s="83">
        <v>43483.686527777776</v>
      </c>
      <c r="X118" s="85" t="s">
        <v>872</v>
      </c>
      <c r="Y118" s="81"/>
      <c r="Z118" s="81"/>
      <c r="AA118" s="87" t="s">
        <v>1124</v>
      </c>
      <c r="AB118" s="81"/>
      <c r="AC118" s="81" t="b">
        <v>0</v>
      </c>
      <c r="AD118" s="81">
        <v>4</v>
      </c>
      <c r="AE118" s="87" t="s">
        <v>1288</v>
      </c>
      <c r="AF118" s="81" t="b">
        <v>0</v>
      </c>
      <c r="AG118" s="81" t="s">
        <v>1298</v>
      </c>
      <c r="AH118" s="81"/>
      <c r="AI118" s="87" t="s">
        <v>1288</v>
      </c>
      <c r="AJ118" s="81" t="b">
        <v>0</v>
      </c>
      <c r="AK118" s="81">
        <v>4</v>
      </c>
      <c r="AL118" s="87" t="s">
        <v>1288</v>
      </c>
      <c r="AM118" s="81" t="s">
        <v>1315</v>
      </c>
      <c r="AN118" s="81" t="b">
        <v>0</v>
      </c>
      <c r="AO118" s="87" t="s">
        <v>1124</v>
      </c>
      <c r="AP118" s="81" t="s">
        <v>214</v>
      </c>
      <c r="AQ118" s="81">
        <v>0</v>
      </c>
      <c r="AR118" s="81">
        <v>0</v>
      </c>
      <c r="AS118" s="81"/>
      <c r="AT118" s="81"/>
      <c r="AU118" s="81"/>
      <c r="AV118" s="81"/>
      <c r="AW118" s="81"/>
      <c r="AX118" s="81"/>
      <c r="AY118" s="81"/>
      <c r="AZ118" s="81"/>
      <c r="BA118">
        <v>1</v>
      </c>
      <c r="BB118" s="80" t="str">
        <f>REPLACE(INDEX(GroupVertices[Group],MATCH(Edges[[#This Row],[Vertex 1]],GroupVertices[Vertex],0)),1,1,"")</f>
        <v>2</v>
      </c>
      <c r="BC118" s="80" t="str">
        <f>REPLACE(INDEX(GroupVertices[Group],MATCH(Edges[[#This Row],[Vertex 2]],GroupVertices[Vertex],0)),1,1,"")</f>
        <v>2</v>
      </c>
      <c r="BD118" s="48">
        <v>2</v>
      </c>
      <c r="BE118" s="49">
        <v>6.25</v>
      </c>
      <c r="BF118" s="48">
        <v>0</v>
      </c>
      <c r="BG118" s="49">
        <v>0</v>
      </c>
      <c r="BH118" s="48">
        <v>0</v>
      </c>
      <c r="BI118" s="49">
        <v>0</v>
      </c>
      <c r="BJ118" s="48">
        <v>30</v>
      </c>
      <c r="BK118" s="49">
        <v>93.75</v>
      </c>
      <c r="BL118" s="48">
        <v>32</v>
      </c>
    </row>
    <row r="119" spans="1:64" ht="15">
      <c r="A119" s="66" t="s">
        <v>321</v>
      </c>
      <c r="B119" s="66" t="s">
        <v>389</v>
      </c>
      <c r="C119" s="67" t="s">
        <v>3695</v>
      </c>
      <c r="D119" s="68">
        <v>3</v>
      </c>
      <c r="E119" s="69" t="s">
        <v>132</v>
      </c>
      <c r="F119" s="70">
        <v>32</v>
      </c>
      <c r="G119" s="67"/>
      <c r="H119" s="71"/>
      <c r="I119" s="72"/>
      <c r="J119" s="72"/>
      <c r="K119" s="34" t="s">
        <v>65</v>
      </c>
      <c r="L119" s="79">
        <v>119</v>
      </c>
      <c r="M119" s="79"/>
      <c r="N119" s="74"/>
      <c r="O119" s="81" t="s">
        <v>416</v>
      </c>
      <c r="P119" s="83">
        <v>43483.68916666666</v>
      </c>
      <c r="Q119" s="81" t="s">
        <v>428</v>
      </c>
      <c r="R119" s="81"/>
      <c r="S119" s="81"/>
      <c r="T119" s="81" t="s">
        <v>592</v>
      </c>
      <c r="U119" s="81"/>
      <c r="V119" s="85" t="s">
        <v>731</v>
      </c>
      <c r="W119" s="83">
        <v>43483.68916666666</v>
      </c>
      <c r="X119" s="85" t="s">
        <v>873</v>
      </c>
      <c r="Y119" s="81"/>
      <c r="Z119" s="81"/>
      <c r="AA119" s="87" t="s">
        <v>1125</v>
      </c>
      <c r="AB119" s="81"/>
      <c r="AC119" s="81" t="b">
        <v>0</v>
      </c>
      <c r="AD119" s="81">
        <v>0</v>
      </c>
      <c r="AE119" s="87" t="s">
        <v>1288</v>
      </c>
      <c r="AF119" s="81" t="b">
        <v>0</v>
      </c>
      <c r="AG119" s="81" t="s">
        <v>1298</v>
      </c>
      <c r="AH119" s="81"/>
      <c r="AI119" s="87" t="s">
        <v>1288</v>
      </c>
      <c r="AJ119" s="81" t="b">
        <v>0</v>
      </c>
      <c r="AK119" s="81">
        <v>4</v>
      </c>
      <c r="AL119" s="87" t="s">
        <v>1124</v>
      </c>
      <c r="AM119" s="81" t="s">
        <v>1314</v>
      </c>
      <c r="AN119" s="81" t="b">
        <v>0</v>
      </c>
      <c r="AO119" s="87" t="s">
        <v>1124</v>
      </c>
      <c r="AP119" s="81" t="s">
        <v>214</v>
      </c>
      <c r="AQ119" s="81">
        <v>0</v>
      </c>
      <c r="AR119" s="81">
        <v>0</v>
      </c>
      <c r="AS119" s="81"/>
      <c r="AT119" s="81"/>
      <c r="AU119" s="81"/>
      <c r="AV119" s="81"/>
      <c r="AW119" s="81"/>
      <c r="AX119" s="81"/>
      <c r="AY119" s="81"/>
      <c r="AZ119" s="81"/>
      <c r="BA119">
        <v>1</v>
      </c>
      <c r="BB119" s="80" t="str">
        <f>REPLACE(INDEX(GroupVertices[Group],MATCH(Edges[[#This Row],[Vertex 1]],GroupVertices[Vertex],0)),1,1,"")</f>
        <v>2</v>
      </c>
      <c r="BC119" s="80" t="str">
        <f>REPLACE(INDEX(GroupVertices[Group],MATCH(Edges[[#This Row],[Vertex 2]],GroupVertices[Vertex],0)),1,1,"")</f>
        <v>2</v>
      </c>
      <c r="BD119" s="48"/>
      <c r="BE119" s="49"/>
      <c r="BF119" s="48"/>
      <c r="BG119" s="49"/>
      <c r="BH119" s="48"/>
      <c r="BI119" s="49"/>
      <c r="BJ119" s="48"/>
      <c r="BK119" s="49"/>
      <c r="BL119" s="48"/>
    </row>
    <row r="120" spans="1:64" ht="15">
      <c r="A120" s="66" t="s">
        <v>321</v>
      </c>
      <c r="B120" s="66" t="s">
        <v>350</v>
      </c>
      <c r="C120" s="67" t="s">
        <v>3695</v>
      </c>
      <c r="D120" s="68">
        <v>3</v>
      </c>
      <c r="E120" s="69" t="s">
        <v>132</v>
      </c>
      <c r="F120" s="70">
        <v>32</v>
      </c>
      <c r="G120" s="67"/>
      <c r="H120" s="71"/>
      <c r="I120" s="72"/>
      <c r="J120" s="72"/>
      <c r="K120" s="34" t="s">
        <v>65</v>
      </c>
      <c r="L120" s="79">
        <v>120</v>
      </c>
      <c r="M120" s="79"/>
      <c r="N120" s="74"/>
      <c r="O120" s="81" t="s">
        <v>415</v>
      </c>
      <c r="P120" s="83">
        <v>43483.676620370374</v>
      </c>
      <c r="Q120" s="81" t="s">
        <v>480</v>
      </c>
      <c r="R120" s="85" t="s">
        <v>552</v>
      </c>
      <c r="S120" s="81" t="s">
        <v>575</v>
      </c>
      <c r="T120" s="81" t="s">
        <v>608</v>
      </c>
      <c r="U120" s="81"/>
      <c r="V120" s="85" t="s">
        <v>731</v>
      </c>
      <c r="W120" s="83">
        <v>43483.676620370374</v>
      </c>
      <c r="X120" s="85" t="s">
        <v>874</v>
      </c>
      <c r="Y120" s="81"/>
      <c r="Z120" s="81"/>
      <c r="AA120" s="87" t="s">
        <v>1126</v>
      </c>
      <c r="AB120" s="81"/>
      <c r="AC120" s="81" t="b">
        <v>0</v>
      </c>
      <c r="AD120" s="81">
        <v>0</v>
      </c>
      <c r="AE120" s="87" t="s">
        <v>1288</v>
      </c>
      <c r="AF120" s="81" t="b">
        <v>1</v>
      </c>
      <c r="AG120" s="81" t="s">
        <v>1298</v>
      </c>
      <c r="AH120" s="81"/>
      <c r="AI120" s="87" t="s">
        <v>1305</v>
      </c>
      <c r="AJ120" s="81" t="b">
        <v>0</v>
      </c>
      <c r="AK120" s="81">
        <v>1</v>
      </c>
      <c r="AL120" s="87" t="s">
        <v>1266</v>
      </c>
      <c r="AM120" s="81" t="s">
        <v>1314</v>
      </c>
      <c r="AN120" s="81" t="b">
        <v>0</v>
      </c>
      <c r="AO120" s="87" t="s">
        <v>1266</v>
      </c>
      <c r="AP120" s="81" t="s">
        <v>214</v>
      </c>
      <c r="AQ120" s="81">
        <v>0</v>
      </c>
      <c r="AR120" s="81">
        <v>0</v>
      </c>
      <c r="AS120" s="81"/>
      <c r="AT120" s="81"/>
      <c r="AU120" s="81"/>
      <c r="AV120" s="81"/>
      <c r="AW120" s="81"/>
      <c r="AX120" s="81"/>
      <c r="AY120" s="81"/>
      <c r="AZ120" s="81"/>
      <c r="BA120">
        <v>1</v>
      </c>
      <c r="BB120" s="80" t="str">
        <f>REPLACE(INDEX(GroupVertices[Group],MATCH(Edges[[#This Row],[Vertex 1]],GroupVertices[Vertex],0)),1,1,"")</f>
        <v>2</v>
      </c>
      <c r="BC120" s="80" t="str">
        <f>REPLACE(INDEX(GroupVertices[Group],MATCH(Edges[[#This Row],[Vertex 2]],GroupVertices[Vertex],0)),1,1,"")</f>
        <v>4</v>
      </c>
      <c r="BD120" s="48">
        <v>0</v>
      </c>
      <c r="BE120" s="49">
        <v>0</v>
      </c>
      <c r="BF120" s="48">
        <v>0</v>
      </c>
      <c r="BG120" s="49">
        <v>0</v>
      </c>
      <c r="BH120" s="48">
        <v>0</v>
      </c>
      <c r="BI120" s="49">
        <v>0</v>
      </c>
      <c r="BJ120" s="48">
        <v>4</v>
      </c>
      <c r="BK120" s="49">
        <v>100</v>
      </c>
      <c r="BL120" s="48">
        <v>4</v>
      </c>
    </row>
    <row r="121" spans="1:64" ht="15">
      <c r="A121" s="66" t="s">
        <v>321</v>
      </c>
      <c r="B121" s="66" t="s">
        <v>382</v>
      </c>
      <c r="C121" s="67" t="s">
        <v>3695</v>
      </c>
      <c r="D121" s="68">
        <v>3</v>
      </c>
      <c r="E121" s="69" t="s">
        <v>132</v>
      </c>
      <c r="F121" s="70">
        <v>32</v>
      </c>
      <c r="G121" s="67"/>
      <c r="H121" s="71"/>
      <c r="I121" s="72"/>
      <c r="J121" s="72"/>
      <c r="K121" s="34" t="s">
        <v>65</v>
      </c>
      <c r="L121" s="79">
        <v>121</v>
      </c>
      <c r="M121" s="79"/>
      <c r="N121" s="74"/>
      <c r="O121" s="81" t="s">
        <v>415</v>
      </c>
      <c r="P121" s="83">
        <v>43483.67798611111</v>
      </c>
      <c r="Q121" s="81" t="s">
        <v>481</v>
      </c>
      <c r="R121" s="81"/>
      <c r="S121" s="81"/>
      <c r="T121" s="81"/>
      <c r="U121" s="81"/>
      <c r="V121" s="85" t="s">
        <v>731</v>
      </c>
      <c r="W121" s="83">
        <v>43483.67798611111</v>
      </c>
      <c r="X121" s="85" t="s">
        <v>875</v>
      </c>
      <c r="Y121" s="81"/>
      <c r="Z121" s="81"/>
      <c r="AA121" s="87" t="s">
        <v>1127</v>
      </c>
      <c r="AB121" s="81"/>
      <c r="AC121" s="81" t="b">
        <v>0</v>
      </c>
      <c r="AD121" s="81">
        <v>0</v>
      </c>
      <c r="AE121" s="87" t="s">
        <v>1288</v>
      </c>
      <c r="AF121" s="81" t="b">
        <v>0</v>
      </c>
      <c r="AG121" s="81" t="s">
        <v>1298</v>
      </c>
      <c r="AH121" s="81"/>
      <c r="AI121" s="87" t="s">
        <v>1288</v>
      </c>
      <c r="AJ121" s="81" t="b">
        <v>0</v>
      </c>
      <c r="AK121" s="81">
        <v>2</v>
      </c>
      <c r="AL121" s="87" t="s">
        <v>1240</v>
      </c>
      <c r="AM121" s="81" t="s">
        <v>1314</v>
      </c>
      <c r="AN121" s="81" t="b">
        <v>0</v>
      </c>
      <c r="AO121" s="87" t="s">
        <v>1240</v>
      </c>
      <c r="AP121" s="81" t="s">
        <v>214</v>
      </c>
      <c r="AQ121" s="81">
        <v>0</v>
      </c>
      <c r="AR121" s="81">
        <v>0</v>
      </c>
      <c r="AS121" s="81"/>
      <c r="AT121" s="81"/>
      <c r="AU121" s="81"/>
      <c r="AV121" s="81"/>
      <c r="AW121" s="81"/>
      <c r="AX121" s="81"/>
      <c r="AY121" s="81"/>
      <c r="AZ121" s="81"/>
      <c r="BA121">
        <v>1</v>
      </c>
      <c r="BB121" s="80" t="str">
        <f>REPLACE(INDEX(GroupVertices[Group],MATCH(Edges[[#This Row],[Vertex 1]],GroupVertices[Vertex],0)),1,1,"")</f>
        <v>2</v>
      </c>
      <c r="BC121" s="80" t="str">
        <f>REPLACE(INDEX(GroupVertices[Group],MATCH(Edges[[#This Row],[Vertex 2]],GroupVertices[Vertex],0)),1,1,"")</f>
        <v>5</v>
      </c>
      <c r="BD121" s="48">
        <v>0</v>
      </c>
      <c r="BE121" s="49">
        <v>0</v>
      </c>
      <c r="BF121" s="48">
        <v>0</v>
      </c>
      <c r="BG121" s="49">
        <v>0</v>
      </c>
      <c r="BH121" s="48">
        <v>0</v>
      </c>
      <c r="BI121" s="49">
        <v>0</v>
      </c>
      <c r="BJ121" s="48">
        <v>31</v>
      </c>
      <c r="BK121" s="49">
        <v>100</v>
      </c>
      <c r="BL121" s="48">
        <v>31</v>
      </c>
    </row>
    <row r="122" spans="1:64" ht="15">
      <c r="A122" s="66" t="s">
        <v>321</v>
      </c>
      <c r="B122" s="66" t="s">
        <v>321</v>
      </c>
      <c r="C122" s="67" t="s">
        <v>3697</v>
      </c>
      <c r="D122" s="68">
        <v>10</v>
      </c>
      <c r="E122" s="69" t="s">
        <v>136</v>
      </c>
      <c r="F122" s="70">
        <v>24.57142857142857</v>
      </c>
      <c r="G122" s="67"/>
      <c r="H122" s="71"/>
      <c r="I122" s="72"/>
      <c r="J122" s="72"/>
      <c r="K122" s="34" t="s">
        <v>65</v>
      </c>
      <c r="L122" s="79">
        <v>122</v>
      </c>
      <c r="M122" s="79"/>
      <c r="N122" s="74"/>
      <c r="O122" s="81" t="s">
        <v>214</v>
      </c>
      <c r="P122" s="83">
        <v>43483.68537037037</v>
      </c>
      <c r="Q122" s="81" t="s">
        <v>482</v>
      </c>
      <c r="R122" s="81"/>
      <c r="S122" s="81"/>
      <c r="T122" s="81" t="s">
        <v>609</v>
      </c>
      <c r="U122" s="85" t="s">
        <v>650</v>
      </c>
      <c r="V122" s="85" t="s">
        <v>650</v>
      </c>
      <c r="W122" s="83">
        <v>43483.68537037037</v>
      </c>
      <c r="X122" s="85" t="s">
        <v>876</v>
      </c>
      <c r="Y122" s="81"/>
      <c r="Z122" s="81"/>
      <c r="AA122" s="87" t="s">
        <v>1128</v>
      </c>
      <c r="AB122" s="81"/>
      <c r="AC122" s="81" t="b">
        <v>0</v>
      </c>
      <c r="AD122" s="81">
        <v>2</v>
      </c>
      <c r="AE122" s="87" t="s">
        <v>1288</v>
      </c>
      <c r="AF122" s="81" t="b">
        <v>0</v>
      </c>
      <c r="AG122" s="81" t="s">
        <v>1298</v>
      </c>
      <c r="AH122" s="81"/>
      <c r="AI122" s="87" t="s">
        <v>1288</v>
      </c>
      <c r="AJ122" s="81" t="b">
        <v>0</v>
      </c>
      <c r="AK122" s="81">
        <v>1</v>
      </c>
      <c r="AL122" s="87" t="s">
        <v>1288</v>
      </c>
      <c r="AM122" s="81" t="s">
        <v>1314</v>
      </c>
      <c r="AN122" s="81" t="b">
        <v>0</v>
      </c>
      <c r="AO122" s="87" t="s">
        <v>1128</v>
      </c>
      <c r="AP122" s="81" t="s">
        <v>214</v>
      </c>
      <c r="AQ122" s="81">
        <v>0</v>
      </c>
      <c r="AR122" s="81">
        <v>0</v>
      </c>
      <c r="AS122" s="81" t="s">
        <v>1323</v>
      </c>
      <c r="AT122" s="81" t="s">
        <v>1324</v>
      </c>
      <c r="AU122" s="81" t="s">
        <v>1325</v>
      </c>
      <c r="AV122" s="81" t="s">
        <v>1326</v>
      </c>
      <c r="AW122" s="81" t="s">
        <v>1327</v>
      </c>
      <c r="AX122" s="81" t="s">
        <v>1328</v>
      </c>
      <c r="AY122" s="81" t="s">
        <v>1329</v>
      </c>
      <c r="AZ122" s="85" t="s">
        <v>1330</v>
      </c>
      <c r="BA122">
        <v>3</v>
      </c>
      <c r="BB122" s="80" t="str">
        <f>REPLACE(INDEX(GroupVertices[Group],MATCH(Edges[[#This Row],[Vertex 1]],GroupVertices[Vertex],0)),1,1,"")</f>
        <v>2</v>
      </c>
      <c r="BC122" s="80" t="str">
        <f>REPLACE(INDEX(GroupVertices[Group],MATCH(Edges[[#This Row],[Vertex 2]],GroupVertices[Vertex],0)),1,1,"")</f>
        <v>2</v>
      </c>
      <c r="BD122" s="48">
        <v>0</v>
      </c>
      <c r="BE122" s="49">
        <v>0</v>
      </c>
      <c r="BF122" s="48">
        <v>2</v>
      </c>
      <c r="BG122" s="49">
        <v>12.5</v>
      </c>
      <c r="BH122" s="48">
        <v>0</v>
      </c>
      <c r="BI122" s="49">
        <v>0</v>
      </c>
      <c r="BJ122" s="48">
        <v>14</v>
      </c>
      <c r="BK122" s="49">
        <v>87.5</v>
      </c>
      <c r="BL122" s="48">
        <v>16</v>
      </c>
    </row>
    <row r="123" spans="1:64" ht="15">
      <c r="A123" s="66" t="s">
        <v>321</v>
      </c>
      <c r="B123" s="66" t="s">
        <v>293</v>
      </c>
      <c r="C123" s="67" t="s">
        <v>3695</v>
      </c>
      <c r="D123" s="68">
        <v>3</v>
      </c>
      <c r="E123" s="69" t="s">
        <v>132</v>
      </c>
      <c r="F123" s="70">
        <v>32</v>
      </c>
      <c r="G123" s="67"/>
      <c r="H123" s="71"/>
      <c r="I123" s="72"/>
      <c r="J123" s="72"/>
      <c r="K123" s="34" t="s">
        <v>65</v>
      </c>
      <c r="L123" s="79">
        <v>123</v>
      </c>
      <c r="M123" s="79"/>
      <c r="N123" s="74"/>
      <c r="O123" s="81" t="s">
        <v>415</v>
      </c>
      <c r="P123" s="83">
        <v>43483.68916666666</v>
      </c>
      <c r="Q123" s="81" t="s">
        <v>428</v>
      </c>
      <c r="R123" s="81"/>
      <c r="S123" s="81"/>
      <c r="T123" s="81" t="s">
        <v>592</v>
      </c>
      <c r="U123" s="81"/>
      <c r="V123" s="85" t="s">
        <v>731</v>
      </c>
      <c r="W123" s="83">
        <v>43483.68916666666</v>
      </c>
      <c r="X123" s="85" t="s">
        <v>873</v>
      </c>
      <c r="Y123" s="81"/>
      <c r="Z123" s="81"/>
      <c r="AA123" s="87" t="s">
        <v>1125</v>
      </c>
      <c r="AB123" s="81"/>
      <c r="AC123" s="81" t="b">
        <v>0</v>
      </c>
      <c r="AD123" s="81">
        <v>0</v>
      </c>
      <c r="AE123" s="87" t="s">
        <v>1288</v>
      </c>
      <c r="AF123" s="81" t="b">
        <v>0</v>
      </c>
      <c r="AG123" s="81" t="s">
        <v>1298</v>
      </c>
      <c r="AH123" s="81"/>
      <c r="AI123" s="87" t="s">
        <v>1288</v>
      </c>
      <c r="AJ123" s="81" t="b">
        <v>0</v>
      </c>
      <c r="AK123" s="81">
        <v>4</v>
      </c>
      <c r="AL123" s="87" t="s">
        <v>1124</v>
      </c>
      <c r="AM123" s="81" t="s">
        <v>1314</v>
      </c>
      <c r="AN123" s="81" t="b">
        <v>0</v>
      </c>
      <c r="AO123" s="87" t="s">
        <v>1124</v>
      </c>
      <c r="AP123" s="81" t="s">
        <v>214</v>
      </c>
      <c r="AQ123" s="81">
        <v>0</v>
      </c>
      <c r="AR123" s="81">
        <v>0</v>
      </c>
      <c r="AS123" s="81"/>
      <c r="AT123" s="81"/>
      <c r="AU123" s="81"/>
      <c r="AV123" s="81"/>
      <c r="AW123" s="81"/>
      <c r="AX123" s="81"/>
      <c r="AY123" s="81"/>
      <c r="AZ123" s="81"/>
      <c r="BA123">
        <v>1</v>
      </c>
      <c r="BB123" s="80" t="str">
        <f>REPLACE(INDEX(GroupVertices[Group],MATCH(Edges[[#This Row],[Vertex 1]],GroupVertices[Vertex],0)),1,1,"")</f>
        <v>2</v>
      </c>
      <c r="BC123" s="80" t="str">
        <f>REPLACE(INDEX(GroupVertices[Group],MATCH(Edges[[#This Row],[Vertex 2]],GroupVertices[Vertex],0)),1,1,"")</f>
        <v>2</v>
      </c>
      <c r="BD123" s="48">
        <v>2</v>
      </c>
      <c r="BE123" s="49">
        <v>6.25</v>
      </c>
      <c r="BF123" s="48">
        <v>0</v>
      </c>
      <c r="BG123" s="49">
        <v>0</v>
      </c>
      <c r="BH123" s="48">
        <v>0</v>
      </c>
      <c r="BI123" s="49">
        <v>0</v>
      </c>
      <c r="BJ123" s="48">
        <v>30</v>
      </c>
      <c r="BK123" s="49">
        <v>93.75</v>
      </c>
      <c r="BL123" s="48">
        <v>32</v>
      </c>
    </row>
    <row r="124" spans="1:64" ht="15">
      <c r="A124" s="66" t="s">
        <v>321</v>
      </c>
      <c r="B124" s="66" t="s">
        <v>321</v>
      </c>
      <c r="C124" s="67" t="s">
        <v>3697</v>
      </c>
      <c r="D124" s="68">
        <v>10</v>
      </c>
      <c r="E124" s="69" t="s">
        <v>136</v>
      </c>
      <c r="F124" s="70">
        <v>24.57142857142857</v>
      </c>
      <c r="G124" s="67"/>
      <c r="H124" s="71"/>
      <c r="I124" s="72"/>
      <c r="J124" s="72"/>
      <c r="K124" s="34" t="s">
        <v>65</v>
      </c>
      <c r="L124" s="79">
        <v>124</v>
      </c>
      <c r="M124" s="79"/>
      <c r="N124" s="74"/>
      <c r="O124" s="81" t="s">
        <v>214</v>
      </c>
      <c r="P124" s="83">
        <v>43483.731527777774</v>
      </c>
      <c r="Q124" s="81" t="s">
        <v>483</v>
      </c>
      <c r="R124" s="81"/>
      <c r="S124" s="81"/>
      <c r="T124" s="81" t="s">
        <v>587</v>
      </c>
      <c r="U124" s="81"/>
      <c r="V124" s="85" t="s">
        <v>731</v>
      </c>
      <c r="W124" s="83">
        <v>43483.731527777774</v>
      </c>
      <c r="X124" s="85" t="s">
        <v>877</v>
      </c>
      <c r="Y124" s="81"/>
      <c r="Z124" s="81"/>
      <c r="AA124" s="87" t="s">
        <v>1129</v>
      </c>
      <c r="AB124" s="81"/>
      <c r="AC124" s="81" t="b">
        <v>0</v>
      </c>
      <c r="AD124" s="81">
        <v>1</v>
      </c>
      <c r="AE124" s="87" t="s">
        <v>1288</v>
      </c>
      <c r="AF124" s="81" t="b">
        <v>0</v>
      </c>
      <c r="AG124" s="81" t="s">
        <v>1298</v>
      </c>
      <c r="AH124" s="81"/>
      <c r="AI124" s="87" t="s">
        <v>1288</v>
      </c>
      <c r="AJ124" s="81" t="b">
        <v>0</v>
      </c>
      <c r="AK124" s="81">
        <v>0</v>
      </c>
      <c r="AL124" s="87" t="s">
        <v>1288</v>
      </c>
      <c r="AM124" s="81" t="s">
        <v>1314</v>
      </c>
      <c r="AN124" s="81" t="b">
        <v>0</v>
      </c>
      <c r="AO124" s="87" t="s">
        <v>1129</v>
      </c>
      <c r="AP124" s="81" t="s">
        <v>214</v>
      </c>
      <c r="AQ124" s="81">
        <v>0</v>
      </c>
      <c r="AR124" s="81">
        <v>0</v>
      </c>
      <c r="AS124" s="81" t="s">
        <v>1323</v>
      </c>
      <c r="AT124" s="81" t="s">
        <v>1324</v>
      </c>
      <c r="AU124" s="81" t="s">
        <v>1325</v>
      </c>
      <c r="AV124" s="81" t="s">
        <v>1326</v>
      </c>
      <c r="AW124" s="81" t="s">
        <v>1327</v>
      </c>
      <c r="AX124" s="81" t="s">
        <v>1328</v>
      </c>
      <c r="AY124" s="81" t="s">
        <v>1329</v>
      </c>
      <c r="AZ124" s="85" t="s">
        <v>1330</v>
      </c>
      <c r="BA124">
        <v>3</v>
      </c>
      <c r="BB124" s="80" t="str">
        <f>REPLACE(INDEX(GroupVertices[Group],MATCH(Edges[[#This Row],[Vertex 1]],GroupVertices[Vertex],0)),1,1,"")</f>
        <v>2</v>
      </c>
      <c r="BC124" s="80" t="str">
        <f>REPLACE(INDEX(GroupVertices[Group],MATCH(Edges[[#This Row],[Vertex 2]],GroupVertices[Vertex],0)),1,1,"")</f>
        <v>2</v>
      </c>
      <c r="BD124" s="48">
        <v>0</v>
      </c>
      <c r="BE124" s="49">
        <v>0</v>
      </c>
      <c r="BF124" s="48">
        <v>0</v>
      </c>
      <c r="BG124" s="49">
        <v>0</v>
      </c>
      <c r="BH124" s="48">
        <v>0</v>
      </c>
      <c r="BI124" s="49">
        <v>0</v>
      </c>
      <c r="BJ124" s="48">
        <v>7</v>
      </c>
      <c r="BK124" s="49">
        <v>100</v>
      </c>
      <c r="BL124" s="48">
        <v>7</v>
      </c>
    </row>
    <row r="125" spans="1:64" ht="15">
      <c r="A125" s="66" t="s">
        <v>321</v>
      </c>
      <c r="B125" s="66" t="s">
        <v>323</v>
      </c>
      <c r="C125" s="67" t="s">
        <v>3695</v>
      </c>
      <c r="D125" s="68">
        <v>3</v>
      </c>
      <c r="E125" s="69" t="s">
        <v>132</v>
      </c>
      <c r="F125" s="70">
        <v>32</v>
      </c>
      <c r="G125" s="67"/>
      <c r="H125" s="71"/>
      <c r="I125" s="72"/>
      <c r="J125" s="72"/>
      <c r="K125" s="34" t="s">
        <v>65</v>
      </c>
      <c r="L125" s="79">
        <v>125</v>
      </c>
      <c r="M125" s="79"/>
      <c r="N125" s="74"/>
      <c r="O125" s="81" t="s">
        <v>415</v>
      </c>
      <c r="P125" s="83">
        <v>43483.75829861111</v>
      </c>
      <c r="Q125" s="81" t="s">
        <v>484</v>
      </c>
      <c r="R125" s="81"/>
      <c r="S125" s="81"/>
      <c r="T125" s="81" t="s">
        <v>587</v>
      </c>
      <c r="U125" s="81"/>
      <c r="V125" s="85" t="s">
        <v>731</v>
      </c>
      <c r="W125" s="83">
        <v>43483.75829861111</v>
      </c>
      <c r="X125" s="85" t="s">
        <v>878</v>
      </c>
      <c r="Y125" s="81"/>
      <c r="Z125" s="81"/>
      <c r="AA125" s="87" t="s">
        <v>1130</v>
      </c>
      <c r="AB125" s="81"/>
      <c r="AC125" s="81" t="b">
        <v>0</v>
      </c>
      <c r="AD125" s="81">
        <v>0</v>
      </c>
      <c r="AE125" s="87" t="s">
        <v>1288</v>
      </c>
      <c r="AF125" s="81" t="b">
        <v>0</v>
      </c>
      <c r="AG125" s="81" t="s">
        <v>1298</v>
      </c>
      <c r="AH125" s="81"/>
      <c r="AI125" s="87" t="s">
        <v>1288</v>
      </c>
      <c r="AJ125" s="81" t="b">
        <v>0</v>
      </c>
      <c r="AK125" s="81">
        <v>5</v>
      </c>
      <c r="AL125" s="87" t="s">
        <v>1284</v>
      </c>
      <c r="AM125" s="81" t="s">
        <v>1316</v>
      </c>
      <c r="AN125" s="81" t="b">
        <v>0</v>
      </c>
      <c r="AO125" s="87" t="s">
        <v>1284</v>
      </c>
      <c r="AP125" s="81" t="s">
        <v>214</v>
      </c>
      <c r="AQ125" s="81">
        <v>0</v>
      </c>
      <c r="AR125" s="81">
        <v>0</v>
      </c>
      <c r="AS125" s="81"/>
      <c r="AT125" s="81"/>
      <c r="AU125" s="81"/>
      <c r="AV125" s="81"/>
      <c r="AW125" s="81"/>
      <c r="AX125" s="81"/>
      <c r="AY125" s="81"/>
      <c r="AZ125" s="81"/>
      <c r="BA125">
        <v>1</v>
      </c>
      <c r="BB125" s="80" t="str">
        <f>REPLACE(INDEX(GroupVertices[Group],MATCH(Edges[[#This Row],[Vertex 1]],GroupVertices[Vertex],0)),1,1,"")</f>
        <v>2</v>
      </c>
      <c r="BC125" s="80" t="str">
        <f>REPLACE(INDEX(GroupVertices[Group],MATCH(Edges[[#This Row],[Vertex 2]],GroupVertices[Vertex],0)),1,1,"")</f>
        <v>6</v>
      </c>
      <c r="BD125" s="48"/>
      <c r="BE125" s="49"/>
      <c r="BF125" s="48"/>
      <c r="BG125" s="49"/>
      <c r="BH125" s="48"/>
      <c r="BI125" s="49"/>
      <c r="BJ125" s="48"/>
      <c r="BK125" s="49"/>
      <c r="BL125" s="48"/>
    </row>
    <row r="126" spans="1:64" ht="15">
      <c r="A126" s="66" t="s">
        <v>321</v>
      </c>
      <c r="B126" s="66" t="s">
        <v>403</v>
      </c>
      <c r="C126" s="67" t="s">
        <v>3695</v>
      </c>
      <c r="D126" s="68">
        <v>3</v>
      </c>
      <c r="E126" s="69" t="s">
        <v>132</v>
      </c>
      <c r="F126" s="70">
        <v>32</v>
      </c>
      <c r="G126" s="67"/>
      <c r="H126" s="71"/>
      <c r="I126" s="72"/>
      <c r="J126" s="72"/>
      <c r="K126" s="34" t="s">
        <v>65</v>
      </c>
      <c r="L126" s="79">
        <v>126</v>
      </c>
      <c r="M126" s="79"/>
      <c r="N126" s="74"/>
      <c r="O126" s="81" t="s">
        <v>416</v>
      </c>
      <c r="P126" s="83">
        <v>43483.75829861111</v>
      </c>
      <c r="Q126" s="81" t="s">
        <v>484</v>
      </c>
      <c r="R126" s="81"/>
      <c r="S126" s="81"/>
      <c r="T126" s="81" t="s">
        <v>587</v>
      </c>
      <c r="U126" s="81"/>
      <c r="V126" s="85" t="s">
        <v>731</v>
      </c>
      <c r="W126" s="83">
        <v>43483.75829861111</v>
      </c>
      <c r="X126" s="85" t="s">
        <v>878</v>
      </c>
      <c r="Y126" s="81"/>
      <c r="Z126" s="81"/>
      <c r="AA126" s="87" t="s">
        <v>1130</v>
      </c>
      <c r="AB126" s="81"/>
      <c r="AC126" s="81" t="b">
        <v>0</v>
      </c>
      <c r="AD126" s="81">
        <v>0</v>
      </c>
      <c r="AE126" s="87" t="s">
        <v>1288</v>
      </c>
      <c r="AF126" s="81" t="b">
        <v>0</v>
      </c>
      <c r="AG126" s="81" t="s">
        <v>1298</v>
      </c>
      <c r="AH126" s="81"/>
      <c r="AI126" s="87" t="s">
        <v>1288</v>
      </c>
      <c r="AJ126" s="81" t="b">
        <v>0</v>
      </c>
      <c r="AK126" s="81">
        <v>5</v>
      </c>
      <c r="AL126" s="87" t="s">
        <v>1284</v>
      </c>
      <c r="AM126" s="81" t="s">
        <v>1316</v>
      </c>
      <c r="AN126" s="81" t="b">
        <v>0</v>
      </c>
      <c r="AO126" s="87" t="s">
        <v>1284</v>
      </c>
      <c r="AP126" s="81" t="s">
        <v>214</v>
      </c>
      <c r="AQ126" s="81">
        <v>0</v>
      </c>
      <c r="AR126" s="81">
        <v>0</v>
      </c>
      <c r="AS126" s="81"/>
      <c r="AT126" s="81"/>
      <c r="AU126" s="81"/>
      <c r="AV126" s="81"/>
      <c r="AW126" s="81"/>
      <c r="AX126" s="81"/>
      <c r="AY126" s="81"/>
      <c r="AZ126" s="81"/>
      <c r="BA126">
        <v>1</v>
      </c>
      <c r="BB126" s="80" t="str">
        <f>REPLACE(INDEX(GroupVertices[Group],MATCH(Edges[[#This Row],[Vertex 1]],GroupVertices[Vertex],0)),1,1,"")</f>
        <v>2</v>
      </c>
      <c r="BC126" s="80" t="str">
        <f>REPLACE(INDEX(GroupVertices[Group],MATCH(Edges[[#This Row],[Vertex 2]],GroupVertices[Vertex],0)),1,1,"")</f>
        <v>6</v>
      </c>
      <c r="BD126" s="48">
        <v>2</v>
      </c>
      <c r="BE126" s="49">
        <v>6.896551724137931</v>
      </c>
      <c r="BF126" s="48">
        <v>0</v>
      </c>
      <c r="BG126" s="49">
        <v>0</v>
      </c>
      <c r="BH126" s="48">
        <v>0</v>
      </c>
      <c r="BI126" s="49">
        <v>0</v>
      </c>
      <c r="BJ126" s="48">
        <v>27</v>
      </c>
      <c r="BK126" s="49">
        <v>93.10344827586206</v>
      </c>
      <c r="BL126" s="48">
        <v>29</v>
      </c>
    </row>
    <row r="127" spans="1:64" ht="15">
      <c r="A127" s="66" t="s">
        <v>321</v>
      </c>
      <c r="B127" s="66" t="s">
        <v>321</v>
      </c>
      <c r="C127" s="67" t="s">
        <v>3697</v>
      </c>
      <c r="D127" s="68">
        <v>10</v>
      </c>
      <c r="E127" s="69" t="s">
        <v>136</v>
      </c>
      <c r="F127" s="70">
        <v>24.57142857142857</v>
      </c>
      <c r="G127" s="67"/>
      <c r="H127" s="71"/>
      <c r="I127" s="72"/>
      <c r="J127" s="72"/>
      <c r="K127" s="34" t="s">
        <v>65</v>
      </c>
      <c r="L127" s="79">
        <v>127</v>
      </c>
      <c r="M127" s="79"/>
      <c r="N127" s="74"/>
      <c r="O127" s="81" t="s">
        <v>214</v>
      </c>
      <c r="P127" s="83">
        <v>43483.76462962963</v>
      </c>
      <c r="Q127" s="81" t="s">
        <v>485</v>
      </c>
      <c r="R127" s="81"/>
      <c r="S127" s="81"/>
      <c r="T127" s="81" t="s">
        <v>587</v>
      </c>
      <c r="U127" s="81"/>
      <c r="V127" s="85" t="s">
        <v>731</v>
      </c>
      <c r="W127" s="83">
        <v>43483.76462962963</v>
      </c>
      <c r="X127" s="85" t="s">
        <v>879</v>
      </c>
      <c r="Y127" s="81"/>
      <c r="Z127" s="81"/>
      <c r="AA127" s="87" t="s">
        <v>1131</v>
      </c>
      <c r="AB127" s="81"/>
      <c r="AC127" s="81" t="b">
        <v>0</v>
      </c>
      <c r="AD127" s="81">
        <v>4</v>
      </c>
      <c r="AE127" s="87" t="s">
        <v>1288</v>
      </c>
      <c r="AF127" s="81" t="b">
        <v>0</v>
      </c>
      <c r="AG127" s="81" t="s">
        <v>1298</v>
      </c>
      <c r="AH127" s="81"/>
      <c r="AI127" s="87" t="s">
        <v>1288</v>
      </c>
      <c r="AJ127" s="81" t="b">
        <v>0</v>
      </c>
      <c r="AK127" s="81">
        <v>1</v>
      </c>
      <c r="AL127" s="87" t="s">
        <v>1288</v>
      </c>
      <c r="AM127" s="81" t="s">
        <v>1316</v>
      </c>
      <c r="AN127" s="81" t="b">
        <v>0</v>
      </c>
      <c r="AO127" s="87" t="s">
        <v>1131</v>
      </c>
      <c r="AP127" s="81" t="s">
        <v>214</v>
      </c>
      <c r="AQ127" s="81">
        <v>0</v>
      </c>
      <c r="AR127" s="81">
        <v>0</v>
      </c>
      <c r="AS127" s="81"/>
      <c r="AT127" s="81"/>
      <c r="AU127" s="81"/>
      <c r="AV127" s="81"/>
      <c r="AW127" s="81"/>
      <c r="AX127" s="81"/>
      <c r="AY127" s="81"/>
      <c r="AZ127" s="81"/>
      <c r="BA127">
        <v>3</v>
      </c>
      <c r="BB127" s="80" t="str">
        <f>REPLACE(INDEX(GroupVertices[Group],MATCH(Edges[[#This Row],[Vertex 1]],GroupVertices[Vertex],0)),1,1,"")</f>
        <v>2</v>
      </c>
      <c r="BC127" s="80" t="str">
        <f>REPLACE(INDEX(GroupVertices[Group],MATCH(Edges[[#This Row],[Vertex 2]],GroupVertices[Vertex],0)),1,1,"")</f>
        <v>2</v>
      </c>
      <c r="BD127" s="48">
        <v>6</v>
      </c>
      <c r="BE127" s="49">
        <v>22.22222222222222</v>
      </c>
      <c r="BF127" s="48">
        <v>0</v>
      </c>
      <c r="BG127" s="49">
        <v>0</v>
      </c>
      <c r="BH127" s="48">
        <v>0</v>
      </c>
      <c r="BI127" s="49">
        <v>0</v>
      </c>
      <c r="BJ127" s="48">
        <v>21</v>
      </c>
      <c r="BK127" s="49">
        <v>77.77777777777777</v>
      </c>
      <c r="BL127" s="48">
        <v>27</v>
      </c>
    </row>
    <row r="128" spans="1:64" ht="15">
      <c r="A128" s="66" t="s">
        <v>321</v>
      </c>
      <c r="B128" s="66" t="s">
        <v>330</v>
      </c>
      <c r="C128" s="67" t="s">
        <v>3695</v>
      </c>
      <c r="D128" s="68">
        <v>3</v>
      </c>
      <c r="E128" s="69" t="s">
        <v>132</v>
      </c>
      <c r="F128" s="70">
        <v>32</v>
      </c>
      <c r="G128" s="67"/>
      <c r="H128" s="71"/>
      <c r="I128" s="72"/>
      <c r="J128" s="72"/>
      <c r="K128" s="34" t="s">
        <v>65</v>
      </c>
      <c r="L128" s="79">
        <v>128</v>
      </c>
      <c r="M128" s="79"/>
      <c r="N128" s="74"/>
      <c r="O128" s="81" t="s">
        <v>415</v>
      </c>
      <c r="P128" s="83">
        <v>43483.76572916667</v>
      </c>
      <c r="Q128" s="81" t="s">
        <v>477</v>
      </c>
      <c r="R128" s="81"/>
      <c r="S128" s="81"/>
      <c r="T128" s="81" t="s">
        <v>592</v>
      </c>
      <c r="U128" s="85" t="s">
        <v>648</v>
      </c>
      <c r="V128" s="85" t="s">
        <v>648</v>
      </c>
      <c r="W128" s="83">
        <v>43483.76572916667</v>
      </c>
      <c r="X128" s="85" t="s">
        <v>880</v>
      </c>
      <c r="Y128" s="81"/>
      <c r="Z128" s="81"/>
      <c r="AA128" s="87" t="s">
        <v>1132</v>
      </c>
      <c r="AB128" s="81"/>
      <c r="AC128" s="81" t="b">
        <v>0</v>
      </c>
      <c r="AD128" s="81">
        <v>0</v>
      </c>
      <c r="AE128" s="87" t="s">
        <v>1288</v>
      </c>
      <c r="AF128" s="81" t="b">
        <v>0</v>
      </c>
      <c r="AG128" s="81" t="s">
        <v>1298</v>
      </c>
      <c r="AH128" s="81"/>
      <c r="AI128" s="87" t="s">
        <v>1288</v>
      </c>
      <c r="AJ128" s="81" t="b">
        <v>0</v>
      </c>
      <c r="AK128" s="81">
        <v>8</v>
      </c>
      <c r="AL128" s="87" t="s">
        <v>1147</v>
      </c>
      <c r="AM128" s="81" t="s">
        <v>1316</v>
      </c>
      <c r="AN128" s="81" t="b">
        <v>0</v>
      </c>
      <c r="AO128" s="87" t="s">
        <v>1147</v>
      </c>
      <c r="AP128" s="81" t="s">
        <v>214</v>
      </c>
      <c r="AQ128" s="81">
        <v>0</v>
      </c>
      <c r="AR128" s="81">
        <v>0</v>
      </c>
      <c r="AS128" s="81"/>
      <c r="AT128" s="81"/>
      <c r="AU128" s="81"/>
      <c r="AV128" s="81"/>
      <c r="AW128" s="81"/>
      <c r="AX128" s="81"/>
      <c r="AY128" s="81"/>
      <c r="AZ128" s="81"/>
      <c r="BA128">
        <v>1</v>
      </c>
      <c r="BB128" s="80" t="str">
        <f>REPLACE(INDEX(GroupVertices[Group],MATCH(Edges[[#This Row],[Vertex 1]],GroupVertices[Vertex],0)),1,1,"")</f>
        <v>2</v>
      </c>
      <c r="BC128" s="80" t="str">
        <f>REPLACE(INDEX(GroupVertices[Group],MATCH(Edges[[#This Row],[Vertex 2]],GroupVertices[Vertex],0)),1,1,"")</f>
        <v>7</v>
      </c>
      <c r="BD128" s="48">
        <v>0</v>
      </c>
      <c r="BE128" s="49">
        <v>0</v>
      </c>
      <c r="BF128" s="48">
        <v>0</v>
      </c>
      <c r="BG128" s="49">
        <v>0</v>
      </c>
      <c r="BH128" s="48">
        <v>0</v>
      </c>
      <c r="BI128" s="49">
        <v>0</v>
      </c>
      <c r="BJ128" s="48">
        <v>8</v>
      </c>
      <c r="BK128" s="49">
        <v>100</v>
      </c>
      <c r="BL128" s="48">
        <v>8</v>
      </c>
    </row>
    <row r="129" spans="1:64" ht="15">
      <c r="A129" s="66" t="s">
        <v>268</v>
      </c>
      <c r="B129" s="66" t="s">
        <v>322</v>
      </c>
      <c r="C129" s="67" t="s">
        <v>3695</v>
      </c>
      <c r="D129" s="68">
        <v>3</v>
      </c>
      <c r="E129" s="69" t="s">
        <v>132</v>
      </c>
      <c r="F129" s="70">
        <v>32</v>
      </c>
      <c r="G129" s="67"/>
      <c r="H129" s="71"/>
      <c r="I129" s="72"/>
      <c r="J129" s="72"/>
      <c r="K129" s="34" t="s">
        <v>65</v>
      </c>
      <c r="L129" s="79">
        <v>129</v>
      </c>
      <c r="M129" s="79"/>
      <c r="N129" s="74"/>
      <c r="O129" s="81" t="s">
        <v>415</v>
      </c>
      <c r="P129" s="83">
        <v>43483.67863425926</v>
      </c>
      <c r="Q129" s="81" t="s">
        <v>486</v>
      </c>
      <c r="R129" s="81"/>
      <c r="S129" s="81"/>
      <c r="T129" s="81" t="s">
        <v>610</v>
      </c>
      <c r="U129" s="81"/>
      <c r="V129" s="85" t="s">
        <v>690</v>
      </c>
      <c r="W129" s="83">
        <v>43483.67863425926</v>
      </c>
      <c r="X129" s="85" t="s">
        <v>881</v>
      </c>
      <c r="Y129" s="81"/>
      <c r="Z129" s="81"/>
      <c r="AA129" s="87" t="s">
        <v>1133</v>
      </c>
      <c r="AB129" s="81"/>
      <c r="AC129" s="81" t="b">
        <v>0</v>
      </c>
      <c r="AD129" s="81">
        <v>0</v>
      </c>
      <c r="AE129" s="87" t="s">
        <v>1288</v>
      </c>
      <c r="AF129" s="81" t="b">
        <v>0</v>
      </c>
      <c r="AG129" s="81" t="s">
        <v>1298</v>
      </c>
      <c r="AH129" s="81"/>
      <c r="AI129" s="87" t="s">
        <v>1288</v>
      </c>
      <c r="AJ129" s="81" t="b">
        <v>0</v>
      </c>
      <c r="AK129" s="81">
        <v>3</v>
      </c>
      <c r="AL129" s="87" t="s">
        <v>1135</v>
      </c>
      <c r="AM129" s="81" t="s">
        <v>1314</v>
      </c>
      <c r="AN129" s="81" t="b">
        <v>0</v>
      </c>
      <c r="AO129" s="87" t="s">
        <v>1135</v>
      </c>
      <c r="AP129" s="81" t="s">
        <v>214</v>
      </c>
      <c r="AQ129" s="81">
        <v>0</v>
      </c>
      <c r="AR129" s="81">
        <v>0</v>
      </c>
      <c r="AS129" s="81"/>
      <c r="AT129" s="81"/>
      <c r="AU129" s="81"/>
      <c r="AV129" s="81"/>
      <c r="AW129" s="81"/>
      <c r="AX129" s="81"/>
      <c r="AY129" s="81"/>
      <c r="AZ129" s="81"/>
      <c r="BA129">
        <v>1</v>
      </c>
      <c r="BB129" s="80" t="str">
        <f>REPLACE(INDEX(GroupVertices[Group],MATCH(Edges[[#This Row],[Vertex 1]],GroupVertices[Vertex],0)),1,1,"")</f>
        <v>7</v>
      </c>
      <c r="BC129" s="80" t="str">
        <f>REPLACE(INDEX(GroupVertices[Group],MATCH(Edges[[#This Row],[Vertex 2]],GroupVertices[Vertex],0)),1,1,"")</f>
        <v>6</v>
      </c>
      <c r="BD129" s="48">
        <v>3</v>
      </c>
      <c r="BE129" s="49">
        <v>10</v>
      </c>
      <c r="BF129" s="48">
        <v>0</v>
      </c>
      <c r="BG129" s="49">
        <v>0</v>
      </c>
      <c r="BH129" s="48">
        <v>0</v>
      </c>
      <c r="BI129" s="49">
        <v>0</v>
      </c>
      <c r="BJ129" s="48">
        <v>27</v>
      </c>
      <c r="BK129" s="49">
        <v>90</v>
      </c>
      <c r="BL129" s="48">
        <v>30</v>
      </c>
    </row>
    <row r="130" spans="1:64" ht="15">
      <c r="A130" s="66" t="s">
        <v>322</v>
      </c>
      <c r="B130" s="66" t="s">
        <v>322</v>
      </c>
      <c r="C130" s="67" t="s">
        <v>3697</v>
      </c>
      <c r="D130" s="68">
        <v>10</v>
      </c>
      <c r="E130" s="69" t="s">
        <v>136</v>
      </c>
      <c r="F130" s="70">
        <v>24.57142857142857</v>
      </c>
      <c r="G130" s="67"/>
      <c r="H130" s="71"/>
      <c r="I130" s="72"/>
      <c r="J130" s="72"/>
      <c r="K130" s="34" t="s">
        <v>65</v>
      </c>
      <c r="L130" s="79">
        <v>130</v>
      </c>
      <c r="M130" s="79"/>
      <c r="N130" s="74"/>
      <c r="O130" s="81" t="s">
        <v>214</v>
      </c>
      <c r="P130" s="83">
        <v>43482.41181712963</v>
      </c>
      <c r="Q130" s="81" t="s">
        <v>424</v>
      </c>
      <c r="R130" s="81"/>
      <c r="S130" s="81"/>
      <c r="T130" s="81" t="s">
        <v>587</v>
      </c>
      <c r="U130" s="81"/>
      <c r="V130" s="85" t="s">
        <v>732</v>
      </c>
      <c r="W130" s="83">
        <v>43482.41181712963</v>
      </c>
      <c r="X130" s="85" t="s">
        <v>882</v>
      </c>
      <c r="Y130" s="81"/>
      <c r="Z130" s="81"/>
      <c r="AA130" s="87" t="s">
        <v>1134</v>
      </c>
      <c r="AB130" s="81"/>
      <c r="AC130" s="81" t="b">
        <v>0</v>
      </c>
      <c r="AD130" s="81">
        <v>80</v>
      </c>
      <c r="AE130" s="87" t="s">
        <v>1288</v>
      </c>
      <c r="AF130" s="81" t="b">
        <v>0</v>
      </c>
      <c r="AG130" s="81" t="s">
        <v>1298</v>
      </c>
      <c r="AH130" s="81"/>
      <c r="AI130" s="87" t="s">
        <v>1288</v>
      </c>
      <c r="AJ130" s="81" t="b">
        <v>0</v>
      </c>
      <c r="AK130" s="81">
        <v>33</v>
      </c>
      <c r="AL130" s="87" t="s">
        <v>1288</v>
      </c>
      <c r="AM130" s="81" t="s">
        <v>1312</v>
      </c>
      <c r="AN130" s="81" t="b">
        <v>0</v>
      </c>
      <c r="AO130" s="87" t="s">
        <v>1134</v>
      </c>
      <c r="AP130" s="81" t="s">
        <v>415</v>
      </c>
      <c r="AQ130" s="81">
        <v>0</v>
      </c>
      <c r="AR130" s="81">
        <v>0</v>
      </c>
      <c r="AS130" s="81" t="s">
        <v>1323</v>
      </c>
      <c r="AT130" s="81" t="s">
        <v>1324</v>
      </c>
      <c r="AU130" s="81" t="s">
        <v>1325</v>
      </c>
      <c r="AV130" s="81" t="s">
        <v>1326</v>
      </c>
      <c r="AW130" s="81" t="s">
        <v>1327</v>
      </c>
      <c r="AX130" s="81" t="s">
        <v>1328</v>
      </c>
      <c r="AY130" s="81" t="s">
        <v>1329</v>
      </c>
      <c r="AZ130" s="85" t="s">
        <v>1330</v>
      </c>
      <c r="BA130">
        <v>3</v>
      </c>
      <c r="BB130" s="80" t="str">
        <f>REPLACE(INDEX(GroupVertices[Group],MATCH(Edges[[#This Row],[Vertex 1]],GroupVertices[Vertex],0)),1,1,"")</f>
        <v>6</v>
      </c>
      <c r="BC130" s="80" t="str">
        <f>REPLACE(INDEX(GroupVertices[Group],MATCH(Edges[[#This Row],[Vertex 2]],GroupVertices[Vertex],0)),1,1,"")</f>
        <v>6</v>
      </c>
      <c r="BD130" s="48">
        <v>0</v>
      </c>
      <c r="BE130" s="49">
        <v>0</v>
      </c>
      <c r="BF130" s="48">
        <v>0</v>
      </c>
      <c r="BG130" s="49">
        <v>0</v>
      </c>
      <c r="BH130" s="48">
        <v>0</v>
      </c>
      <c r="BI130" s="49">
        <v>0</v>
      </c>
      <c r="BJ130" s="48">
        <v>24</v>
      </c>
      <c r="BK130" s="49">
        <v>100</v>
      </c>
      <c r="BL130" s="48">
        <v>24</v>
      </c>
    </row>
    <row r="131" spans="1:64" ht="15">
      <c r="A131" s="66" t="s">
        <v>322</v>
      </c>
      <c r="B131" s="66" t="s">
        <v>322</v>
      </c>
      <c r="C131" s="67" t="s">
        <v>3697</v>
      </c>
      <c r="D131" s="68">
        <v>10</v>
      </c>
      <c r="E131" s="69" t="s">
        <v>136</v>
      </c>
      <c r="F131" s="70">
        <v>24.57142857142857</v>
      </c>
      <c r="G131" s="67"/>
      <c r="H131" s="71"/>
      <c r="I131" s="72"/>
      <c r="J131" s="72"/>
      <c r="K131" s="34" t="s">
        <v>65</v>
      </c>
      <c r="L131" s="79">
        <v>131</v>
      </c>
      <c r="M131" s="79"/>
      <c r="N131" s="74"/>
      <c r="O131" s="81" t="s">
        <v>214</v>
      </c>
      <c r="P131" s="83">
        <v>43483.62061342593</v>
      </c>
      <c r="Q131" s="81" t="s">
        <v>486</v>
      </c>
      <c r="R131" s="81"/>
      <c r="S131" s="81"/>
      <c r="T131" s="81" t="s">
        <v>611</v>
      </c>
      <c r="U131" s="81"/>
      <c r="V131" s="85" t="s">
        <v>732</v>
      </c>
      <c r="W131" s="83">
        <v>43483.62061342593</v>
      </c>
      <c r="X131" s="85" t="s">
        <v>567</v>
      </c>
      <c r="Y131" s="81"/>
      <c r="Z131" s="81"/>
      <c r="AA131" s="87" t="s">
        <v>1135</v>
      </c>
      <c r="AB131" s="81"/>
      <c r="AC131" s="81" t="b">
        <v>0</v>
      </c>
      <c r="AD131" s="81">
        <v>3</v>
      </c>
      <c r="AE131" s="87" t="s">
        <v>1288</v>
      </c>
      <c r="AF131" s="81" t="b">
        <v>0</v>
      </c>
      <c r="AG131" s="81" t="s">
        <v>1298</v>
      </c>
      <c r="AH131" s="81"/>
      <c r="AI131" s="87" t="s">
        <v>1288</v>
      </c>
      <c r="AJ131" s="81" t="b">
        <v>0</v>
      </c>
      <c r="AK131" s="81">
        <v>3</v>
      </c>
      <c r="AL131" s="87" t="s">
        <v>1288</v>
      </c>
      <c r="AM131" s="81" t="s">
        <v>1312</v>
      </c>
      <c r="AN131" s="81" t="b">
        <v>0</v>
      </c>
      <c r="AO131" s="87" t="s">
        <v>1135</v>
      </c>
      <c r="AP131" s="81" t="s">
        <v>415</v>
      </c>
      <c r="AQ131" s="81">
        <v>0</v>
      </c>
      <c r="AR131" s="81">
        <v>0</v>
      </c>
      <c r="AS131" s="81" t="s">
        <v>1323</v>
      </c>
      <c r="AT131" s="81" t="s">
        <v>1324</v>
      </c>
      <c r="AU131" s="81" t="s">
        <v>1325</v>
      </c>
      <c r="AV131" s="81" t="s">
        <v>1326</v>
      </c>
      <c r="AW131" s="81" t="s">
        <v>1327</v>
      </c>
      <c r="AX131" s="81" t="s">
        <v>1328</v>
      </c>
      <c r="AY131" s="81" t="s">
        <v>1329</v>
      </c>
      <c r="AZ131" s="85" t="s">
        <v>1330</v>
      </c>
      <c r="BA131">
        <v>3</v>
      </c>
      <c r="BB131" s="80" t="str">
        <f>REPLACE(INDEX(GroupVertices[Group],MATCH(Edges[[#This Row],[Vertex 1]],GroupVertices[Vertex],0)),1,1,"")</f>
        <v>6</v>
      </c>
      <c r="BC131" s="80" t="str">
        <f>REPLACE(INDEX(GroupVertices[Group],MATCH(Edges[[#This Row],[Vertex 2]],GroupVertices[Vertex],0)),1,1,"")</f>
        <v>6</v>
      </c>
      <c r="BD131" s="48">
        <v>3</v>
      </c>
      <c r="BE131" s="49">
        <v>10</v>
      </c>
      <c r="BF131" s="48">
        <v>0</v>
      </c>
      <c r="BG131" s="49">
        <v>0</v>
      </c>
      <c r="BH131" s="48">
        <v>0</v>
      </c>
      <c r="BI131" s="49">
        <v>0</v>
      </c>
      <c r="BJ131" s="48">
        <v>27</v>
      </c>
      <c r="BK131" s="49">
        <v>90</v>
      </c>
      <c r="BL131" s="48">
        <v>30</v>
      </c>
    </row>
    <row r="132" spans="1:64" ht="15">
      <c r="A132" s="66" t="s">
        <v>322</v>
      </c>
      <c r="B132" s="66" t="s">
        <v>404</v>
      </c>
      <c r="C132" s="67" t="s">
        <v>3695</v>
      </c>
      <c r="D132" s="68">
        <v>3</v>
      </c>
      <c r="E132" s="69" t="s">
        <v>132</v>
      </c>
      <c r="F132" s="70">
        <v>32</v>
      </c>
      <c r="G132" s="67"/>
      <c r="H132" s="71"/>
      <c r="I132" s="72"/>
      <c r="J132" s="72"/>
      <c r="K132" s="34" t="s">
        <v>65</v>
      </c>
      <c r="L132" s="79">
        <v>132</v>
      </c>
      <c r="M132" s="79"/>
      <c r="N132" s="74"/>
      <c r="O132" s="81" t="s">
        <v>416</v>
      </c>
      <c r="P132" s="83">
        <v>43483.4578125</v>
      </c>
      <c r="Q132" s="81" t="s">
        <v>487</v>
      </c>
      <c r="R132" s="85" t="s">
        <v>553</v>
      </c>
      <c r="S132" s="81" t="s">
        <v>581</v>
      </c>
      <c r="T132" s="81" t="s">
        <v>587</v>
      </c>
      <c r="U132" s="81"/>
      <c r="V132" s="85" t="s">
        <v>732</v>
      </c>
      <c r="W132" s="83">
        <v>43483.4578125</v>
      </c>
      <c r="X132" s="85" t="s">
        <v>883</v>
      </c>
      <c r="Y132" s="81"/>
      <c r="Z132" s="81"/>
      <c r="AA132" s="87" t="s">
        <v>1136</v>
      </c>
      <c r="AB132" s="81"/>
      <c r="AC132" s="81" t="b">
        <v>0</v>
      </c>
      <c r="AD132" s="81">
        <v>25</v>
      </c>
      <c r="AE132" s="87" t="s">
        <v>1288</v>
      </c>
      <c r="AF132" s="81" t="b">
        <v>0</v>
      </c>
      <c r="AG132" s="81" t="s">
        <v>1298</v>
      </c>
      <c r="AH132" s="81"/>
      <c r="AI132" s="87" t="s">
        <v>1288</v>
      </c>
      <c r="AJ132" s="81" t="b">
        <v>0</v>
      </c>
      <c r="AK132" s="81">
        <v>6</v>
      </c>
      <c r="AL132" s="87" t="s">
        <v>1288</v>
      </c>
      <c r="AM132" s="81" t="s">
        <v>1312</v>
      </c>
      <c r="AN132" s="81" t="b">
        <v>0</v>
      </c>
      <c r="AO132" s="87" t="s">
        <v>1136</v>
      </c>
      <c r="AP132" s="81" t="s">
        <v>415</v>
      </c>
      <c r="AQ132" s="81">
        <v>0</v>
      </c>
      <c r="AR132" s="81">
        <v>0</v>
      </c>
      <c r="AS132" s="81" t="s">
        <v>1323</v>
      </c>
      <c r="AT132" s="81" t="s">
        <v>1324</v>
      </c>
      <c r="AU132" s="81" t="s">
        <v>1325</v>
      </c>
      <c r="AV132" s="81" t="s">
        <v>1326</v>
      </c>
      <c r="AW132" s="81" t="s">
        <v>1327</v>
      </c>
      <c r="AX132" s="81" t="s">
        <v>1328</v>
      </c>
      <c r="AY132" s="81" t="s">
        <v>1329</v>
      </c>
      <c r="AZ132" s="85" t="s">
        <v>1330</v>
      </c>
      <c r="BA132">
        <v>1</v>
      </c>
      <c r="BB132" s="80" t="str">
        <f>REPLACE(INDEX(GroupVertices[Group],MATCH(Edges[[#This Row],[Vertex 1]],GroupVertices[Vertex],0)),1,1,"")</f>
        <v>6</v>
      </c>
      <c r="BC132" s="80" t="str">
        <f>REPLACE(INDEX(GroupVertices[Group],MATCH(Edges[[#This Row],[Vertex 2]],GroupVertices[Vertex],0)),1,1,"")</f>
        <v>6</v>
      </c>
      <c r="BD132" s="48">
        <v>1</v>
      </c>
      <c r="BE132" s="49">
        <v>3.8461538461538463</v>
      </c>
      <c r="BF132" s="48">
        <v>0</v>
      </c>
      <c r="BG132" s="49">
        <v>0</v>
      </c>
      <c r="BH132" s="48">
        <v>0</v>
      </c>
      <c r="BI132" s="49">
        <v>0</v>
      </c>
      <c r="BJ132" s="48">
        <v>25</v>
      </c>
      <c r="BK132" s="49">
        <v>96.15384615384616</v>
      </c>
      <c r="BL132" s="48">
        <v>26</v>
      </c>
    </row>
    <row r="133" spans="1:64" ht="15">
      <c r="A133" s="66" t="s">
        <v>322</v>
      </c>
      <c r="B133" s="66" t="s">
        <v>322</v>
      </c>
      <c r="C133" s="67" t="s">
        <v>3697</v>
      </c>
      <c r="D133" s="68">
        <v>10</v>
      </c>
      <c r="E133" s="69" t="s">
        <v>136</v>
      </c>
      <c r="F133" s="70">
        <v>24.57142857142857</v>
      </c>
      <c r="G133" s="67"/>
      <c r="H133" s="71"/>
      <c r="I133" s="72"/>
      <c r="J133" s="72"/>
      <c r="K133" s="34" t="s">
        <v>65</v>
      </c>
      <c r="L133" s="79">
        <v>133</v>
      </c>
      <c r="M133" s="79"/>
      <c r="N133" s="74"/>
      <c r="O133" s="81" t="s">
        <v>214</v>
      </c>
      <c r="P133" s="83">
        <v>43483.69193287037</v>
      </c>
      <c r="Q133" s="81" t="s">
        <v>488</v>
      </c>
      <c r="R133" s="81"/>
      <c r="S133" s="81"/>
      <c r="T133" s="81" t="s">
        <v>587</v>
      </c>
      <c r="U133" s="81"/>
      <c r="V133" s="85" t="s">
        <v>732</v>
      </c>
      <c r="W133" s="83">
        <v>43483.69193287037</v>
      </c>
      <c r="X133" s="85" t="s">
        <v>884</v>
      </c>
      <c r="Y133" s="81"/>
      <c r="Z133" s="81"/>
      <c r="AA133" s="87" t="s">
        <v>1137</v>
      </c>
      <c r="AB133" s="81"/>
      <c r="AC133" s="81" t="b">
        <v>0</v>
      </c>
      <c r="AD133" s="81">
        <v>4</v>
      </c>
      <c r="AE133" s="87" t="s">
        <v>1288</v>
      </c>
      <c r="AF133" s="81" t="b">
        <v>0</v>
      </c>
      <c r="AG133" s="81" t="s">
        <v>1298</v>
      </c>
      <c r="AH133" s="81"/>
      <c r="AI133" s="87" t="s">
        <v>1288</v>
      </c>
      <c r="AJ133" s="81" t="b">
        <v>0</v>
      </c>
      <c r="AK133" s="81">
        <v>0</v>
      </c>
      <c r="AL133" s="87" t="s">
        <v>1288</v>
      </c>
      <c r="AM133" s="81" t="s">
        <v>1312</v>
      </c>
      <c r="AN133" s="81" t="b">
        <v>0</v>
      </c>
      <c r="AO133" s="87" t="s">
        <v>1137</v>
      </c>
      <c r="AP133" s="81" t="s">
        <v>214</v>
      </c>
      <c r="AQ133" s="81">
        <v>0</v>
      </c>
      <c r="AR133" s="81">
        <v>0</v>
      </c>
      <c r="AS133" s="81" t="s">
        <v>1323</v>
      </c>
      <c r="AT133" s="81" t="s">
        <v>1324</v>
      </c>
      <c r="AU133" s="81" t="s">
        <v>1325</v>
      </c>
      <c r="AV133" s="81" t="s">
        <v>1326</v>
      </c>
      <c r="AW133" s="81" t="s">
        <v>1327</v>
      </c>
      <c r="AX133" s="81" t="s">
        <v>1328</v>
      </c>
      <c r="AY133" s="81" t="s">
        <v>1329</v>
      </c>
      <c r="AZ133" s="85" t="s">
        <v>1330</v>
      </c>
      <c r="BA133">
        <v>3</v>
      </c>
      <c r="BB133" s="80" t="str">
        <f>REPLACE(INDEX(GroupVertices[Group],MATCH(Edges[[#This Row],[Vertex 1]],GroupVertices[Vertex],0)),1,1,"")</f>
        <v>6</v>
      </c>
      <c r="BC133" s="80" t="str">
        <f>REPLACE(INDEX(GroupVertices[Group],MATCH(Edges[[#This Row],[Vertex 2]],GroupVertices[Vertex],0)),1,1,"")</f>
        <v>6</v>
      </c>
      <c r="BD133" s="48">
        <v>1</v>
      </c>
      <c r="BE133" s="49">
        <v>4.761904761904762</v>
      </c>
      <c r="BF133" s="48">
        <v>0</v>
      </c>
      <c r="BG133" s="49">
        <v>0</v>
      </c>
      <c r="BH133" s="48">
        <v>0</v>
      </c>
      <c r="BI133" s="49">
        <v>0</v>
      </c>
      <c r="BJ133" s="48">
        <v>20</v>
      </c>
      <c r="BK133" s="49">
        <v>95.23809523809524</v>
      </c>
      <c r="BL133" s="48">
        <v>21</v>
      </c>
    </row>
    <row r="134" spans="1:64" ht="15">
      <c r="A134" s="66" t="s">
        <v>323</v>
      </c>
      <c r="B134" s="66" t="s">
        <v>322</v>
      </c>
      <c r="C134" s="67" t="s">
        <v>3695</v>
      </c>
      <c r="D134" s="68">
        <v>3</v>
      </c>
      <c r="E134" s="69" t="s">
        <v>132</v>
      </c>
      <c r="F134" s="70">
        <v>32</v>
      </c>
      <c r="G134" s="67"/>
      <c r="H134" s="71"/>
      <c r="I134" s="72"/>
      <c r="J134" s="72"/>
      <c r="K134" s="34" t="s">
        <v>65</v>
      </c>
      <c r="L134" s="79">
        <v>134</v>
      </c>
      <c r="M134" s="79"/>
      <c r="N134" s="74"/>
      <c r="O134" s="81" t="s">
        <v>415</v>
      </c>
      <c r="P134" s="83">
        <v>43483.74108796296</v>
      </c>
      <c r="Q134" s="81" t="s">
        <v>487</v>
      </c>
      <c r="R134" s="81"/>
      <c r="S134" s="81"/>
      <c r="T134" s="81"/>
      <c r="U134" s="81"/>
      <c r="V134" s="85" t="s">
        <v>733</v>
      </c>
      <c r="W134" s="83">
        <v>43483.74108796296</v>
      </c>
      <c r="X134" s="85" t="s">
        <v>885</v>
      </c>
      <c r="Y134" s="81"/>
      <c r="Z134" s="81"/>
      <c r="AA134" s="87" t="s">
        <v>1138</v>
      </c>
      <c r="AB134" s="81"/>
      <c r="AC134" s="81" t="b">
        <v>0</v>
      </c>
      <c r="AD134" s="81">
        <v>0</v>
      </c>
      <c r="AE134" s="87" t="s">
        <v>1288</v>
      </c>
      <c r="AF134" s="81" t="b">
        <v>0</v>
      </c>
      <c r="AG134" s="81" t="s">
        <v>1298</v>
      </c>
      <c r="AH134" s="81"/>
      <c r="AI134" s="87" t="s">
        <v>1288</v>
      </c>
      <c r="AJ134" s="81" t="b">
        <v>0</v>
      </c>
      <c r="AK134" s="81">
        <v>6</v>
      </c>
      <c r="AL134" s="87" t="s">
        <v>1136</v>
      </c>
      <c r="AM134" s="81" t="s">
        <v>1313</v>
      </c>
      <c r="AN134" s="81" t="b">
        <v>0</v>
      </c>
      <c r="AO134" s="87" t="s">
        <v>1136</v>
      </c>
      <c r="AP134" s="81" t="s">
        <v>214</v>
      </c>
      <c r="AQ134" s="81">
        <v>0</v>
      </c>
      <c r="AR134" s="81">
        <v>0</v>
      </c>
      <c r="AS134" s="81"/>
      <c r="AT134" s="81"/>
      <c r="AU134" s="81"/>
      <c r="AV134" s="81"/>
      <c r="AW134" s="81"/>
      <c r="AX134" s="81"/>
      <c r="AY134" s="81"/>
      <c r="AZ134" s="81"/>
      <c r="BA134">
        <v>1</v>
      </c>
      <c r="BB134" s="80" t="str">
        <f>REPLACE(INDEX(GroupVertices[Group],MATCH(Edges[[#This Row],[Vertex 1]],GroupVertices[Vertex],0)),1,1,"")</f>
        <v>6</v>
      </c>
      <c r="BC134" s="80" t="str">
        <f>REPLACE(INDEX(GroupVertices[Group],MATCH(Edges[[#This Row],[Vertex 2]],GroupVertices[Vertex],0)),1,1,"")</f>
        <v>6</v>
      </c>
      <c r="BD134" s="48"/>
      <c r="BE134" s="49"/>
      <c r="BF134" s="48"/>
      <c r="BG134" s="49"/>
      <c r="BH134" s="48"/>
      <c r="BI134" s="49"/>
      <c r="BJ134" s="48"/>
      <c r="BK134" s="49"/>
      <c r="BL134" s="48"/>
    </row>
    <row r="135" spans="1:64" ht="15">
      <c r="A135" s="66" t="s">
        <v>324</v>
      </c>
      <c r="B135" s="66" t="s">
        <v>322</v>
      </c>
      <c r="C135" s="67" t="s">
        <v>3695</v>
      </c>
      <c r="D135" s="68">
        <v>3</v>
      </c>
      <c r="E135" s="69" t="s">
        <v>132</v>
      </c>
      <c r="F135" s="70">
        <v>32</v>
      </c>
      <c r="G135" s="67"/>
      <c r="H135" s="71"/>
      <c r="I135" s="72"/>
      <c r="J135" s="72"/>
      <c r="K135" s="34" t="s">
        <v>65</v>
      </c>
      <c r="L135" s="79">
        <v>135</v>
      </c>
      <c r="M135" s="79"/>
      <c r="N135" s="74"/>
      <c r="O135" s="81" t="s">
        <v>415</v>
      </c>
      <c r="P135" s="83">
        <v>43483.76673611111</v>
      </c>
      <c r="Q135" s="81" t="s">
        <v>487</v>
      </c>
      <c r="R135" s="81"/>
      <c r="S135" s="81"/>
      <c r="T135" s="81"/>
      <c r="U135" s="81"/>
      <c r="V135" s="85" t="s">
        <v>734</v>
      </c>
      <c r="W135" s="83">
        <v>43483.76673611111</v>
      </c>
      <c r="X135" s="85" t="s">
        <v>886</v>
      </c>
      <c r="Y135" s="81"/>
      <c r="Z135" s="81"/>
      <c r="AA135" s="87" t="s">
        <v>1139</v>
      </c>
      <c r="AB135" s="81"/>
      <c r="AC135" s="81" t="b">
        <v>0</v>
      </c>
      <c r="AD135" s="81">
        <v>0</v>
      </c>
      <c r="AE135" s="87" t="s">
        <v>1288</v>
      </c>
      <c r="AF135" s="81" t="b">
        <v>0</v>
      </c>
      <c r="AG135" s="81" t="s">
        <v>1298</v>
      </c>
      <c r="AH135" s="81"/>
      <c r="AI135" s="87" t="s">
        <v>1288</v>
      </c>
      <c r="AJ135" s="81" t="b">
        <v>0</v>
      </c>
      <c r="AK135" s="81">
        <v>6</v>
      </c>
      <c r="AL135" s="87" t="s">
        <v>1136</v>
      </c>
      <c r="AM135" s="81" t="s">
        <v>1312</v>
      </c>
      <c r="AN135" s="81" t="b">
        <v>0</v>
      </c>
      <c r="AO135" s="87" t="s">
        <v>1136</v>
      </c>
      <c r="AP135" s="81" t="s">
        <v>214</v>
      </c>
      <c r="AQ135" s="81">
        <v>0</v>
      </c>
      <c r="AR135" s="81">
        <v>0</v>
      </c>
      <c r="AS135" s="81"/>
      <c r="AT135" s="81"/>
      <c r="AU135" s="81"/>
      <c r="AV135" s="81"/>
      <c r="AW135" s="81"/>
      <c r="AX135" s="81"/>
      <c r="AY135" s="81"/>
      <c r="AZ135" s="81"/>
      <c r="BA135">
        <v>1</v>
      </c>
      <c r="BB135" s="80" t="str">
        <f>REPLACE(INDEX(GroupVertices[Group],MATCH(Edges[[#This Row],[Vertex 1]],GroupVertices[Vertex],0)),1,1,"")</f>
        <v>6</v>
      </c>
      <c r="BC135" s="80" t="str">
        <f>REPLACE(INDEX(GroupVertices[Group],MATCH(Edges[[#This Row],[Vertex 2]],GroupVertices[Vertex],0)),1,1,"")</f>
        <v>6</v>
      </c>
      <c r="BD135" s="48"/>
      <c r="BE135" s="49"/>
      <c r="BF135" s="48"/>
      <c r="BG135" s="49"/>
      <c r="BH135" s="48"/>
      <c r="BI135" s="49"/>
      <c r="BJ135" s="48"/>
      <c r="BK135" s="49"/>
      <c r="BL135" s="48"/>
    </row>
    <row r="136" spans="1:64" ht="15">
      <c r="A136" s="66" t="s">
        <v>323</v>
      </c>
      <c r="B136" s="66" t="s">
        <v>404</v>
      </c>
      <c r="C136" s="67" t="s">
        <v>3695</v>
      </c>
      <c r="D136" s="68">
        <v>3</v>
      </c>
      <c r="E136" s="69" t="s">
        <v>132</v>
      </c>
      <c r="F136" s="70">
        <v>32</v>
      </c>
      <c r="G136" s="67"/>
      <c r="H136" s="71"/>
      <c r="I136" s="72"/>
      <c r="J136" s="72"/>
      <c r="K136" s="34" t="s">
        <v>65</v>
      </c>
      <c r="L136" s="79">
        <v>136</v>
      </c>
      <c r="M136" s="79"/>
      <c r="N136" s="74"/>
      <c r="O136" s="81" t="s">
        <v>416</v>
      </c>
      <c r="P136" s="83">
        <v>43483.74108796296</v>
      </c>
      <c r="Q136" s="81" t="s">
        <v>487</v>
      </c>
      <c r="R136" s="81"/>
      <c r="S136" s="81"/>
      <c r="T136" s="81"/>
      <c r="U136" s="81"/>
      <c r="V136" s="85" t="s">
        <v>733</v>
      </c>
      <c r="W136" s="83">
        <v>43483.74108796296</v>
      </c>
      <c r="X136" s="85" t="s">
        <v>885</v>
      </c>
      <c r="Y136" s="81"/>
      <c r="Z136" s="81"/>
      <c r="AA136" s="87" t="s">
        <v>1138</v>
      </c>
      <c r="AB136" s="81"/>
      <c r="AC136" s="81" t="b">
        <v>0</v>
      </c>
      <c r="AD136" s="81">
        <v>0</v>
      </c>
      <c r="AE136" s="87" t="s">
        <v>1288</v>
      </c>
      <c r="AF136" s="81" t="b">
        <v>0</v>
      </c>
      <c r="AG136" s="81" t="s">
        <v>1298</v>
      </c>
      <c r="AH136" s="81"/>
      <c r="AI136" s="87" t="s">
        <v>1288</v>
      </c>
      <c r="AJ136" s="81" t="b">
        <v>0</v>
      </c>
      <c r="AK136" s="81">
        <v>6</v>
      </c>
      <c r="AL136" s="87" t="s">
        <v>1136</v>
      </c>
      <c r="AM136" s="81" t="s">
        <v>1313</v>
      </c>
      <c r="AN136" s="81" t="b">
        <v>0</v>
      </c>
      <c r="AO136" s="87" t="s">
        <v>1136</v>
      </c>
      <c r="AP136" s="81" t="s">
        <v>214</v>
      </c>
      <c r="AQ136" s="81">
        <v>0</v>
      </c>
      <c r="AR136" s="81">
        <v>0</v>
      </c>
      <c r="AS136" s="81"/>
      <c r="AT136" s="81"/>
      <c r="AU136" s="81"/>
      <c r="AV136" s="81"/>
      <c r="AW136" s="81"/>
      <c r="AX136" s="81"/>
      <c r="AY136" s="81"/>
      <c r="AZ136" s="81"/>
      <c r="BA136">
        <v>1</v>
      </c>
      <c r="BB136" s="80" t="str">
        <f>REPLACE(INDEX(GroupVertices[Group],MATCH(Edges[[#This Row],[Vertex 1]],GroupVertices[Vertex],0)),1,1,"")</f>
        <v>6</v>
      </c>
      <c r="BC136" s="80" t="str">
        <f>REPLACE(INDEX(GroupVertices[Group],MATCH(Edges[[#This Row],[Vertex 2]],GroupVertices[Vertex],0)),1,1,"")</f>
        <v>6</v>
      </c>
      <c r="BD136" s="48">
        <v>1</v>
      </c>
      <c r="BE136" s="49">
        <v>3.8461538461538463</v>
      </c>
      <c r="BF136" s="48">
        <v>0</v>
      </c>
      <c r="BG136" s="49">
        <v>0</v>
      </c>
      <c r="BH136" s="48">
        <v>0</v>
      </c>
      <c r="BI136" s="49">
        <v>0</v>
      </c>
      <c r="BJ136" s="48">
        <v>25</v>
      </c>
      <c r="BK136" s="49">
        <v>96.15384615384616</v>
      </c>
      <c r="BL136" s="48">
        <v>26</v>
      </c>
    </row>
    <row r="137" spans="1:64" ht="15">
      <c r="A137" s="66" t="s">
        <v>324</v>
      </c>
      <c r="B137" s="66" t="s">
        <v>404</v>
      </c>
      <c r="C137" s="67" t="s">
        <v>3695</v>
      </c>
      <c r="D137" s="68">
        <v>3</v>
      </c>
      <c r="E137" s="69" t="s">
        <v>132</v>
      </c>
      <c r="F137" s="70">
        <v>32</v>
      </c>
      <c r="G137" s="67"/>
      <c r="H137" s="71"/>
      <c r="I137" s="72"/>
      <c r="J137" s="72"/>
      <c r="K137" s="34" t="s">
        <v>65</v>
      </c>
      <c r="L137" s="79">
        <v>137</v>
      </c>
      <c r="M137" s="79"/>
      <c r="N137" s="74"/>
      <c r="O137" s="81" t="s">
        <v>416</v>
      </c>
      <c r="P137" s="83">
        <v>43483.76673611111</v>
      </c>
      <c r="Q137" s="81" t="s">
        <v>487</v>
      </c>
      <c r="R137" s="81"/>
      <c r="S137" s="81"/>
      <c r="T137" s="81"/>
      <c r="U137" s="81"/>
      <c r="V137" s="85" t="s">
        <v>734</v>
      </c>
      <c r="W137" s="83">
        <v>43483.76673611111</v>
      </c>
      <c r="X137" s="85" t="s">
        <v>886</v>
      </c>
      <c r="Y137" s="81"/>
      <c r="Z137" s="81"/>
      <c r="AA137" s="87" t="s">
        <v>1139</v>
      </c>
      <c r="AB137" s="81"/>
      <c r="AC137" s="81" t="b">
        <v>0</v>
      </c>
      <c r="AD137" s="81">
        <v>0</v>
      </c>
      <c r="AE137" s="87" t="s">
        <v>1288</v>
      </c>
      <c r="AF137" s="81" t="b">
        <v>0</v>
      </c>
      <c r="AG137" s="81" t="s">
        <v>1298</v>
      </c>
      <c r="AH137" s="81"/>
      <c r="AI137" s="87" t="s">
        <v>1288</v>
      </c>
      <c r="AJ137" s="81" t="b">
        <v>0</v>
      </c>
      <c r="AK137" s="81">
        <v>6</v>
      </c>
      <c r="AL137" s="87" t="s">
        <v>1136</v>
      </c>
      <c r="AM137" s="81" t="s">
        <v>1312</v>
      </c>
      <c r="AN137" s="81" t="b">
        <v>0</v>
      </c>
      <c r="AO137" s="87" t="s">
        <v>1136</v>
      </c>
      <c r="AP137" s="81" t="s">
        <v>214</v>
      </c>
      <c r="AQ137" s="81">
        <v>0</v>
      </c>
      <c r="AR137" s="81">
        <v>0</v>
      </c>
      <c r="AS137" s="81"/>
      <c r="AT137" s="81"/>
      <c r="AU137" s="81"/>
      <c r="AV137" s="81"/>
      <c r="AW137" s="81"/>
      <c r="AX137" s="81"/>
      <c r="AY137" s="81"/>
      <c r="AZ137" s="81"/>
      <c r="BA137">
        <v>1</v>
      </c>
      <c r="BB137" s="80" t="str">
        <f>REPLACE(INDEX(GroupVertices[Group],MATCH(Edges[[#This Row],[Vertex 1]],GroupVertices[Vertex],0)),1,1,"")</f>
        <v>6</v>
      </c>
      <c r="BC137" s="80" t="str">
        <f>REPLACE(INDEX(GroupVertices[Group],MATCH(Edges[[#This Row],[Vertex 2]],GroupVertices[Vertex],0)),1,1,"")</f>
        <v>6</v>
      </c>
      <c r="BD137" s="48">
        <v>1</v>
      </c>
      <c r="BE137" s="49">
        <v>3.8461538461538463</v>
      </c>
      <c r="BF137" s="48">
        <v>0</v>
      </c>
      <c r="BG137" s="49">
        <v>0</v>
      </c>
      <c r="BH137" s="48">
        <v>0</v>
      </c>
      <c r="BI137" s="49">
        <v>0</v>
      </c>
      <c r="BJ137" s="48">
        <v>25</v>
      </c>
      <c r="BK137" s="49">
        <v>96.15384615384616</v>
      </c>
      <c r="BL137" s="48">
        <v>26</v>
      </c>
    </row>
    <row r="138" spans="1:64" ht="15">
      <c r="A138" s="66" t="s">
        <v>325</v>
      </c>
      <c r="B138" s="66" t="s">
        <v>385</v>
      </c>
      <c r="C138" s="67" t="s">
        <v>3695</v>
      </c>
      <c r="D138" s="68">
        <v>3</v>
      </c>
      <c r="E138" s="69" t="s">
        <v>132</v>
      </c>
      <c r="F138" s="70">
        <v>32</v>
      </c>
      <c r="G138" s="67"/>
      <c r="H138" s="71"/>
      <c r="I138" s="72"/>
      <c r="J138" s="72"/>
      <c r="K138" s="34" t="s">
        <v>65</v>
      </c>
      <c r="L138" s="79">
        <v>138</v>
      </c>
      <c r="M138" s="79"/>
      <c r="N138" s="74"/>
      <c r="O138" s="81" t="s">
        <v>415</v>
      </c>
      <c r="P138" s="83">
        <v>43483.76855324074</v>
      </c>
      <c r="Q138" s="81" t="s">
        <v>434</v>
      </c>
      <c r="R138" s="85" t="s">
        <v>539</v>
      </c>
      <c r="S138" s="81" t="s">
        <v>574</v>
      </c>
      <c r="T138" s="81" t="s">
        <v>595</v>
      </c>
      <c r="U138" s="81"/>
      <c r="V138" s="85" t="s">
        <v>735</v>
      </c>
      <c r="W138" s="83">
        <v>43483.76855324074</v>
      </c>
      <c r="X138" s="85" t="s">
        <v>887</v>
      </c>
      <c r="Y138" s="81"/>
      <c r="Z138" s="81"/>
      <c r="AA138" s="87" t="s">
        <v>1140</v>
      </c>
      <c r="AB138" s="81"/>
      <c r="AC138" s="81" t="b">
        <v>0</v>
      </c>
      <c r="AD138" s="81">
        <v>0</v>
      </c>
      <c r="AE138" s="87" t="s">
        <v>1288</v>
      </c>
      <c r="AF138" s="81" t="b">
        <v>0</v>
      </c>
      <c r="AG138" s="81" t="s">
        <v>1298</v>
      </c>
      <c r="AH138" s="81"/>
      <c r="AI138" s="87" t="s">
        <v>1288</v>
      </c>
      <c r="AJ138" s="81" t="b">
        <v>0</v>
      </c>
      <c r="AK138" s="81">
        <v>16</v>
      </c>
      <c r="AL138" s="87" t="s">
        <v>1248</v>
      </c>
      <c r="AM138" s="81" t="s">
        <v>1315</v>
      </c>
      <c r="AN138" s="81" t="b">
        <v>0</v>
      </c>
      <c r="AO138" s="87" t="s">
        <v>1248</v>
      </c>
      <c r="AP138" s="81" t="s">
        <v>214</v>
      </c>
      <c r="AQ138" s="81">
        <v>0</v>
      </c>
      <c r="AR138" s="81">
        <v>0</v>
      </c>
      <c r="AS138" s="81"/>
      <c r="AT138" s="81"/>
      <c r="AU138" s="81"/>
      <c r="AV138" s="81"/>
      <c r="AW138" s="81"/>
      <c r="AX138" s="81"/>
      <c r="AY138" s="81"/>
      <c r="AZ138" s="81"/>
      <c r="BA138">
        <v>1</v>
      </c>
      <c r="BB138" s="80" t="str">
        <f>REPLACE(INDEX(GroupVertices[Group],MATCH(Edges[[#This Row],[Vertex 1]],GroupVertices[Vertex],0)),1,1,"")</f>
        <v>2</v>
      </c>
      <c r="BC138" s="80" t="str">
        <f>REPLACE(INDEX(GroupVertices[Group],MATCH(Edges[[#This Row],[Vertex 2]],GroupVertices[Vertex],0)),1,1,"")</f>
        <v>2</v>
      </c>
      <c r="BD138" s="48">
        <v>4</v>
      </c>
      <c r="BE138" s="49">
        <v>13.333333333333334</v>
      </c>
      <c r="BF138" s="48">
        <v>1</v>
      </c>
      <c r="BG138" s="49">
        <v>3.3333333333333335</v>
      </c>
      <c r="BH138" s="48">
        <v>0</v>
      </c>
      <c r="BI138" s="49">
        <v>0</v>
      </c>
      <c r="BJ138" s="48">
        <v>25</v>
      </c>
      <c r="BK138" s="49">
        <v>83.33333333333333</v>
      </c>
      <c r="BL138" s="48">
        <v>30</v>
      </c>
    </row>
    <row r="139" spans="1:64" ht="15">
      <c r="A139" s="66" t="s">
        <v>326</v>
      </c>
      <c r="B139" s="66" t="s">
        <v>387</v>
      </c>
      <c r="C139" s="67" t="s">
        <v>3695</v>
      </c>
      <c r="D139" s="68">
        <v>3</v>
      </c>
      <c r="E139" s="69" t="s">
        <v>132</v>
      </c>
      <c r="F139" s="70">
        <v>32</v>
      </c>
      <c r="G139" s="67"/>
      <c r="H139" s="71"/>
      <c r="I139" s="72"/>
      <c r="J139" s="72"/>
      <c r="K139" s="34" t="s">
        <v>65</v>
      </c>
      <c r="L139" s="79">
        <v>139</v>
      </c>
      <c r="M139" s="79"/>
      <c r="N139" s="74"/>
      <c r="O139" s="81" t="s">
        <v>416</v>
      </c>
      <c r="P139" s="83">
        <v>43483.76876157407</v>
      </c>
      <c r="Q139" s="81" t="s">
        <v>489</v>
      </c>
      <c r="R139" s="81"/>
      <c r="S139" s="81"/>
      <c r="T139" s="81" t="s">
        <v>587</v>
      </c>
      <c r="U139" s="81"/>
      <c r="V139" s="85" t="s">
        <v>736</v>
      </c>
      <c r="W139" s="83">
        <v>43483.76876157407</v>
      </c>
      <c r="X139" s="85" t="s">
        <v>888</v>
      </c>
      <c r="Y139" s="81"/>
      <c r="Z139" s="81"/>
      <c r="AA139" s="87" t="s">
        <v>1141</v>
      </c>
      <c r="AB139" s="81"/>
      <c r="AC139" s="81" t="b">
        <v>0</v>
      </c>
      <c r="AD139" s="81">
        <v>1</v>
      </c>
      <c r="AE139" s="87" t="s">
        <v>1288</v>
      </c>
      <c r="AF139" s="81" t="b">
        <v>0</v>
      </c>
      <c r="AG139" s="81" t="s">
        <v>1298</v>
      </c>
      <c r="AH139" s="81"/>
      <c r="AI139" s="87" t="s">
        <v>1288</v>
      </c>
      <c r="AJ139" s="81" t="b">
        <v>0</v>
      </c>
      <c r="AK139" s="81">
        <v>0</v>
      </c>
      <c r="AL139" s="87" t="s">
        <v>1288</v>
      </c>
      <c r="AM139" s="81" t="s">
        <v>1312</v>
      </c>
      <c r="AN139" s="81" t="b">
        <v>0</v>
      </c>
      <c r="AO139" s="87" t="s">
        <v>1141</v>
      </c>
      <c r="AP139" s="81" t="s">
        <v>214</v>
      </c>
      <c r="AQ139" s="81">
        <v>0</v>
      </c>
      <c r="AR139" s="81">
        <v>0</v>
      </c>
      <c r="AS139" s="81"/>
      <c r="AT139" s="81"/>
      <c r="AU139" s="81"/>
      <c r="AV139" s="81"/>
      <c r="AW139" s="81"/>
      <c r="AX139" s="81"/>
      <c r="AY139" s="81"/>
      <c r="AZ139" s="81"/>
      <c r="BA139">
        <v>1</v>
      </c>
      <c r="BB139" s="80" t="str">
        <f>REPLACE(INDEX(GroupVertices[Group],MATCH(Edges[[#This Row],[Vertex 1]],GroupVertices[Vertex],0)),1,1,"")</f>
        <v>1</v>
      </c>
      <c r="BC139" s="80" t="str">
        <f>REPLACE(INDEX(GroupVertices[Group],MATCH(Edges[[#This Row],[Vertex 2]],GroupVertices[Vertex],0)),1,1,"")</f>
        <v>1</v>
      </c>
      <c r="BD139" s="48">
        <v>5</v>
      </c>
      <c r="BE139" s="49">
        <v>19.23076923076923</v>
      </c>
      <c r="BF139" s="48">
        <v>0</v>
      </c>
      <c r="BG139" s="49">
        <v>0</v>
      </c>
      <c r="BH139" s="48">
        <v>0</v>
      </c>
      <c r="BI139" s="49">
        <v>0</v>
      </c>
      <c r="BJ139" s="48">
        <v>21</v>
      </c>
      <c r="BK139" s="49">
        <v>80.76923076923077</v>
      </c>
      <c r="BL139" s="48">
        <v>26</v>
      </c>
    </row>
    <row r="140" spans="1:64" ht="15">
      <c r="A140" s="66" t="s">
        <v>327</v>
      </c>
      <c r="B140" s="66" t="s">
        <v>350</v>
      </c>
      <c r="C140" s="67" t="s">
        <v>3696</v>
      </c>
      <c r="D140" s="68">
        <v>10</v>
      </c>
      <c r="E140" s="69" t="s">
        <v>136</v>
      </c>
      <c r="F140" s="70">
        <v>28.285714285714285</v>
      </c>
      <c r="G140" s="67"/>
      <c r="H140" s="71"/>
      <c r="I140" s="72"/>
      <c r="J140" s="72"/>
      <c r="K140" s="34" t="s">
        <v>65</v>
      </c>
      <c r="L140" s="79">
        <v>140</v>
      </c>
      <c r="M140" s="79"/>
      <c r="N140" s="74"/>
      <c r="O140" s="81" t="s">
        <v>415</v>
      </c>
      <c r="P140" s="83">
        <v>43483.7690625</v>
      </c>
      <c r="Q140" s="81" t="s">
        <v>490</v>
      </c>
      <c r="R140" s="81"/>
      <c r="S140" s="81"/>
      <c r="T140" s="81" t="s">
        <v>612</v>
      </c>
      <c r="U140" s="85" t="s">
        <v>651</v>
      </c>
      <c r="V140" s="85" t="s">
        <v>651</v>
      </c>
      <c r="W140" s="83">
        <v>43483.7690625</v>
      </c>
      <c r="X140" s="85" t="s">
        <v>889</v>
      </c>
      <c r="Y140" s="81"/>
      <c r="Z140" s="81"/>
      <c r="AA140" s="87" t="s">
        <v>1142</v>
      </c>
      <c r="AB140" s="81"/>
      <c r="AC140" s="81" t="b">
        <v>0</v>
      </c>
      <c r="AD140" s="81">
        <v>0</v>
      </c>
      <c r="AE140" s="87" t="s">
        <v>1288</v>
      </c>
      <c r="AF140" s="81" t="b">
        <v>0</v>
      </c>
      <c r="AG140" s="81" t="s">
        <v>1298</v>
      </c>
      <c r="AH140" s="81"/>
      <c r="AI140" s="87" t="s">
        <v>1288</v>
      </c>
      <c r="AJ140" s="81" t="b">
        <v>0</v>
      </c>
      <c r="AK140" s="81">
        <v>5</v>
      </c>
      <c r="AL140" s="87" t="s">
        <v>1264</v>
      </c>
      <c r="AM140" s="81" t="s">
        <v>1317</v>
      </c>
      <c r="AN140" s="81" t="b">
        <v>0</v>
      </c>
      <c r="AO140" s="87" t="s">
        <v>1264</v>
      </c>
      <c r="AP140" s="81" t="s">
        <v>214</v>
      </c>
      <c r="AQ140" s="81">
        <v>0</v>
      </c>
      <c r="AR140" s="81">
        <v>0</v>
      </c>
      <c r="AS140" s="81"/>
      <c r="AT140" s="81"/>
      <c r="AU140" s="81"/>
      <c r="AV140" s="81"/>
      <c r="AW140" s="81"/>
      <c r="AX140" s="81"/>
      <c r="AY140" s="81"/>
      <c r="AZ140" s="81"/>
      <c r="BA140">
        <v>2</v>
      </c>
      <c r="BB140" s="80" t="str">
        <f>REPLACE(INDEX(GroupVertices[Group],MATCH(Edges[[#This Row],[Vertex 1]],GroupVertices[Vertex],0)),1,1,"")</f>
        <v>5</v>
      </c>
      <c r="BC140" s="80" t="str">
        <f>REPLACE(INDEX(GroupVertices[Group],MATCH(Edges[[#This Row],[Vertex 2]],GroupVertices[Vertex],0)),1,1,"")</f>
        <v>4</v>
      </c>
      <c r="BD140" s="48">
        <v>1</v>
      </c>
      <c r="BE140" s="49">
        <v>16.666666666666668</v>
      </c>
      <c r="BF140" s="48">
        <v>0</v>
      </c>
      <c r="BG140" s="49">
        <v>0</v>
      </c>
      <c r="BH140" s="48">
        <v>0</v>
      </c>
      <c r="BI140" s="49">
        <v>0</v>
      </c>
      <c r="BJ140" s="48">
        <v>5</v>
      </c>
      <c r="BK140" s="49">
        <v>83.33333333333333</v>
      </c>
      <c r="BL140" s="48">
        <v>6</v>
      </c>
    </row>
    <row r="141" spans="1:64" ht="15">
      <c r="A141" s="66" t="s">
        <v>327</v>
      </c>
      <c r="B141" s="66" t="s">
        <v>376</v>
      </c>
      <c r="C141" s="67" t="s">
        <v>3695</v>
      </c>
      <c r="D141" s="68">
        <v>3</v>
      </c>
      <c r="E141" s="69" t="s">
        <v>132</v>
      </c>
      <c r="F141" s="70">
        <v>32</v>
      </c>
      <c r="G141" s="67"/>
      <c r="H141" s="71"/>
      <c r="I141" s="72"/>
      <c r="J141" s="72"/>
      <c r="K141" s="34" t="s">
        <v>65</v>
      </c>
      <c r="L141" s="79">
        <v>141</v>
      </c>
      <c r="M141" s="79"/>
      <c r="N141" s="74"/>
      <c r="O141" s="81" t="s">
        <v>415</v>
      </c>
      <c r="P141" s="83">
        <v>43483.76936342593</v>
      </c>
      <c r="Q141" s="81" t="s">
        <v>476</v>
      </c>
      <c r="R141" s="81"/>
      <c r="S141" s="81"/>
      <c r="T141" s="81"/>
      <c r="U141" s="81"/>
      <c r="V141" s="85" t="s">
        <v>737</v>
      </c>
      <c r="W141" s="83">
        <v>43483.76936342593</v>
      </c>
      <c r="X141" s="85" t="s">
        <v>890</v>
      </c>
      <c r="Y141" s="81"/>
      <c r="Z141" s="81"/>
      <c r="AA141" s="87" t="s">
        <v>1143</v>
      </c>
      <c r="AB141" s="81"/>
      <c r="AC141" s="81" t="b">
        <v>0</v>
      </c>
      <c r="AD141" s="81">
        <v>0</v>
      </c>
      <c r="AE141" s="87" t="s">
        <v>1288</v>
      </c>
      <c r="AF141" s="81" t="b">
        <v>0</v>
      </c>
      <c r="AG141" s="81" t="s">
        <v>1298</v>
      </c>
      <c r="AH141" s="81"/>
      <c r="AI141" s="87" t="s">
        <v>1288</v>
      </c>
      <c r="AJ141" s="81" t="b">
        <v>0</v>
      </c>
      <c r="AK141" s="81">
        <v>7</v>
      </c>
      <c r="AL141" s="87" t="s">
        <v>1216</v>
      </c>
      <c r="AM141" s="81" t="s">
        <v>1317</v>
      </c>
      <c r="AN141" s="81" t="b">
        <v>0</v>
      </c>
      <c r="AO141" s="87" t="s">
        <v>1216</v>
      </c>
      <c r="AP141" s="81" t="s">
        <v>214</v>
      </c>
      <c r="AQ141" s="81">
        <v>0</v>
      </c>
      <c r="AR141" s="81">
        <v>0</v>
      </c>
      <c r="AS141" s="81"/>
      <c r="AT141" s="81"/>
      <c r="AU141" s="81"/>
      <c r="AV141" s="81"/>
      <c r="AW141" s="81"/>
      <c r="AX141" s="81"/>
      <c r="AY141" s="81"/>
      <c r="AZ141" s="81"/>
      <c r="BA141">
        <v>1</v>
      </c>
      <c r="BB141" s="80" t="str">
        <f>REPLACE(INDEX(GroupVertices[Group],MATCH(Edges[[#This Row],[Vertex 1]],GroupVertices[Vertex],0)),1,1,"")</f>
        <v>5</v>
      </c>
      <c r="BC141" s="80" t="str">
        <f>REPLACE(INDEX(GroupVertices[Group],MATCH(Edges[[#This Row],[Vertex 2]],GroupVertices[Vertex],0)),1,1,"")</f>
        <v>5</v>
      </c>
      <c r="BD141" s="48">
        <v>2</v>
      </c>
      <c r="BE141" s="49">
        <v>5.405405405405405</v>
      </c>
      <c r="BF141" s="48">
        <v>3</v>
      </c>
      <c r="BG141" s="49">
        <v>8.108108108108109</v>
      </c>
      <c r="BH141" s="48">
        <v>0</v>
      </c>
      <c r="BI141" s="49">
        <v>0</v>
      </c>
      <c r="BJ141" s="48">
        <v>32</v>
      </c>
      <c r="BK141" s="49">
        <v>86.48648648648648</v>
      </c>
      <c r="BL141" s="48">
        <v>37</v>
      </c>
    </row>
    <row r="142" spans="1:64" ht="15">
      <c r="A142" s="66" t="s">
        <v>327</v>
      </c>
      <c r="B142" s="66" t="s">
        <v>350</v>
      </c>
      <c r="C142" s="67" t="s">
        <v>3696</v>
      </c>
      <c r="D142" s="68">
        <v>10</v>
      </c>
      <c r="E142" s="69" t="s">
        <v>136</v>
      </c>
      <c r="F142" s="70">
        <v>28.285714285714285</v>
      </c>
      <c r="G142" s="67"/>
      <c r="H142" s="71"/>
      <c r="I142" s="72"/>
      <c r="J142" s="72"/>
      <c r="K142" s="34" t="s">
        <v>65</v>
      </c>
      <c r="L142" s="79">
        <v>142</v>
      </c>
      <c r="M142" s="79"/>
      <c r="N142" s="74"/>
      <c r="O142" s="81" t="s">
        <v>415</v>
      </c>
      <c r="P142" s="83">
        <v>43483.77011574074</v>
      </c>
      <c r="Q142" s="81" t="s">
        <v>491</v>
      </c>
      <c r="R142" s="81"/>
      <c r="S142" s="81"/>
      <c r="T142" s="81" t="s">
        <v>613</v>
      </c>
      <c r="U142" s="81"/>
      <c r="V142" s="85" t="s">
        <v>737</v>
      </c>
      <c r="W142" s="83">
        <v>43483.77011574074</v>
      </c>
      <c r="X142" s="85" t="s">
        <v>891</v>
      </c>
      <c r="Y142" s="81"/>
      <c r="Z142" s="81"/>
      <c r="AA142" s="87" t="s">
        <v>1144</v>
      </c>
      <c r="AB142" s="81"/>
      <c r="AC142" s="81" t="b">
        <v>0</v>
      </c>
      <c r="AD142" s="81">
        <v>0</v>
      </c>
      <c r="AE142" s="87" t="s">
        <v>1288</v>
      </c>
      <c r="AF142" s="81" t="b">
        <v>0</v>
      </c>
      <c r="AG142" s="81" t="s">
        <v>1298</v>
      </c>
      <c r="AH142" s="81"/>
      <c r="AI142" s="87" t="s">
        <v>1288</v>
      </c>
      <c r="AJ142" s="81" t="b">
        <v>0</v>
      </c>
      <c r="AK142" s="81">
        <v>4</v>
      </c>
      <c r="AL142" s="87" t="s">
        <v>1246</v>
      </c>
      <c r="AM142" s="81" t="s">
        <v>1317</v>
      </c>
      <c r="AN142" s="81" t="b">
        <v>0</v>
      </c>
      <c r="AO142" s="87" t="s">
        <v>1246</v>
      </c>
      <c r="AP142" s="81" t="s">
        <v>214</v>
      </c>
      <c r="AQ142" s="81">
        <v>0</v>
      </c>
      <c r="AR142" s="81">
        <v>0</v>
      </c>
      <c r="AS142" s="81"/>
      <c r="AT142" s="81"/>
      <c r="AU142" s="81"/>
      <c r="AV142" s="81"/>
      <c r="AW142" s="81"/>
      <c r="AX142" s="81"/>
      <c r="AY142" s="81"/>
      <c r="AZ142" s="81"/>
      <c r="BA142">
        <v>2</v>
      </c>
      <c r="BB142" s="80" t="str">
        <f>REPLACE(INDEX(GroupVertices[Group],MATCH(Edges[[#This Row],[Vertex 1]],GroupVertices[Vertex],0)),1,1,"")</f>
        <v>5</v>
      </c>
      <c r="BC142" s="80" t="str">
        <f>REPLACE(INDEX(GroupVertices[Group],MATCH(Edges[[#This Row],[Vertex 2]],GroupVertices[Vertex],0)),1,1,"")</f>
        <v>4</v>
      </c>
      <c r="BD142" s="48"/>
      <c r="BE142" s="49"/>
      <c r="BF142" s="48"/>
      <c r="BG142" s="49"/>
      <c r="BH142" s="48"/>
      <c r="BI142" s="49"/>
      <c r="BJ142" s="48"/>
      <c r="BK142" s="49"/>
      <c r="BL142" s="48"/>
    </row>
    <row r="143" spans="1:64" ht="15">
      <c r="A143" s="66" t="s">
        <v>327</v>
      </c>
      <c r="B143" s="66" t="s">
        <v>391</v>
      </c>
      <c r="C143" s="67" t="s">
        <v>3695</v>
      </c>
      <c r="D143" s="68">
        <v>3</v>
      </c>
      <c r="E143" s="69" t="s">
        <v>132</v>
      </c>
      <c r="F143" s="70">
        <v>32</v>
      </c>
      <c r="G143" s="67"/>
      <c r="H143" s="71"/>
      <c r="I143" s="72"/>
      <c r="J143" s="72"/>
      <c r="K143" s="34" t="s">
        <v>65</v>
      </c>
      <c r="L143" s="79">
        <v>143</v>
      </c>
      <c r="M143" s="79"/>
      <c r="N143" s="74"/>
      <c r="O143" s="81" t="s">
        <v>416</v>
      </c>
      <c r="P143" s="83">
        <v>43483.77011574074</v>
      </c>
      <c r="Q143" s="81" t="s">
        <v>491</v>
      </c>
      <c r="R143" s="81"/>
      <c r="S143" s="81"/>
      <c r="T143" s="81" t="s">
        <v>613</v>
      </c>
      <c r="U143" s="81"/>
      <c r="V143" s="85" t="s">
        <v>737</v>
      </c>
      <c r="W143" s="83">
        <v>43483.77011574074</v>
      </c>
      <c r="X143" s="85" t="s">
        <v>891</v>
      </c>
      <c r="Y143" s="81"/>
      <c r="Z143" s="81"/>
      <c r="AA143" s="87" t="s">
        <v>1144</v>
      </c>
      <c r="AB143" s="81"/>
      <c r="AC143" s="81" t="b">
        <v>0</v>
      </c>
      <c r="AD143" s="81">
        <v>0</v>
      </c>
      <c r="AE143" s="87" t="s">
        <v>1288</v>
      </c>
      <c r="AF143" s="81" t="b">
        <v>0</v>
      </c>
      <c r="AG143" s="81" t="s">
        <v>1298</v>
      </c>
      <c r="AH143" s="81"/>
      <c r="AI143" s="87" t="s">
        <v>1288</v>
      </c>
      <c r="AJ143" s="81" t="b">
        <v>0</v>
      </c>
      <c r="AK143" s="81">
        <v>4</v>
      </c>
      <c r="AL143" s="87" t="s">
        <v>1246</v>
      </c>
      <c r="AM143" s="81" t="s">
        <v>1317</v>
      </c>
      <c r="AN143" s="81" t="b">
        <v>0</v>
      </c>
      <c r="AO143" s="87" t="s">
        <v>1246</v>
      </c>
      <c r="AP143" s="81" t="s">
        <v>214</v>
      </c>
      <c r="AQ143" s="81">
        <v>0</v>
      </c>
      <c r="AR143" s="81">
        <v>0</v>
      </c>
      <c r="AS143" s="81"/>
      <c r="AT143" s="81"/>
      <c r="AU143" s="81"/>
      <c r="AV143" s="81"/>
      <c r="AW143" s="81"/>
      <c r="AX143" s="81"/>
      <c r="AY143" s="81"/>
      <c r="AZ143" s="81"/>
      <c r="BA143">
        <v>1</v>
      </c>
      <c r="BB143" s="80" t="str">
        <f>REPLACE(INDEX(GroupVertices[Group],MATCH(Edges[[#This Row],[Vertex 1]],GroupVertices[Vertex],0)),1,1,"")</f>
        <v>5</v>
      </c>
      <c r="BC143" s="80" t="str">
        <f>REPLACE(INDEX(GroupVertices[Group],MATCH(Edges[[#This Row],[Vertex 2]],GroupVertices[Vertex],0)),1,1,"")</f>
        <v>5</v>
      </c>
      <c r="BD143" s="48">
        <v>1</v>
      </c>
      <c r="BE143" s="49">
        <v>4</v>
      </c>
      <c r="BF143" s="48">
        <v>1</v>
      </c>
      <c r="BG143" s="49">
        <v>4</v>
      </c>
      <c r="BH143" s="48">
        <v>0</v>
      </c>
      <c r="BI143" s="49">
        <v>0</v>
      </c>
      <c r="BJ143" s="48">
        <v>23</v>
      </c>
      <c r="BK143" s="49">
        <v>92</v>
      </c>
      <c r="BL143" s="48">
        <v>25</v>
      </c>
    </row>
    <row r="144" spans="1:64" ht="15">
      <c r="A144" s="66" t="s">
        <v>328</v>
      </c>
      <c r="B144" s="66" t="s">
        <v>350</v>
      </c>
      <c r="C144" s="67" t="s">
        <v>3695</v>
      </c>
      <c r="D144" s="68">
        <v>3</v>
      </c>
      <c r="E144" s="69" t="s">
        <v>132</v>
      </c>
      <c r="F144" s="70">
        <v>32</v>
      </c>
      <c r="G144" s="67"/>
      <c r="H144" s="71"/>
      <c r="I144" s="72"/>
      <c r="J144" s="72"/>
      <c r="K144" s="34" t="s">
        <v>65</v>
      </c>
      <c r="L144" s="79">
        <v>144</v>
      </c>
      <c r="M144" s="79"/>
      <c r="N144" s="74"/>
      <c r="O144" s="81" t="s">
        <v>415</v>
      </c>
      <c r="P144" s="83">
        <v>43483.77013888889</v>
      </c>
      <c r="Q144" s="81" t="s">
        <v>459</v>
      </c>
      <c r="R144" s="81"/>
      <c r="S144" s="81"/>
      <c r="T144" s="81" t="s">
        <v>603</v>
      </c>
      <c r="U144" s="81"/>
      <c r="V144" s="85" t="s">
        <v>738</v>
      </c>
      <c r="W144" s="83">
        <v>43483.77013888889</v>
      </c>
      <c r="X144" s="85" t="s">
        <v>892</v>
      </c>
      <c r="Y144" s="81"/>
      <c r="Z144" s="81"/>
      <c r="AA144" s="87" t="s">
        <v>1145</v>
      </c>
      <c r="AB144" s="81"/>
      <c r="AC144" s="81" t="b">
        <v>0</v>
      </c>
      <c r="AD144" s="81">
        <v>0</v>
      </c>
      <c r="AE144" s="87" t="s">
        <v>1288</v>
      </c>
      <c r="AF144" s="81" t="b">
        <v>0</v>
      </c>
      <c r="AG144" s="81" t="s">
        <v>1298</v>
      </c>
      <c r="AH144" s="81"/>
      <c r="AI144" s="87" t="s">
        <v>1288</v>
      </c>
      <c r="AJ144" s="81" t="b">
        <v>0</v>
      </c>
      <c r="AK144" s="81">
        <v>14</v>
      </c>
      <c r="AL144" s="87" t="s">
        <v>1176</v>
      </c>
      <c r="AM144" s="81" t="s">
        <v>1317</v>
      </c>
      <c r="AN144" s="81" t="b">
        <v>0</v>
      </c>
      <c r="AO144" s="87" t="s">
        <v>1176</v>
      </c>
      <c r="AP144" s="81" t="s">
        <v>214</v>
      </c>
      <c r="AQ144" s="81">
        <v>0</v>
      </c>
      <c r="AR144" s="81">
        <v>0</v>
      </c>
      <c r="AS144" s="81"/>
      <c r="AT144" s="81"/>
      <c r="AU144" s="81"/>
      <c r="AV144" s="81"/>
      <c r="AW144" s="81"/>
      <c r="AX144" s="81"/>
      <c r="AY144" s="81"/>
      <c r="AZ144" s="81"/>
      <c r="BA144">
        <v>1</v>
      </c>
      <c r="BB144" s="80" t="str">
        <f>REPLACE(INDEX(GroupVertices[Group],MATCH(Edges[[#This Row],[Vertex 1]],GroupVertices[Vertex],0)),1,1,"")</f>
        <v>4</v>
      </c>
      <c r="BC144" s="80" t="str">
        <f>REPLACE(INDEX(GroupVertices[Group],MATCH(Edges[[#This Row],[Vertex 2]],GroupVertices[Vertex],0)),1,1,"")</f>
        <v>4</v>
      </c>
      <c r="BD144" s="48"/>
      <c r="BE144" s="49"/>
      <c r="BF144" s="48"/>
      <c r="BG144" s="49"/>
      <c r="BH144" s="48"/>
      <c r="BI144" s="49"/>
      <c r="BJ144" s="48"/>
      <c r="BK144" s="49"/>
      <c r="BL144" s="48"/>
    </row>
    <row r="145" spans="1:64" ht="15">
      <c r="A145" s="66" t="s">
        <v>328</v>
      </c>
      <c r="B145" s="66" t="s">
        <v>402</v>
      </c>
      <c r="C145" s="67" t="s">
        <v>3695</v>
      </c>
      <c r="D145" s="68">
        <v>3</v>
      </c>
      <c r="E145" s="69" t="s">
        <v>132</v>
      </c>
      <c r="F145" s="70">
        <v>32</v>
      </c>
      <c r="G145" s="67"/>
      <c r="H145" s="71"/>
      <c r="I145" s="72"/>
      <c r="J145" s="72"/>
      <c r="K145" s="34" t="s">
        <v>65</v>
      </c>
      <c r="L145" s="79">
        <v>145</v>
      </c>
      <c r="M145" s="79"/>
      <c r="N145" s="74"/>
      <c r="O145" s="81" t="s">
        <v>416</v>
      </c>
      <c r="P145" s="83">
        <v>43483.77013888889</v>
      </c>
      <c r="Q145" s="81" t="s">
        <v>459</v>
      </c>
      <c r="R145" s="81"/>
      <c r="S145" s="81"/>
      <c r="T145" s="81" t="s">
        <v>603</v>
      </c>
      <c r="U145" s="81"/>
      <c r="V145" s="85" t="s">
        <v>738</v>
      </c>
      <c r="W145" s="83">
        <v>43483.77013888889</v>
      </c>
      <c r="X145" s="85" t="s">
        <v>892</v>
      </c>
      <c r="Y145" s="81"/>
      <c r="Z145" s="81"/>
      <c r="AA145" s="87" t="s">
        <v>1145</v>
      </c>
      <c r="AB145" s="81"/>
      <c r="AC145" s="81" t="b">
        <v>0</v>
      </c>
      <c r="AD145" s="81">
        <v>0</v>
      </c>
      <c r="AE145" s="87" t="s">
        <v>1288</v>
      </c>
      <c r="AF145" s="81" t="b">
        <v>0</v>
      </c>
      <c r="AG145" s="81" t="s">
        <v>1298</v>
      </c>
      <c r="AH145" s="81"/>
      <c r="AI145" s="87" t="s">
        <v>1288</v>
      </c>
      <c r="AJ145" s="81" t="b">
        <v>0</v>
      </c>
      <c r="AK145" s="81">
        <v>14</v>
      </c>
      <c r="AL145" s="87" t="s">
        <v>1176</v>
      </c>
      <c r="AM145" s="81" t="s">
        <v>1317</v>
      </c>
      <c r="AN145" s="81" t="b">
        <v>0</v>
      </c>
      <c r="AO145" s="87" t="s">
        <v>1176</v>
      </c>
      <c r="AP145" s="81" t="s">
        <v>214</v>
      </c>
      <c r="AQ145" s="81">
        <v>0</v>
      </c>
      <c r="AR145" s="81">
        <v>0</v>
      </c>
      <c r="AS145" s="81"/>
      <c r="AT145" s="81"/>
      <c r="AU145" s="81"/>
      <c r="AV145" s="81"/>
      <c r="AW145" s="81"/>
      <c r="AX145" s="81"/>
      <c r="AY145" s="81"/>
      <c r="AZ145" s="81"/>
      <c r="BA145">
        <v>1</v>
      </c>
      <c r="BB145" s="80" t="str">
        <f>REPLACE(INDEX(GroupVertices[Group],MATCH(Edges[[#This Row],[Vertex 1]],GroupVertices[Vertex],0)),1,1,"")</f>
        <v>4</v>
      </c>
      <c r="BC145" s="80" t="str">
        <f>REPLACE(INDEX(GroupVertices[Group],MATCH(Edges[[#This Row],[Vertex 2]],GroupVertices[Vertex],0)),1,1,"")</f>
        <v>4</v>
      </c>
      <c r="BD145" s="48">
        <v>1</v>
      </c>
      <c r="BE145" s="49">
        <v>6.666666666666667</v>
      </c>
      <c r="BF145" s="48">
        <v>0</v>
      </c>
      <c r="BG145" s="49">
        <v>0</v>
      </c>
      <c r="BH145" s="48">
        <v>0</v>
      </c>
      <c r="BI145" s="49">
        <v>0</v>
      </c>
      <c r="BJ145" s="48">
        <v>14</v>
      </c>
      <c r="BK145" s="49">
        <v>93.33333333333333</v>
      </c>
      <c r="BL145" s="48">
        <v>15</v>
      </c>
    </row>
    <row r="146" spans="1:64" ht="15">
      <c r="A146" s="66" t="s">
        <v>329</v>
      </c>
      <c r="B146" s="66" t="s">
        <v>376</v>
      </c>
      <c r="C146" s="67" t="s">
        <v>3695</v>
      </c>
      <c r="D146" s="68">
        <v>3</v>
      </c>
      <c r="E146" s="69" t="s">
        <v>132</v>
      </c>
      <c r="F146" s="70">
        <v>32</v>
      </c>
      <c r="G146" s="67"/>
      <c r="H146" s="71"/>
      <c r="I146" s="72"/>
      <c r="J146" s="72"/>
      <c r="K146" s="34" t="s">
        <v>65</v>
      </c>
      <c r="L146" s="79">
        <v>146</v>
      </c>
      <c r="M146" s="79"/>
      <c r="N146" s="74"/>
      <c r="O146" s="81" t="s">
        <v>415</v>
      </c>
      <c r="P146" s="83">
        <v>43483.77060185185</v>
      </c>
      <c r="Q146" s="81" t="s">
        <v>492</v>
      </c>
      <c r="R146" s="81"/>
      <c r="S146" s="81"/>
      <c r="T146" s="81" t="s">
        <v>587</v>
      </c>
      <c r="U146" s="85" t="s">
        <v>652</v>
      </c>
      <c r="V146" s="85" t="s">
        <v>652</v>
      </c>
      <c r="W146" s="83">
        <v>43483.77060185185</v>
      </c>
      <c r="X146" s="85" t="s">
        <v>893</v>
      </c>
      <c r="Y146" s="81"/>
      <c r="Z146" s="81"/>
      <c r="AA146" s="87" t="s">
        <v>1146</v>
      </c>
      <c r="AB146" s="81"/>
      <c r="AC146" s="81" t="b">
        <v>0</v>
      </c>
      <c r="AD146" s="81">
        <v>0</v>
      </c>
      <c r="AE146" s="87" t="s">
        <v>1288</v>
      </c>
      <c r="AF146" s="81" t="b">
        <v>0</v>
      </c>
      <c r="AG146" s="81" t="s">
        <v>1298</v>
      </c>
      <c r="AH146" s="81"/>
      <c r="AI146" s="87" t="s">
        <v>1288</v>
      </c>
      <c r="AJ146" s="81" t="b">
        <v>0</v>
      </c>
      <c r="AK146" s="81">
        <v>8</v>
      </c>
      <c r="AL146" s="87" t="s">
        <v>1217</v>
      </c>
      <c r="AM146" s="81" t="s">
        <v>1314</v>
      </c>
      <c r="AN146" s="81" t="b">
        <v>0</v>
      </c>
      <c r="AO146" s="87" t="s">
        <v>1217</v>
      </c>
      <c r="AP146" s="81" t="s">
        <v>214</v>
      </c>
      <c r="AQ146" s="81">
        <v>0</v>
      </c>
      <c r="AR146" s="81">
        <v>0</v>
      </c>
      <c r="AS146" s="81"/>
      <c r="AT146" s="81"/>
      <c r="AU146" s="81"/>
      <c r="AV146" s="81"/>
      <c r="AW146" s="81"/>
      <c r="AX146" s="81"/>
      <c r="AY146" s="81"/>
      <c r="AZ146" s="81"/>
      <c r="BA146">
        <v>1</v>
      </c>
      <c r="BB146" s="80" t="str">
        <f>REPLACE(INDEX(GroupVertices[Group],MATCH(Edges[[#This Row],[Vertex 1]],GroupVertices[Vertex],0)),1,1,"")</f>
        <v>5</v>
      </c>
      <c r="BC146" s="80" t="str">
        <f>REPLACE(INDEX(GroupVertices[Group],MATCH(Edges[[#This Row],[Vertex 2]],GroupVertices[Vertex],0)),1,1,"")</f>
        <v>5</v>
      </c>
      <c r="BD146" s="48">
        <v>0</v>
      </c>
      <c r="BE146" s="49">
        <v>0</v>
      </c>
      <c r="BF146" s="48">
        <v>0</v>
      </c>
      <c r="BG146" s="49">
        <v>0</v>
      </c>
      <c r="BH146" s="48">
        <v>0</v>
      </c>
      <c r="BI146" s="49">
        <v>0</v>
      </c>
      <c r="BJ146" s="48">
        <v>10</v>
      </c>
      <c r="BK146" s="49">
        <v>100</v>
      </c>
      <c r="BL146" s="48">
        <v>10</v>
      </c>
    </row>
    <row r="147" spans="1:64" ht="15">
      <c r="A147" s="66" t="s">
        <v>330</v>
      </c>
      <c r="B147" s="66" t="s">
        <v>330</v>
      </c>
      <c r="C147" s="67" t="s">
        <v>3695</v>
      </c>
      <c r="D147" s="68">
        <v>3</v>
      </c>
      <c r="E147" s="69" t="s">
        <v>132</v>
      </c>
      <c r="F147" s="70">
        <v>32</v>
      </c>
      <c r="G147" s="67"/>
      <c r="H147" s="71"/>
      <c r="I147" s="72"/>
      <c r="J147" s="72"/>
      <c r="K147" s="34" t="s">
        <v>65</v>
      </c>
      <c r="L147" s="79">
        <v>147</v>
      </c>
      <c r="M147" s="79"/>
      <c r="N147" s="74"/>
      <c r="O147" s="81" t="s">
        <v>214</v>
      </c>
      <c r="P147" s="83">
        <v>43483.637650462966</v>
      </c>
      <c r="Q147" s="81" t="s">
        <v>477</v>
      </c>
      <c r="R147" s="81"/>
      <c r="S147" s="81"/>
      <c r="T147" s="81" t="s">
        <v>592</v>
      </c>
      <c r="U147" s="85" t="s">
        <v>648</v>
      </c>
      <c r="V147" s="85" t="s">
        <v>648</v>
      </c>
      <c r="W147" s="83">
        <v>43483.637650462966</v>
      </c>
      <c r="X147" s="85" t="s">
        <v>894</v>
      </c>
      <c r="Y147" s="81"/>
      <c r="Z147" s="81"/>
      <c r="AA147" s="87" t="s">
        <v>1147</v>
      </c>
      <c r="AB147" s="81"/>
      <c r="AC147" s="81" t="b">
        <v>0</v>
      </c>
      <c r="AD147" s="81">
        <v>4</v>
      </c>
      <c r="AE147" s="87" t="s">
        <v>1288</v>
      </c>
      <c r="AF147" s="81" t="b">
        <v>0</v>
      </c>
      <c r="AG147" s="81" t="s">
        <v>1298</v>
      </c>
      <c r="AH147" s="81"/>
      <c r="AI147" s="87" t="s">
        <v>1288</v>
      </c>
      <c r="AJ147" s="81" t="b">
        <v>0</v>
      </c>
      <c r="AK147" s="81">
        <v>8</v>
      </c>
      <c r="AL147" s="87" t="s">
        <v>1288</v>
      </c>
      <c r="AM147" s="81" t="s">
        <v>1312</v>
      </c>
      <c r="AN147" s="81" t="b">
        <v>0</v>
      </c>
      <c r="AO147" s="87" t="s">
        <v>1147</v>
      </c>
      <c r="AP147" s="81" t="s">
        <v>415</v>
      </c>
      <c r="AQ147" s="81">
        <v>0</v>
      </c>
      <c r="AR147" s="81">
        <v>0</v>
      </c>
      <c r="AS147" s="81"/>
      <c r="AT147" s="81"/>
      <c r="AU147" s="81"/>
      <c r="AV147" s="81"/>
      <c r="AW147" s="81"/>
      <c r="AX147" s="81"/>
      <c r="AY147" s="81"/>
      <c r="AZ147" s="81"/>
      <c r="BA147">
        <v>1</v>
      </c>
      <c r="BB147" s="80" t="str">
        <f>REPLACE(INDEX(GroupVertices[Group],MATCH(Edges[[#This Row],[Vertex 1]],GroupVertices[Vertex],0)),1,1,"")</f>
        <v>7</v>
      </c>
      <c r="BC147" s="80" t="str">
        <f>REPLACE(INDEX(GroupVertices[Group],MATCH(Edges[[#This Row],[Vertex 2]],GroupVertices[Vertex],0)),1,1,"")</f>
        <v>7</v>
      </c>
      <c r="BD147" s="48">
        <v>0</v>
      </c>
      <c r="BE147" s="49">
        <v>0</v>
      </c>
      <c r="BF147" s="48">
        <v>0</v>
      </c>
      <c r="BG147" s="49">
        <v>0</v>
      </c>
      <c r="BH147" s="48">
        <v>0</v>
      </c>
      <c r="BI147" s="49">
        <v>0</v>
      </c>
      <c r="BJ147" s="48">
        <v>8</v>
      </c>
      <c r="BK147" s="49">
        <v>100</v>
      </c>
      <c r="BL147" s="48">
        <v>8</v>
      </c>
    </row>
    <row r="148" spans="1:64" ht="15">
      <c r="A148" s="66" t="s">
        <v>268</v>
      </c>
      <c r="B148" s="66" t="s">
        <v>330</v>
      </c>
      <c r="C148" s="67" t="s">
        <v>3695</v>
      </c>
      <c r="D148" s="68">
        <v>3</v>
      </c>
      <c r="E148" s="69" t="s">
        <v>132</v>
      </c>
      <c r="F148" s="70">
        <v>32</v>
      </c>
      <c r="G148" s="67"/>
      <c r="H148" s="71"/>
      <c r="I148" s="72"/>
      <c r="J148" s="72"/>
      <c r="K148" s="34" t="s">
        <v>65</v>
      </c>
      <c r="L148" s="79">
        <v>148</v>
      </c>
      <c r="M148" s="79"/>
      <c r="N148" s="74"/>
      <c r="O148" s="81" t="s">
        <v>415</v>
      </c>
      <c r="P148" s="83">
        <v>43483.67899305555</v>
      </c>
      <c r="Q148" s="81" t="s">
        <v>477</v>
      </c>
      <c r="R148" s="81"/>
      <c r="S148" s="81"/>
      <c r="T148" s="81" t="s">
        <v>592</v>
      </c>
      <c r="U148" s="85" t="s">
        <v>648</v>
      </c>
      <c r="V148" s="85" t="s">
        <v>648</v>
      </c>
      <c r="W148" s="83">
        <v>43483.67899305555</v>
      </c>
      <c r="X148" s="85" t="s">
        <v>895</v>
      </c>
      <c r="Y148" s="81"/>
      <c r="Z148" s="81"/>
      <c r="AA148" s="87" t="s">
        <v>1148</v>
      </c>
      <c r="AB148" s="81"/>
      <c r="AC148" s="81" t="b">
        <v>0</v>
      </c>
      <c r="AD148" s="81">
        <v>0</v>
      </c>
      <c r="AE148" s="87" t="s">
        <v>1288</v>
      </c>
      <c r="AF148" s="81" t="b">
        <v>0</v>
      </c>
      <c r="AG148" s="81" t="s">
        <v>1298</v>
      </c>
      <c r="AH148" s="81"/>
      <c r="AI148" s="87" t="s">
        <v>1288</v>
      </c>
      <c r="AJ148" s="81" t="b">
        <v>0</v>
      </c>
      <c r="AK148" s="81">
        <v>8</v>
      </c>
      <c r="AL148" s="87" t="s">
        <v>1147</v>
      </c>
      <c r="AM148" s="81" t="s">
        <v>1314</v>
      </c>
      <c r="AN148" s="81" t="b">
        <v>0</v>
      </c>
      <c r="AO148" s="87" t="s">
        <v>1147</v>
      </c>
      <c r="AP148" s="81" t="s">
        <v>214</v>
      </c>
      <c r="AQ148" s="81">
        <v>0</v>
      </c>
      <c r="AR148" s="81">
        <v>0</v>
      </c>
      <c r="AS148" s="81"/>
      <c r="AT148" s="81"/>
      <c r="AU148" s="81"/>
      <c r="AV148" s="81"/>
      <c r="AW148" s="81"/>
      <c r="AX148" s="81"/>
      <c r="AY148" s="81"/>
      <c r="AZ148" s="81"/>
      <c r="BA148">
        <v>1</v>
      </c>
      <c r="BB148" s="80" t="str">
        <f>REPLACE(INDEX(GroupVertices[Group],MATCH(Edges[[#This Row],[Vertex 1]],GroupVertices[Vertex],0)),1,1,"")</f>
        <v>7</v>
      </c>
      <c r="BC148" s="80" t="str">
        <f>REPLACE(INDEX(GroupVertices[Group],MATCH(Edges[[#This Row],[Vertex 2]],GroupVertices[Vertex],0)),1,1,"")</f>
        <v>7</v>
      </c>
      <c r="BD148" s="48">
        <v>0</v>
      </c>
      <c r="BE148" s="49">
        <v>0</v>
      </c>
      <c r="BF148" s="48">
        <v>0</v>
      </c>
      <c r="BG148" s="49">
        <v>0</v>
      </c>
      <c r="BH148" s="48">
        <v>0</v>
      </c>
      <c r="BI148" s="49">
        <v>0</v>
      </c>
      <c r="BJ148" s="48">
        <v>8</v>
      </c>
      <c r="BK148" s="49">
        <v>100</v>
      </c>
      <c r="BL148" s="48">
        <v>8</v>
      </c>
    </row>
    <row r="149" spans="1:64" ht="15">
      <c r="A149" s="66" t="s">
        <v>331</v>
      </c>
      <c r="B149" s="66" t="s">
        <v>330</v>
      </c>
      <c r="C149" s="67" t="s">
        <v>3695</v>
      </c>
      <c r="D149" s="68">
        <v>3</v>
      </c>
      <c r="E149" s="69" t="s">
        <v>132</v>
      </c>
      <c r="F149" s="70">
        <v>32</v>
      </c>
      <c r="G149" s="67"/>
      <c r="H149" s="71"/>
      <c r="I149" s="72"/>
      <c r="J149" s="72"/>
      <c r="K149" s="34" t="s">
        <v>65</v>
      </c>
      <c r="L149" s="79">
        <v>149</v>
      </c>
      <c r="M149" s="79"/>
      <c r="N149" s="74"/>
      <c r="O149" s="81" t="s">
        <v>415</v>
      </c>
      <c r="P149" s="83">
        <v>43483.77206018518</v>
      </c>
      <c r="Q149" s="81" t="s">
        <v>477</v>
      </c>
      <c r="R149" s="81"/>
      <c r="S149" s="81"/>
      <c r="T149" s="81" t="s">
        <v>592</v>
      </c>
      <c r="U149" s="85" t="s">
        <v>648</v>
      </c>
      <c r="V149" s="85" t="s">
        <v>648</v>
      </c>
      <c r="W149" s="83">
        <v>43483.77206018518</v>
      </c>
      <c r="X149" s="85" t="s">
        <v>896</v>
      </c>
      <c r="Y149" s="81"/>
      <c r="Z149" s="81"/>
      <c r="AA149" s="87" t="s">
        <v>1149</v>
      </c>
      <c r="AB149" s="81"/>
      <c r="AC149" s="81" t="b">
        <v>0</v>
      </c>
      <c r="AD149" s="81">
        <v>0</v>
      </c>
      <c r="AE149" s="87" t="s">
        <v>1288</v>
      </c>
      <c r="AF149" s="81" t="b">
        <v>0</v>
      </c>
      <c r="AG149" s="81" t="s">
        <v>1298</v>
      </c>
      <c r="AH149" s="81"/>
      <c r="AI149" s="87" t="s">
        <v>1288</v>
      </c>
      <c r="AJ149" s="81" t="b">
        <v>0</v>
      </c>
      <c r="AK149" s="81">
        <v>8</v>
      </c>
      <c r="AL149" s="87" t="s">
        <v>1147</v>
      </c>
      <c r="AM149" s="81" t="s">
        <v>1314</v>
      </c>
      <c r="AN149" s="81" t="b">
        <v>0</v>
      </c>
      <c r="AO149" s="87" t="s">
        <v>1147</v>
      </c>
      <c r="AP149" s="81" t="s">
        <v>214</v>
      </c>
      <c r="AQ149" s="81">
        <v>0</v>
      </c>
      <c r="AR149" s="81">
        <v>0</v>
      </c>
      <c r="AS149" s="81"/>
      <c r="AT149" s="81"/>
      <c r="AU149" s="81"/>
      <c r="AV149" s="81"/>
      <c r="AW149" s="81"/>
      <c r="AX149" s="81"/>
      <c r="AY149" s="81"/>
      <c r="AZ149" s="81"/>
      <c r="BA149">
        <v>1</v>
      </c>
      <c r="BB149" s="80" t="str">
        <f>REPLACE(INDEX(GroupVertices[Group],MATCH(Edges[[#This Row],[Vertex 1]],GroupVertices[Vertex],0)),1,1,"")</f>
        <v>7</v>
      </c>
      <c r="BC149" s="80" t="str">
        <f>REPLACE(INDEX(GroupVertices[Group],MATCH(Edges[[#This Row],[Vertex 2]],GroupVertices[Vertex],0)),1,1,"")</f>
        <v>7</v>
      </c>
      <c r="BD149" s="48">
        <v>0</v>
      </c>
      <c r="BE149" s="49">
        <v>0</v>
      </c>
      <c r="BF149" s="48">
        <v>0</v>
      </c>
      <c r="BG149" s="49">
        <v>0</v>
      </c>
      <c r="BH149" s="48">
        <v>0</v>
      </c>
      <c r="BI149" s="49">
        <v>0</v>
      </c>
      <c r="BJ149" s="48">
        <v>8</v>
      </c>
      <c r="BK149" s="49">
        <v>100</v>
      </c>
      <c r="BL149" s="48">
        <v>8</v>
      </c>
    </row>
    <row r="150" spans="1:64" ht="15">
      <c r="A150" s="66" t="s">
        <v>332</v>
      </c>
      <c r="B150" s="66" t="s">
        <v>378</v>
      </c>
      <c r="C150" s="67" t="s">
        <v>3695</v>
      </c>
      <c r="D150" s="68">
        <v>3</v>
      </c>
      <c r="E150" s="69" t="s">
        <v>132</v>
      </c>
      <c r="F150" s="70">
        <v>32</v>
      </c>
      <c r="G150" s="67"/>
      <c r="H150" s="71"/>
      <c r="I150" s="72"/>
      <c r="J150" s="72"/>
      <c r="K150" s="34" t="s">
        <v>65</v>
      </c>
      <c r="L150" s="79">
        <v>150</v>
      </c>
      <c r="M150" s="79"/>
      <c r="N150" s="74"/>
      <c r="O150" s="81" t="s">
        <v>417</v>
      </c>
      <c r="P150" s="83">
        <v>43482.60009259259</v>
      </c>
      <c r="Q150" s="81" t="s">
        <v>493</v>
      </c>
      <c r="R150" s="81"/>
      <c r="S150" s="81"/>
      <c r="T150" s="81" t="s">
        <v>614</v>
      </c>
      <c r="U150" s="85" t="s">
        <v>653</v>
      </c>
      <c r="V150" s="85" t="s">
        <v>653</v>
      </c>
      <c r="W150" s="83">
        <v>43482.60009259259</v>
      </c>
      <c r="X150" s="85" t="s">
        <v>897</v>
      </c>
      <c r="Y150" s="81"/>
      <c r="Z150" s="81"/>
      <c r="AA150" s="87" t="s">
        <v>1150</v>
      </c>
      <c r="AB150" s="81"/>
      <c r="AC150" s="81" t="b">
        <v>0</v>
      </c>
      <c r="AD150" s="81">
        <v>4</v>
      </c>
      <c r="AE150" s="87" t="s">
        <v>1293</v>
      </c>
      <c r="AF150" s="81" t="b">
        <v>0</v>
      </c>
      <c r="AG150" s="81" t="s">
        <v>1298</v>
      </c>
      <c r="AH150" s="81"/>
      <c r="AI150" s="87" t="s">
        <v>1288</v>
      </c>
      <c r="AJ150" s="81" t="b">
        <v>0</v>
      </c>
      <c r="AK150" s="81">
        <v>1</v>
      </c>
      <c r="AL150" s="87" t="s">
        <v>1288</v>
      </c>
      <c r="AM150" s="81" t="s">
        <v>1312</v>
      </c>
      <c r="AN150" s="81" t="b">
        <v>0</v>
      </c>
      <c r="AO150" s="87" t="s">
        <v>1150</v>
      </c>
      <c r="AP150" s="81" t="s">
        <v>415</v>
      </c>
      <c r="AQ150" s="81">
        <v>0</v>
      </c>
      <c r="AR150" s="81">
        <v>0</v>
      </c>
      <c r="AS150" s="81"/>
      <c r="AT150" s="81"/>
      <c r="AU150" s="81"/>
      <c r="AV150" s="81"/>
      <c r="AW150" s="81"/>
      <c r="AX150" s="81"/>
      <c r="AY150" s="81"/>
      <c r="AZ150" s="81"/>
      <c r="BA150">
        <v>1</v>
      </c>
      <c r="BB150" s="80" t="str">
        <f>REPLACE(INDEX(GroupVertices[Group],MATCH(Edges[[#This Row],[Vertex 1]],GroupVertices[Vertex],0)),1,1,"")</f>
        <v>7</v>
      </c>
      <c r="BC150" s="80" t="str">
        <f>REPLACE(INDEX(GroupVertices[Group],MATCH(Edges[[#This Row],[Vertex 2]],GroupVertices[Vertex],0)),1,1,"")</f>
        <v>7</v>
      </c>
      <c r="BD150" s="48">
        <v>0</v>
      </c>
      <c r="BE150" s="49">
        <v>0</v>
      </c>
      <c r="BF150" s="48">
        <v>0</v>
      </c>
      <c r="BG150" s="49">
        <v>0</v>
      </c>
      <c r="BH150" s="48">
        <v>0</v>
      </c>
      <c r="BI150" s="49">
        <v>0</v>
      </c>
      <c r="BJ150" s="48">
        <v>7</v>
      </c>
      <c r="BK150" s="49">
        <v>100</v>
      </c>
      <c r="BL150" s="48">
        <v>7</v>
      </c>
    </row>
    <row r="151" spans="1:64" ht="15">
      <c r="A151" s="66" t="s">
        <v>333</v>
      </c>
      <c r="B151" s="66" t="s">
        <v>332</v>
      </c>
      <c r="C151" s="67" t="s">
        <v>3695</v>
      </c>
      <c r="D151" s="68">
        <v>3</v>
      </c>
      <c r="E151" s="69" t="s">
        <v>132</v>
      </c>
      <c r="F151" s="70">
        <v>32</v>
      </c>
      <c r="G151" s="67"/>
      <c r="H151" s="71"/>
      <c r="I151" s="72"/>
      <c r="J151" s="72"/>
      <c r="K151" s="34" t="s">
        <v>65</v>
      </c>
      <c r="L151" s="79">
        <v>151</v>
      </c>
      <c r="M151" s="79"/>
      <c r="N151" s="74"/>
      <c r="O151" s="81" t="s">
        <v>415</v>
      </c>
      <c r="P151" s="83">
        <v>43483.75305555556</v>
      </c>
      <c r="Q151" s="81" t="s">
        <v>493</v>
      </c>
      <c r="R151" s="81"/>
      <c r="S151" s="81"/>
      <c r="T151" s="81" t="s">
        <v>614</v>
      </c>
      <c r="U151" s="85" t="s">
        <v>653</v>
      </c>
      <c r="V151" s="85" t="s">
        <v>653</v>
      </c>
      <c r="W151" s="83">
        <v>43483.75305555556</v>
      </c>
      <c r="X151" s="85" t="s">
        <v>898</v>
      </c>
      <c r="Y151" s="81"/>
      <c r="Z151" s="81"/>
      <c r="AA151" s="87" t="s">
        <v>1151</v>
      </c>
      <c r="AB151" s="81"/>
      <c r="AC151" s="81" t="b">
        <v>0</v>
      </c>
      <c r="AD151" s="81">
        <v>0</v>
      </c>
      <c r="AE151" s="87" t="s">
        <v>1288</v>
      </c>
      <c r="AF151" s="81" t="b">
        <v>0</v>
      </c>
      <c r="AG151" s="81" t="s">
        <v>1298</v>
      </c>
      <c r="AH151" s="81"/>
      <c r="AI151" s="87" t="s">
        <v>1288</v>
      </c>
      <c r="AJ151" s="81" t="b">
        <v>0</v>
      </c>
      <c r="AK151" s="81">
        <v>1</v>
      </c>
      <c r="AL151" s="87" t="s">
        <v>1150</v>
      </c>
      <c r="AM151" s="81" t="s">
        <v>1312</v>
      </c>
      <c r="AN151" s="81" t="b">
        <v>0</v>
      </c>
      <c r="AO151" s="87" t="s">
        <v>1150</v>
      </c>
      <c r="AP151" s="81" t="s">
        <v>214</v>
      </c>
      <c r="AQ151" s="81">
        <v>0</v>
      </c>
      <c r="AR151" s="81">
        <v>0</v>
      </c>
      <c r="AS151" s="81"/>
      <c r="AT151" s="81"/>
      <c r="AU151" s="81"/>
      <c r="AV151" s="81"/>
      <c r="AW151" s="81"/>
      <c r="AX151" s="81"/>
      <c r="AY151" s="81"/>
      <c r="AZ151" s="81"/>
      <c r="BA151">
        <v>1</v>
      </c>
      <c r="BB151" s="80" t="str">
        <f>REPLACE(INDEX(GroupVertices[Group],MATCH(Edges[[#This Row],[Vertex 1]],GroupVertices[Vertex],0)),1,1,"")</f>
        <v>7</v>
      </c>
      <c r="BC151" s="80" t="str">
        <f>REPLACE(INDEX(GroupVertices[Group],MATCH(Edges[[#This Row],[Vertex 2]],GroupVertices[Vertex],0)),1,1,"")</f>
        <v>7</v>
      </c>
      <c r="BD151" s="48"/>
      <c r="BE151" s="49"/>
      <c r="BF151" s="48"/>
      <c r="BG151" s="49"/>
      <c r="BH151" s="48"/>
      <c r="BI151" s="49"/>
      <c r="BJ151" s="48"/>
      <c r="BK151" s="49"/>
      <c r="BL151" s="48"/>
    </row>
    <row r="152" spans="1:64" ht="15">
      <c r="A152" s="66" t="s">
        <v>334</v>
      </c>
      <c r="B152" s="66" t="s">
        <v>334</v>
      </c>
      <c r="C152" s="67" t="s">
        <v>3695</v>
      </c>
      <c r="D152" s="68">
        <v>3</v>
      </c>
      <c r="E152" s="69" t="s">
        <v>132</v>
      </c>
      <c r="F152" s="70">
        <v>32</v>
      </c>
      <c r="G152" s="67"/>
      <c r="H152" s="71"/>
      <c r="I152" s="72"/>
      <c r="J152" s="72"/>
      <c r="K152" s="34" t="s">
        <v>65</v>
      </c>
      <c r="L152" s="79">
        <v>152</v>
      </c>
      <c r="M152" s="79"/>
      <c r="N152" s="74"/>
      <c r="O152" s="81" t="s">
        <v>214</v>
      </c>
      <c r="P152" s="83">
        <v>43482.510775462964</v>
      </c>
      <c r="Q152" s="81" t="s">
        <v>494</v>
      </c>
      <c r="R152" s="81"/>
      <c r="S152" s="81"/>
      <c r="T152" s="81" t="s">
        <v>615</v>
      </c>
      <c r="U152" s="81"/>
      <c r="V152" s="85" t="s">
        <v>739</v>
      </c>
      <c r="W152" s="83">
        <v>43482.510775462964</v>
      </c>
      <c r="X152" s="85" t="s">
        <v>899</v>
      </c>
      <c r="Y152" s="81"/>
      <c r="Z152" s="81"/>
      <c r="AA152" s="87" t="s">
        <v>1152</v>
      </c>
      <c r="AB152" s="81"/>
      <c r="AC152" s="81" t="b">
        <v>0</v>
      </c>
      <c r="AD152" s="81">
        <v>5</v>
      </c>
      <c r="AE152" s="87" t="s">
        <v>1288</v>
      </c>
      <c r="AF152" s="81" t="b">
        <v>0</v>
      </c>
      <c r="AG152" s="81" t="s">
        <v>1298</v>
      </c>
      <c r="AH152" s="81"/>
      <c r="AI152" s="87" t="s">
        <v>1288</v>
      </c>
      <c r="AJ152" s="81" t="b">
        <v>0</v>
      </c>
      <c r="AK152" s="81">
        <v>4</v>
      </c>
      <c r="AL152" s="87" t="s">
        <v>1288</v>
      </c>
      <c r="AM152" s="81" t="s">
        <v>1312</v>
      </c>
      <c r="AN152" s="81" t="b">
        <v>0</v>
      </c>
      <c r="AO152" s="87" t="s">
        <v>1152</v>
      </c>
      <c r="AP152" s="81" t="s">
        <v>415</v>
      </c>
      <c r="AQ152" s="81">
        <v>0</v>
      </c>
      <c r="AR152" s="81">
        <v>0</v>
      </c>
      <c r="AS152" s="81"/>
      <c r="AT152" s="81"/>
      <c r="AU152" s="81"/>
      <c r="AV152" s="81"/>
      <c r="AW152" s="81"/>
      <c r="AX152" s="81"/>
      <c r="AY152" s="81"/>
      <c r="AZ152" s="81"/>
      <c r="BA152">
        <v>1</v>
      </c>
      <c r="BB152" s="80" t="str">
        <f>REPLACE(INDEX(GroupVertices[Group],MATCH(Edges[[#This Row],[Vertex 1]],GroupVertices[Vertex],0)),1,1,"")</f>
        <v>7</v>
      </c>
      <c r="BC152" s="80" t="str">
        <f>REPLACE(INDEX(GroupVertices[Group],MATCH(Edges[[#This Row],[Vertex 2]],GroupVertices[Vertex],0)),1,1,"")</f>
        <v>7</v>
      </c>
      <c r="BD152" s="48">
        <v>1</v>
      </c>
      <c r="BE152" s="49">
        <v>3.8461538461538463</v>
      </c>
      <c r="BF152" s="48">
        <v>3</v>
      </c>
      <c r="BG152" s="49">
        <v>11.538461538461538</v>
      </c>
      <c r="BH152" s="48">
        <v>0</v>
      </c>
      <c r="BI152" s="49">
        <v>0</v>
      </c>
      <c r="BJ152" s="48">
        <v>22</v>
      </c>
      <c r="BK152" s="49">
        <v>84.61538461538461</v>
      </c>
      <c r="BL152" s="48">
        <v>26</v>
      </c>
    </row>
    <row r="153" spans="1:64" ht="15">
      <c r="A153" s="66" t="s">
        <v>333</v>
      </c>
      <c r="B153" s="66" t="s">
        <v>334</v>
      </c>
      <c r="C153" s="67" t="s">
        <v>3695</v>
      </c>
      <c r="D153" s="68">
        <v>3</v>
      </c>
      <c r="E153" s="69" t="s">
        <v>132</v>
      </c>
      <c r="F153" s="70">
        <v>32</v>
      </c>
      <c r="G153" s="67"/>
      <c r="H153" s="71"/>
      <c r="I153" s="72"/>
      <c r="J153" s="72"/>
      <c r="K153" s="34" t="s">
        <v>65</v>
      </c>
      <c r="L153" s="79">
        <v>153</v>
      </c>
      <c r="M153" s="79"/>
      <c r="N153" s="74"/>
      <c r="O153" s="81" t="s">
        <v>415</v>
      </c>
      <c r="P153" s="83">
        <v>43483.77444444445</v>
      </c>
      <c r="Q153" s="81" t="s">
        <v>494</v>
      </c>
      <c r="R153" s="81"/>
      <c r="S153" s="81"/>
      <c r="T153" s="81"/>
      <c r="U153" s="81"/>
      <c r="V153" s="85" t="s">
        <v>740</v>
      </c>
      <c r="W153" s="83">
        <v>43483.77444444445</v>
      </c>
      <c r="X153" s="85" t="s">
        <v>900</v>
      </c>
      <c r="Y153" s="81"/>
      <c r="Z153" s="81"/>
      <c r="AA153" s="87" t="s">
        <v>1153</v>
      </c>
      <c r="AB153" s="81"/>
      <c r="AC153" s="81" t="b">
        <v>0</v>
      </c>
      <c r="AD153" s="81">
        <v>0</v>
      </c>
      <c r="AE153" s="87" t="s">
        <v>1288</v>
      </c>
      <c r="AF153" s="81" t="b">
        <v>0</v>
      </c>
      <c r="AG153" s="81" t="s">
        <v>1298</v>
      </c>
      <c r="AH153" s="81"/>
      <c r="AI153" s="87" t="s">
        <v>1288</v>
      </c>
      <c r="AJ153" s="81" t="b">
        <v>0</v>
      </c>
      <c r="AK153" s="81">
        <v>4</v>
      </c>
      <c r="AL153" s="87" t="s">
        <v>1152</v>
      </c>
      <c r="AM153" s="81" t="s">
        <v>1312</v>
      </c>
      <c r="AN153" s="81" t="b">
        <v>0</v>
      </c>
      <c r="AO153" s="87" t="s">
        <v>1152</v>
      </c>
      <c r="AP153" s="81" t="s">
        <v>214</v>
      </c>
      <c r="AQ153" s="81">
        <v>0</v>
      </c>
      <c r="AR153" s="81">
        <v>0</v>
      </c>
      <c r="AS153" s="81"/>
      <c r="AT153" s="81"/>
      <c r="AU153" s="81"/>
      <c r="AV153" s="81"/>
      <c r="AW153" s="81"/>
      <c r="AX153" s="81"/>
      <c r="AY153" s="81"/>
      <c r="AZ153" s="81"/>
      <c r="BA153">
        <v>1</v>
      </c>
      <c r="BB153" s="80" t="str">
        <f>REPLACE(INDEX(GroupVertices[Group],MATCH(Edges[[#This Row],[Vertex 1]],GroupVertices[Vertex],0)),1,1,"")</f>
        <v>7</v>
      </c>
      <c r="BC153" s="80" t="str">
        <f>REPLACE(INDEX(GroupVertices[Group],MATCH(Edges[[#This Row],[Vertex 2]],GroupVertices[Vertex],0)),1,1,"")</f>
        <v>7</v>
      </c>
      <c r="BD153" s="48">
        <v>1</v>
      </c>
      <c r="BE153" s="49">
        <v>3.8461538461538463</v>
      </c>
      <c r="BF153" s="48">
        <v>3</v>
      </c>
      <c r="BG153" s="49">
        <v>11.538461538461538</v>
      </c>
      <c r="BH153" s="48">
        <v>0</v>
      </c>
      <c r="BI153" s="49">
        <v>0</v>
      </c>
      <c r="BJ153" s="48">
        <v>22</v>
      </c>
      <c r="BK153" s="49">
        <v>84.61538461538461</v>
      </c>
      <c r="BL153" s="48">
        <v>26</v>
      </c>
    </row>
    <row r="154" spans="1:64" ht="15">
      <c r="A154" s="66" t="s">
        <v>333</v>
      </c>
      <c r="B154" s="66" t="s">
        <v>378</v>
      </c>
      <c r="C154" s="67" t="s">
        <v>3695</v>
      </c>
      <c r="D154" s="68">
        <v>3</v>
      </c>
      <c r="E154" s="69" t="s">
        <v>132</v>
      </c>
      <c r="F154" s="70">
        <v>32</v>
      </c>
      <c r="G154" s="67"/>
      <c r="H154" s="71"/>
      <c r="I154" s="72"/>
      <c r="J154" s="72"/>
      <c r="K154" s="34" t="s">
        <v>65</v>
      </c>
      <c r="L154" s="79">
        <v>154</v>
      </c>
      <c r="M154" s="79"/>
      <c r="N154" s="74"/>
      <c r="O154" s="81" t="s">
        <v>417</v>
      </c>
      <c r="P154" s="83">
        <v>43483.75305555556</v>
      </c>
      <c r="Q154" s="81" t="s">
        <v>493</v>
      </c>
      <c r="R154" s="81"/>
      <c r="S154" s="81"/>
      <c r="T154" s="81" t="s">
        <v>614</v>
      </c>
      <c r="U154" s="85" t="s">
        <v>653</v>
      </c>
      <c r="V154" s="85" t="s">
        <v>653</v>
      </c>
      <c r="W154" s="83">
        <v>43483.75305555556</v>
      </c>
      <c r="X154" s="85" t="s">
        <v>898</v>
      </c>
      <c r="Y154" s="81"/>
      <c r="Z154" s="81"/>
      <c r="AA154" s="87" t="s">
        <v>1151</v>
      </c>
      <c r="AB154" s="81"/>
      <c r="AC154" s="81" t="b">
        <v>0</v>
      </c>
      <c r="AD154" s="81">
        <v>0</v>
      </c>
      <c r="AE154" s="87" t="s">
        <v>1288</v>
      </c>
      <c r="AF154" s="81" t="b">
        <v>0</v>
      </c>
      <c r="AG154" s="81" t="s">
        <v>1298</v>
      </c>
      <c r="AH154" s="81"/>
      <c r="AI154" s="87" t="s">
        <v>1288</v>
      </c>
      <c r="AJ154" s="81" t="b">
        <v>0</v>
      </c>
      <c r="AK154" s="81">
        <v>1</v>
      </c>
      <c r="AL154" s="87" t="s">
        <v>1150</v>
      </c>
      <c r="AM154" s="81" t="s">
        <v>1312</v>
      </c>
      <c r="AN154" s="81" t="b">
        <v>0</v>
      </c>
      <c r="AO154" s="87" t="s">
        <v>1150</v>
      </c>
      <c r="AP154" s="81" t="s">
        <v>214</v>
      </c>
      <c r="AQ154" s="81">
        <v>0</v>
      </c>
      <c r="AR154" s="81">
        <v>0</v>
      </c>
      <c r="AS154" s="81"/>
      <c r="AT154" s="81"/>
      <c r="AU154" s="81"/>
      <c r="AV154" s="81"/>
      <c r="AW154" s="81"/>
      <c r="AX154" s="81"/>
      <c r="AY154" s="81"/>
      <c r="AZ154" s="81"/>
      <c r="BA154">
        <v>1</v>
      </c>
      <c r="BB154" s="80" t="str">
        <f>REPLACE(INDEX(GroupVertices[Group],MATCH(Edges[[#This Row],[Vertex 1]],GroupVertices[Vertex],0)),1,1,"")</f>
        <v>7</v>
      </c>
      <c r="BC154" s="80" t="str">
        <f>REPLACE(INDEX(GroupVertices[Group],MATCH(Edges[[#This Row],[Vertex 2]],GroupVertices[Vertex],0)),1,1,"")</f>
        <v>7</v>
      </c>
      <c r="BD154" s="48">
        <v>0</v>
      </c>
      <c r="BE154" s="49">
        <v>0</v>
      </c>
      <c r="BF154" s="48">
        <v>0</v>
      </c>
      <c r="BG154" s="49">
        <v>0</v>
      </c>
      <c r="BH154" s="48">
        <v>0</v>
      </c>
      <c r="BI154" s="49">
        <v>0</v>
      </c>
      <c r="BJ154" s="48">
        <v>7</v>
      </c>
      <c r="BK154" s="49">
        <v>100</v>
      </c>
      <c r="BL154" s="48">
        <v>7</v>
      </c>
    </row>
    <row r="155" spans="1:64" ht="15">
      <c r="A155" s="66" t="s">
        <v>333</v>
      </c>
      <c r="B155" s="66" t="s">
        <v>268</v>
      </c>
      <c r="C155" s="67" t="s">
        <v>3695</v>
      </c>
      <c r="D155" s="68">
        <v>3</v>
      </c>
      <c r="E155" s="69" t="s">
        <v>132</v>
      </c>
      <c r="F155" s="70">
        <v>32</v>
      </c>
      <c r="G155" s="67"/>
      <c r="H155" s="71"/>
      <c r="I155" s="72"/>
      <c r="J155" s="72"/>
      <c r="K155" s="34" t="s">
        <v>65</v>
      </c>
      <c r="L155" s="79">
        <v>155</v>
      </c>
      <c r="M155" s="79"/>
      <c r="N155" s="74"/>
      <c r="O155" s="81" t="s">
        <v>415</v>
      </c>
      <c r="P155" s="83">
        <v>43483.77013888889</v>
      </c>
      <c r="Q155" s="81" t="s">
        <v>495</v>
      </c>
      <c r="R155" s="81"/>
      <c r="S155" s="81"/>
      <c r="T155" s="81" t="s">
        <v>616</v>
      </c>
      <c r="U155" s="85" t="s">
        <v>654</v>
      </c>
      <c r="V155" s="85" t="s">
        <v>654</v>
      </c>
      <c r="W155" s="83">
        <v>43483.77013888889</v>
      </c>
      <c r="X155" s="85" t="s">
        <v>901</v>
      </c>
      <c r="Y155" s="81"/>
      <c r="Z155" s="81"/>
      <c r="AA155" s="87" t="s">
        <v>1154</v>
      </c>
      <c r="AB155" s="81"/>
      <c r="AC155" s="81" t="b">
        <v>0</v>
      </c>
      <c r="AD155" s="81">
        <v>0</v>
      </c>
      <c r="AE155" s="87" t="s">
        <v>1288</v>
      </c>
      <c r="AF155" s="81" t="b">
        <v>0</v>
      </c>
      <c r="AG155" s="81" t="s">
        <v>1298</v>
      </c>
      <c r="AH155" s="81"/>
      <c r="AI155" s="87" t="s">
        <v>1288</v>
      </c>
      <c r="AJ155" s="81" t="b">
        <v>0</v>
      </c>
      <c r="AK155" s="81">
        <v>9</v>
      </c>
      <c r="AL155" s="87" t="s">
        <v>1228</v>
      </c>
      <c r="AM155" s="81" t="s">
        <v>1312</v>
      </c>
      <c r="AN155" s="81" t="b">
        <v>0</v>
      </c>
      <c r="AO155" s="87" t="s">
        <v>1228</v>
      </c>
      <c r="AP155" s="81" t="s">
        <v>214</v>
      </c>
      <c r="AQ155" s="81">
        <v>0</v>
      </c>
      <c r="AR155" s="81">
        <v>0</v>
      </c>
      <c r="AS155" s="81"/>
      <c r="AT155" s="81"/>
      <c r="AU155" s="81"/>
      <c r="AV155" s="81"/>
      <c r="AW155" s="81"/>
      <c r="AX155" s="81"/>
      <c r="AY155" s="81"/>
      <c r="AZ155" s="81"/>
      <c r="BA155">
        <v>1</v>
      </c>
      <c r="BB155" s="80" t="str">
        <f>REPLACE(INDEX(GroupVertices[Group],MATCH(Edges[[#This Row],[Vertex 1]],GroupVertices[Vertex],0)),1,1,"")</f>
        <v>7</v>
      </c>
      <c r="BC155" s="80" t="str">
        <f>REPLACE(INDEX(GroupVertices[Group],MATCH(Edges[[#This Row],[Vertex 2]],GroupVertices[Vertex],0)),1,1,"")</f>
        <v>7</v>
      </c>
      <c r="BD155" s="48">
        <v>1</v>
      </c>
      <c r="BE155" s="49">
        <v>8.333333333333334</v>
      </c>
      <c r="BF155" s="48">
        <v>0</v>
      </c>
      <c r="BG155" s="49">
        <v>0</v>
      </c>
      <c r="BH155" s="48">
        <v>0</v>
      </c>
      <c r="BI155" s="49">
        <v>0</v>
      </c>
      <c r="BJ155" s="48">
        <v>11</v>
      </c>
      <c r="BK155" s="49">
        <v>91.66666666666667</v>
      </c>
      <c r="BL155" s="48">
        <v>12</v>
      </c>
    </row>
    <row r="156" spans="1:64" ht="15">
      <c r="A156" s="66" t="s">
        <v>335</v>
      </c>
      <c r="B156" s="66" t="s">
        <v>323</v>
      </c>
      <c r="C156" s="67" t="s">
        <v>3695</v>
      </c>
      <c r="D156" s="68">
        <v>3</v>
      </c>
      <c r="E156" s="69" t="s">
        <v>132</v>
      </c>
      <c r="F156" s="70">
        <v>32</v>
      </c>
      <c r="G156" s="67"/>
      <c r="H156" s="71"/>
      <c r="I156" s="72"/>
      <c r="J156" s="72"/>
      <c r="K156" s="34" t="s">
        <v>65</v>
      </c>
      <c r="L156" s="79">
        <v>156</v>
      </c>
      <c r="M156" s="79"/>
      <c r="N156" s="74"/>
      <c r="O156" s="81" t="s">
        <v>415</v>
      </c>
      <c r="P156" s="83">
        <v>43483.72828703704</v>
      </c>
      <c r="Q156" s="81" t="s">
        <v>496</v>
      </c>
      <c r="R156" s="81"/>
      <c r="S156" s="81"/>
      <c r="T156" s="81" t="s">
        <v>587</v>
      </c>
      <c r="U156" s="81"/>
      <c r="V156" s="85" t="s">
        <v>741</v>
      </c>
      <c r="W156" s="83">
        <v>43483.72828703704</v>
      </c>
      <c r="X156" s="85" t="s">
        <v>902</v>
      </c>
      <c r="Y156" s="81"/>
      <c r="Z156" s="81"/>
      <c r="AA156" s="87" t="s">
        <v>1155</v>
      </c>
      <c r="AB156" s="81"/>
      <c r="AC156" s="81" t="b">
        <v>0</v>
      </c>
      <c r="AD156" s="81">
        <v>0</v>
      </c>
      <c r="AE156" s="87" t="s">
        <v>1288</v>
      </c>
      <c r="AF156" s="81" t="b">
        <v>1</v>
      </c>
      <c r="AG156" s="81" t="s">
        <v>1298</v>
      </c>
      <c r="AH156" s="81"/>
      <c r="AI156" s="87" t="s">
        <v>1306</v>
      </c>
      <c r="AJ156" s="81" t="b">
        <v>0</v>
      </c>
      <c r="AK156" s="81">
        <v>2</v>
      </c>
      <c r="AL156" s="87" t="s">
        <v>1283</v>
      </c>
      <c r="AM156" s="81" t="s">
        <v>1314</v>
      </c>
      <c r="AN156" s="81" t="b">
        <v>0</v>
      </c>
      <c r="AO156" s="87" t="s">
        <v>1283</v>
      </c>
      <c r="AP156" s="81" t="s">
        <v>214</v>
      </c>
      <c r="AQ156" s="81">
        <v>0</v>
      </c>
      <c r="AR156" s="81">
        <v>0</v>
      </c>
      <c r="AS156" s="81"/>
      <c r="AT156" s="81"/>
      <c r="AU156" s="81"/>
      <c r="AV156" s="81"/>
      <c r="AW156" s="81"/>
      <c r="AX156" s="81"/>
      <c r="AY156" s="81"/>
      <c r="AZ156" s="81"/>
      <c r="BA156">
        <v>1</v>
      </c>
      <c r="BB156" s="80" t="str">
        <f>REPLACE(INDEX(GroupVertices[Group],MATCH(Edges[[#This Row],[Vertex 1]],GroupVertices[Vertex],0)),1,1,"")</f>
        <v>6</v>
      </c>
      <c r="BC156" s="80" t="str">
        <f>REPLACE(INDEX(GroupVertices[Group],MATCH(Edges[[#This Row],[Vertex 2]],GroupVertices[Vertex],0)),1,1,"")</f>
        <v>6</v>
      </c>
      <c r="BD156" s="48"/>
      <c r="BE156" s="49"/>
      <c r="BF156" s="48"/>
      <c r="BG156" s="49"/>
      <c r="BH156" s="48"/>
      <c r="BI156" s="49"/>
      <c r="BJ156" s="48"/>
      <c r="BK156" s="49"/>
      <c r="BL156" s="48"/>
    </row>
    <row r="157" spans="1:64" ht="15">
      <c r="A157" s="66" t="s">
        <v>335</v>
      </c>
      <c r="B157" s="66" t="s">
        <v>403</v>
      </c>
      <c r="C157" s="67" t="s">
        <v>3695</v>
      </c>
      <c r="D157" s="68">
        <v>3</v>
      </c>
      <c r="E157" s="69" t="s">
        <v>132</v>
      </c>
      <c r="F157" s="70">
        <v>32</v>
      </c>
      <c r="G157" s="67"/>
      <c r="H157" s="71"/>
      <c r="I157" s="72"/>
      <c r="J157" s="72"/>
      <c r="K157" s="34" t="s">
        <v>65</v>
      </c>
      <c r="L157" s="79">
        <v>157</v>
      </c>
      <c r="M157" s="79"/>
      <c r="N157" s="74"/>
      <c r="O157" s="81" t="s">
        <v>416</v>
      </c>
      <c r="P157" s="83">
        <v>43483.72828703704</v>
      </c>
      <c r="Q157" s="81" t="s">
        <v>496</v>
      </c>
      <c r="R157" s="81"/>
      <c r="S157" s="81"/>
      <c r="T157" s="81" t="s">
        <v>587</v>
      </c>
      <c r="U157" s="81"/>
      <c r="V157" s="85" t="s">
        <v>741</v>
      </c>
      <c r="W157" s="83">
        <v>43483.72828703704</v>
      </c>
      <c r="X157" s="85" t="s">
        <v>902</v>
      </c>
      <c r="Y157" s="81"/>
      <c r="Z157" s="81"/>
      <c r="AA157" s="87" t="s">
        <v>1155</v>
      </c>
      <c r="AB157" s="81"/>
      <c r="AC157" s="81" t="b">
        <v>0</v>
      </c>
      <c r="AD157" s="81">
        <v>0</v>
      </c>
      <c r="AE157" s="87" t="s">
        <v>1288</v>
      </c>
      <c r="AF157" s="81" t="b">
        <v>1</v>
      </c>
      <c r="AG157" s="81" t="s">
        <v>1298</v>
      </c>
      <c r="AH157" s="81"/>
      <c r="AI157" s="87" t="s">
        <v>1306</v>
      </c>
      <c r="AJ157" s="81" t="b">
        <v>0</v>
      </c>
      <c r="AK157" s="81">
        <v>2</v>
      </c>
      <c r="AL157" s="87" t="s">
        <v>1283</v>
      </c>
      <c r="AM157" s="81" t="s">
        <v>1314</v>
      </c>
      <c r="AN157" s="81" t="b">
        <v>0</v>
      </c>
      <c r="AO157" s="87" t="s">
        <v>1283</v>
      </c>
      <c r="AP157" s="81" t="s">
        <v>214</v>
      </c>
      <c r="AQ157" s="81">
        <v>0</v>
      </c>
      <c r="AR157" s="81">
        <v>0</v>
      </c>
      <c r="AS157" s="81"/>
      <c r="AT157" s="81"/>
      <c r="AU157" s="81"/>
      <c r="AV157" s="81"/>
      <c r="AW157" s="81"/>
      <c r="AX157" s="81"/>
      <c r="AY157" s="81"/>
      <c r="AZ157" s="81"/>
      <c r="BA157">
        <v>1</v>
      </c>
      <c r="BB157" s="80" t="str">
        <f>REPLACE(INDEX(GroupVertices[Group],MATCH(Edges[[#This Row],[Vertex 1]],GroupVertices[Vertex],0)),1,1,"")</f>
        <v>6</v>
      </c>
      <c r="BC157" s="80" t="str">
        <f>REPLACE(INDEX(GroupVertices[Group],MATCH(Edges[[#This Row],[Vertex 2]],GroupVertices[Vertex],0)),1,1,"")</f>
        <v>6</v>
      </c>
      <c r="BD157" s="48">
        <v>1</v>
      </c>
      <c r="BE157" s="49">
        <v>2.4390243902439024</v>
      </c>
      <c r="BF157" s="48">
        <v>1</v>
      </c>
      <c r="BG157" s="49">
        <v>2.4390243902439024</v>
      </c>
      <c r="BH157" s="48">
        <v>0</v>
      </c>
      <c r="BI157" s="49">
        <v>0</v>
      </c>
      <c r="BJ157" s="48">
        <v>39</v>
      </c>
      <c r="BK157" s="49">
        <v>95.1219512195122</v>
      </c>
      <c r="BL157" s="48">
        <v>41</v>
      </c>
    </row>
    <row r="158" spans="1:64" ht="15">
      <c r="A158" s="66" t="s">
        <v>335</v>
      </c>
      <c r="B158" s="66" t="s">
        <v>305</v>
      </c>
      <c r="C158" s="67" t="s">
        <v>3695</v>
      </c>
      <c r="D158" s="68">
        <v>3</v>
      </c>
      <c r="E158" s="69" t="s">
        <v>132</v>
      </c>
      <c r="F158" s="70">
        <v>32</v>
      </c>
      <c r="G158" s="67"/>
      <c r="H158" s="71"/>
      <c r="I158" s="72"/>
      <c r="J158" s="72"/>
      <c r="K158" s="34" t="s">
        <v>65</v>
      </c>
      <c r="L158" s="79">
        <v>158</v>
      </c>
      <c r="M158" s="79"/>
      <c r="N158" s="74"/>
      <c r="O158" s="81" t="s">
        <v>415</v>
      </c>
      <c r="P158" s="83">
        <v>43483.77700231481</v>
      </c>
      <c r="Q158" s="81" t="s">
        <v>497</v>
      </c>
      <c r="R158" s="81"/>
      <c r="S158" s="81"/>
      <c r="T158" s="81" t="s">
        <v>587</v>
      </c>
      <c r="U158" s="85" t="s">
        <v>655</v>
      </c>
      <c r="V158" s="85" t="s">
        <v>655</v>
      </c>
      <c r="W158" s="83">
        <v>43483.77700231481</v>
      </c>
      <c r="X158" s="85" t="s">
        <v>903</v>
      </c>
      <c r="Y158" s="81"/>
      <c r="Z158" s="81"/>
      <c r="AA158" s="87" t="s">
        <v>1156</v>
      </c>
      <c r="AB158" s="81"/>
      <c r="AC158" s="81" t="b">
        <v>0</v>
      </c>
      <c r="AD158" s="81">
        <v>0</v>
      </c>
      <c r="AE158" s="87" t="s">
        <v>1288</v>
      </c>
      <c r="AF158" s="81" t="b">
        <v>0</v>
      </c>
      <c r="AG158" s="81" t="s">
        <v>1298</v>
      </c>
      <c r="AH158" s="81"/>
      <c r="AI158" s="87" t="s">
        <v>1288</v>
      </c>
      <c r="AJ158" s="81" t="b">
        <v>0</v>
      </c>
      <c r="AK158" s="81">
        <v>3</v>
      </c>
      <c r="AL158" s="87" t="s">
        <v>1200</v>
      </c>
      <c r="AM158" s="81" t="s">
        <v>1314</v>
      </c>
      <c r="AN158" s="81" t="b">
        <v>0</v>
      </c>
      <c r="AO158" s="87" t="s">
        <v>1200</v>
      </c>
      <c r="AP158" s="81" t="s">
        <v>214</v>
      </c>
      <c r="AQ158" s="81">
        <v>0</v>
      </c>
      <c r="AR158" s="81">
        <v>0</v>
      </c>
      <c r="AS158" s="81"/>
      <c r="AT158" s="81"/>
      <c r="AU158" s="81"/>
      <c r="AV158" s="81"/>
      <c r="AW158" s="81"/>
      <c r="AX158" s="81"/>
      <c r="AY158" s="81"/>
      <c r="AZ158" s="81"/>
      <c r="BA158">
        <v>1</v>
      </c>
      <c r="BB158" s="80" t="str">
        <f>REPLACE(INDEX(GroupVertices[Group],MATCH(Edges[[#This Row],[Vertex 1]],GroupVertices[Vertex],0)),1,1,"")</f>
        <v>6</v>
      </c>
      <c r="BC158" s="80" t="str">
        <f>REPLACE(INDEX(GroupVertices[Group],MATCH(Edges[[#This Row],[Vertex 2]],GroupVertices[Vertex],0)),1,1,"")</f>
        <v>3</v>
      </c>
      <c r="BD158" s="48"/>
      <c r="BE158" s="49"/>
      <c r="BF158" s="48"/>
      <c r="BG158" s="49"/>
      <c r="BH158" s="48"/>
      <c r="BI158" s="49"/>
      <c r="BJ158" s="48"/>
      <c r="BK158" s="49"/>
      <c r="BL158" s="48"/>
    </row>
    <row r="159" spans="1:64" ht="15">
      <c r="A159" s="66" t="s">
        <v>335</v>
      </c>
      <c r="B159" s="66" t="s">
        <v>323</v>
      </c>
      <c r="C159" s="67" t="s">
        <v>3695</v>
      </c>
      <c r="D159" s="68">
        <v>3</v>
      </c>
      <c r="E159" s="69" t="s">
        <v>132</v>
      </c>
      <c r="F159" s="70">
        <v>32</v>
      </c>
      <c r="G159" s="67"/>
      <c r="H159" s="71"/>
      <c r="I159" s="72"/>
      <c r="J159" s="72"/>
      <c r="K159" s="34" t="s">
        <v>65</v>
      </c>
      <c r="L159" s="79">
        <v>159</v>
      </c>
      <c r="M159" s="79"/>
      <c r="N159" s="74"/>
      <c r="O159" s="81" t="s">
        <v>416</v>
      </c>
      <c r="P159" s="83">
        <v>43483.77700231481</v>
      </c>
      <c r="Q159" s="81" t="s">
        <v>497</v>
      </c>
      <c r="R159" s="81"/>
      <c r="S159" s="81"/>
      <c r="T159" s="81" t="s">
        <v>587</v>
      </c>
      <c r="U159" s="85" t="s">
        <v>655</v>
      </c>
      <c r="V159" s="85" t="s">
        <v>655</v>
      </c>
      <c r="W159" s="83">
        <v>43483.77700231481</v>
      </c>
      <c r="X159" s="85" t="s">
        <v>903</v>
      </c>
      <c r="Y159" s="81"/>
      <c r="Z159" s="81"/>
      <c r="AA159" s="87" t="s">
        <v>1156</v>
      </c>
      <c r="AB159" s="81"/>
      <c r="AC159" s="81" t="b">
        <v>0</v>
      </c>
      <c r="AD159" s="81">
        <v>0</v>
      </c>
      <c r="AE159" s="87" t="s">
        <v>1288</v>
      </c>
      <c r="AF159" s="81" t="b">
        <v>0</v>
      </c>
      <c r="AG159" s="81" t="s">
        <v>1298</v>
      </c>
      <c r="AH159" s="81"/>
      <c r="AI159" s="87" t="s">
        <v>1288</v>
      </c>
      <c r="AJ159" s="81" t="b">
        <v>0</v>
      </c>
      <c r="AK159" s="81">
        <v>3</v>
      </c>
      <c r="AL159" s="87" t="s">
        <v>1200</v>
      </c>
      <c r="AM159" s="81" t="s">
        <v>1314</v>
      </c>
      <c r="AN159" s="81" t="b">
        <v>0</v>
      </c>
      <c r="AO159" s="87" t="s">
        <v>1200</v>
      </c>
      <c r="AP159" s="81" t="s">
        <v>214</v>
      </c>
      <c r="AQ159" s="81">
        <v>0</v>
      </c>
      <c r="AR159" s="81">
        <v>0</v>
      </c>
      <c r="AS159" s="81"/>
      <c r="AT159" s="81"/>
      <c r="AU159" s="81"/>
      <c r="AV159" s="81"/>
      <c r="AW159" s="81"/>
      <c r="AX159" s="81"/>
      <c r="AY159" s="81"/>
      <c r="AZ159" s="81"/>
      <c r="BA159">
        <v>1</v>
      </c>
      <c r="BB159" s="80" t="str">
        <f>REPLACE(INDEX(GroupVertices[Group],MATCH(Edges[[#This Row],[Vertex 1]],GroupVertices[Vertex],0)),1,1,"")</f>
        <v>6</v>
      </c>
      <c r="BC159" s="80" t="str">
        <f>REPLACE(INDEX(GroupVertices[Group],MATCH(Edges[[#This Row],[Vertex 2]],GroupVertices[Vertex],0)),1,1,"")</f>
        <v>6</v>
      </c>
      <c r="BD159" s="48">
        <v>1</v>
      </c>
      <c r="BE159" s="49">
        <v>12.5</v>
      </c>
      <c r="BF159" s="48">
        <v>0</v>
      </c>
      <c r="BG159" s="49">
        <v>0</v>
      </c>
      <c r="BH159" s="48">
        <v>0</v>
      </c>
      <c r="BI159" s="49">
        <v>0</v>
      </c>
      <c r="BJ159" s="48">
        <v>7</v>
      </c>
      <c r="BK159" s="49">
        <v>87.5</v>
      </c>
      <c r="BL159" s="48">
        <v>8</v>
      </c>
    </row>
    <row r="160" spans="1:64" ht="15">
      <c r="A160" s="66" t="s">
        <v>336</v>
      </c>
      <c r="B160" s="66" t="s">
        <v>387</v>
      </c>
      <c r="C160" s="67" t="s">
        <v>3695</v>
      </c>
      <c r="D160" s="68">
        <v>3</v>
      </c>
      <c r="E160" s="69" t="s">
        <v>132</v>
      </c>
      <c r="F160" s="70">
        <v>32</v>
      </c>
      <c r="G160" s="67"/>
      <c r="H160" s="71"/>
      <c r="I160" s="72"/>
      <c r="J160" s="72"/>
      <c r="K160" s="34" t="s">
        <v>65</v>
      </c>
      <c r="L160" s="79">
        <v>160</v>
      </c>
      <c r="M160" s="79"/>
      <c r="N160" s="74"/>
      <c r="O160" s="81" t="s">
        <v>416</v>
      </c>
      <c r="P160" s="83">
        <v>43482.5312962963</v>
      </c>
      <c r="Q160" s="81" t="s">
        <v>498</v>
      </c>
      <c r="R160" s="85" t="s">
        <v>554</v>
      </c>
      <c r="S160" s="81" t="s">
        <v>582</v>
      </c>
      <c r="T160" s="81" t="s">
        <v>587</v>
      </c>
      <c r="U160" s="85" t="s">
        <v>656</v>
      </c>
      <c r="V160" s="85" t="s">
        <v>656</v>
      </c>
      <c r="W160" s="83">
        <v>43482.5312962963</v>
      </c>
      <c r="X160" s="85" t="s">
        <v>904</v>
      </c>
      <c r="Y160" s="81"/>
      <c r="Z160" s="81"/>
      <c r="AA160" s="87" t="s">
        <v>1157</v>
      </c>
      <c r="AB160" s="81"/>
      <c r="AC160" s="81" t="b">
        <v>0</v>
      </c>
      <c r="AD160" s="81">
        <v>30</v>
      </c>
      <c r="AE160" s="87" t="s">
        <v>1288</v>
      </c>
      <c r="AF160" s="81" t="b">
        <v>0</v>
      </c>
      <c r="AG160" s="81" t="s">
        <v>1298</v>
      </c>
      <c r="AH160" s="81"/>
      <c r="AI160" s="87" t="s">
        <v>1288</v>
      </c>
      <c r="AJ160" s="81" t="b">
        <v>0</v>
      </c>
      <c r="AK160" s="81">
        <v>8</v>
      </c>
      <c r="AL160" s="87" t="s">
        <v>1288</v>
      </c>
      <c r="AM160" s="81" t="s">
        <v>1322</v>
      </c>
      <c r="AN160" s="81" t="b">
        <v>0</v>
      </c>
      <c r="AO160" s="87" t="s">
        <v>1157</v>
      </c>
      <c r="AP160" s="81" t="s">
        <v>415</v>
      </c>
      <c r="AQ160" s="81">
        <v>0</v>
      </c>
      <c r="AR160" s="81">
        <v>0</v>
      </c>
      <c r="AS160" s="81"/>
      <c r="AT160" s="81"/>
      <c r="AU160" s="81"/>
      <c r="AV160" s="81"/>
      <c r="AW160" s="81"/>
      <c r="AX160" s="81"/>
      <c r="AY160" s="81"/>
      <c r="AZ160" s="81"/>
      <c r="BA160">
        <v>1</v>
      </c>
      <c r="BB160" s="80" t="str">
        <f>REPLACE(INDEX(GroupVertices[Group],MATCH(Edges[[#This Row],[Vertex 1]],GroupVertices[Vertex],0)),1,1,"")</f>
        <v>1</v>
      </c>
      <c r="BC160" s="80" t="str">
        <f>REPLACE(INDEX(GroupVertices[Group],MATCH(Edges[[#This Row],[Vertex 2]],GroupVertices[Vertex],0)),1,1,"")</f>
        <v>1</v>
      </c>
      <c r="BD160" s="48"/>
      <c r="BE160" s="49"/>
      <c r="BF160" s="48"/>
      <c r="BG160" s="49"/>
      <c r="BH160" s="48"/>
      <c r="BI160" s="49"/>
      <c r="BJ160" s="48"/>
      <c r="BK160" s="49"/>
      <c r="BL160" s="48"/>
    </row>
    <row r="161" spans="1:64" ht="15">
      <c r="A161" s="66" t="s">
        <v>336</v>
      </c>
      <c r="B161" s="66" t="s">
        <v>405</v>
      </c>
      <c r="C161" s="67" t="s">
        <v>3695</v>
      </c>
      <c r="D161" s="68">
        <v>3</v>
      </c>
      <c r="E161" s="69" t="s">
        <v>132</v>
      </c>
      <c r="F161" s="70">
        <v>32</v>
      </c>
      <c r="G161" s="67"/>
      <c r="H161" s="71"/>
      <c r="I161" s="72"/>
      <c r="J161" s="72"/>
      <c r="K161" s="34" t="s">
        <v>65</v>
      </c>
      <c r="L161" s="79">
        <v>161</v>
      </c>
      <c r="M161" s="79"/>
      <c r="N161" s="74"/>
      <c r="O161" s="81" t="s">
        <v>416</v>
      </c>
      <c r="P161" s="83">
        <v>43482.5312962963</v>
      </c>
      <c r="Q161" s="81" t="s">
        <v>498</v>
      </c>
      <c r="R161" s="85" t="s">
        <v>554</v>
      </c>
      <c r="S161" s="81" t="s">
        <v>582</v>
      </c>
      <c r="T161" s="81" t="s">
        <v>587</v>
      </c>
      <c r="U161" s="85" t="s">
        <v>656</v>
      </c>
      <c r="V161" s="85" t="s">
        <v>656</v>
      </c>
      <c r="W161" s="83">
        <v>43482.5312962963</v>
      </c>
      <c r="X161" s="85" t="s">
        <v>904</v>
      </c>
      <c r="Y161" s="81"/>
      <c r="Z161" s="81"/>
      <c r="AA161" s="87" t="s">
        <v>1157</v>
      </c>
      <c r="AB161" s="81"/>
      <c r="AC161" s="81" t="b">
        <v>0</v>
      </c>
      <c r="AD161" s="81">
        <v>30</v>
      </c>
      <c r="AE161" s="87" t="s">
        <v>1288</v>
      </c>
      <c r="AF161" s="81" t="b">
        <v>0</v>
      </c>
      <c r="AG161" s="81" t="s">
        <v>1298</v>
      </c>
      <c r="AH161" s="81"/>
      <c r="AI161" s="87" t="s">
        <v>1288</v>
      </c>
      <c r="AJ161" s="81" t="b">
        <v>0</v>
      </c>
      <c r="AK161" s="81">
        <v>8</v>
      </c>
      <c r="AL161" s="87" t="s">
        <v>1288</v>
      </c>
      <c r="AM161" s="81" t="s">
        <v>1322</v>
      </c>
      <c r="AN161" s="81" t="b">
        <v>0</v>
      </c>
      <c r="AO161" s="87" t="s">
        <v>1157</v>
      </c>
      <c r="AP161" s="81" t="s">
        <v>415</v>
      </c>
      <c r="AQ161" s="81">
        <v>0</v>
      </c>
      <c r="AR161" s="81">
        <v>0</v>
      </c>
      <c r="AS161" s="81"/>
      <c r="AT161" s="81"/>
      <c r="AU161" s="81"/>
      <c r="AV161" s="81"/>
      <c r="AW161" s="81"/>
      <c r="AX161" s="81"/>
      <c r="AY161" s="81"/>
      <c r="AZ161" s="81"/>
      <c r="BA161">
        <v>1</v>
      </c>
      <c r="BB161" s="80" t="str">
        <f>REPLACE(INDEX(GroupVertices[Group],MATCH(Edges[[#This Row],[Vertex 1]],GroupVertices[Vertex],0)),1,1,"")</f>
        <v>1</v>
      </c>
      <c r="BC161" s="80" t="str">
        <f>REPLACE(INDEX(GroupVertices[Group],MATCH(Edges[[#This Row],[Vertex 2]],GroupVertices[Vertex],0)),1,1,"")</f>
        <v>1</v>
      </c>
      <c r="BD161" s="48"/>
      <c r="BE161" s="49"/>
      <c r="BF161" s="48"/>
      <c r="BG161" s="49"/>
      <c r="BH161" s="48"/>
      <c r="BI161" s="49"/>
      <c r="BJ161" s="48"/>
      <c r="BK161" s="49"/>
      <c r="BL161" s="48"/>
    </row>
    <row r="162" spans="1:64" ht="15">
      <c r="A162" s="66" t="s">
        <v>336</v>
      </c>
      <c r="B162" s="66" t="s">
        <v>379</v>
      </c>
      <c r="C162" s="67" t="s">
        <v>3695</v>
      </c>
      <c r="D162" s="68">
        <v>3</v>
      </c>
      <c r="E162" s="69" t="s">
        <v>132</v>
      </c>
      <c r="F162" s="70">
        <v>32</v>
      </c>
      <c r="G162" s="67"/>
      <c r="H162" s="71"/>
      <c r="I162" s="72"/>
      <c r="J162" s="72"/>
      <c r="K162" s="34" t="s">
        <v>65</v>
      </c>
      <c r="L162" s="79">
        <v>162</v>
      </c>
      <c r="M162" s="79"/>
      <c r="N162" s="74"/>
      <c r="O162" s="81" t="s">
        <v>416</v>
      </c>
      <c r="P162" s="83">
        <v>43482.5312962963</v>
      </c>
      <c r="Q162" s="81" t="s">
        <v>498</v>
      </c>
      <c r="R162" s="85" t="s">
        <v>554</v>
      </c>
      <c r="S162" s="81" t="s">
        <v>582</v>
      </c>
      <c r="T162" s="81" t="s">
        <v>587</v>
      </c>
      <c r="U162" s="85" t="s">
        <v>656</v>
      </c>
      <c r="V162" s="85" t="s">
        <v>656</v>
      </c>
      <c r="W162" s="83">
        <v>43482.5312962963</v>
      </c>
      <c r="X162" s="85" t="s">
        <v>904</v>
      </c>
      <c r="Y162" s="81"/>
      <c r="Z162" s="81"/>
      <c r="AA162" s="87" t="s">
        <v>1157</v>
      </c>
      <c r="AB162" s="81"/>
      <c r="AC162" s="81" t="b">
        <v>0</v>
      </c>
      <c r="AD162" s="81">
        <v>30</v>
      </c>
      <c r="AE162" s="87" t="s">
        <v>1288</v>
      </c>
      <c r="AF162" s="81" t="b">
        <v>0</v>
      </c>
      <c r="AG162" s="81" t="s">
        <v>1298</v>
      </c>
      <c r="AH162" s="81"/>
      <c r="AI162" s="87" t="s">
        <v>1288</v>
      </c>
      <c r="AJ162" s="81" t="b">
        <v>0</v>
      </c>
      <c r="AK162" s="81">
        <v>8</v>
      </c>
      <c r="AL162" s="87" t="s">
        <v>1288</v>
      </c>
      <c r="AM162" s="81" t="s">
        <v>1322</v>
      </c>
      <c r="AN162" s="81" t="b">
        <v>0</v>
      </c>
      <c r="AO162" s="87" t="s">
        <v>1157</v>
      </c>
      <c r="AP162" s="81" t="s">
        <v>415</v>
      </c>
      <c r="AQ162" s="81">
        <v>0</v>
      </c>
      <c r="AR162" s="81">
        <v>0</v>
      </c>
      <c r="AS162" s="81"/>
      <c r="AT162" s="81"/>
      <c r="AU162" s="81"/>
      <c r="AV162" s="81"/>
      <c r="AW162" s="81"/>
      <c r="AX162" s="81"/>
      <c r="AY162" s="81"/>
      <c r="AZ162" s="81"/>
      <c r="BA162">
        <v>1</v>
      </c>
      <c r="BB162" s="80" t="str">
        <f>REPLACE(INDEX(GroupVertices[Group],MATCH(Edges[[#This Row],[Vertex 1]],GroupVertices[Vertex],0)),1,1,"")</f>
        <v>1</v>
      </c>
      <c r="BC162" s="80" t="str">
        <f>REPLACE(INDEX(GroupVertices[Group],MATCH(Edges[[#This Row],[Vertex 2]],GroupVertices[Vertex],0)),1,1,"")</f>
        <v>1</v>
      </c>
      <c r="BD162" s="48">
        <v>0</v>
      </c>
      <c r="BE162" s="49">
        <v>0</v>
      </c>
      <c r="BF162" s="48">
        <v>0</v>
      </c>
      <c r="BG162" s="49">
        <v>0</v>
      </c>
      <c r="BH162" s="48">
        <v>0</v>
      </c>
      <c r="BI162" s="49">
        <v>0</v>
      </c>
      <c r="BJ162" s="48">
        <v>34</v>
      </c>
      <c r="BK162" s="49">
        <v>100</v>
      </c>
      <c r="BL162" s="48">
        <v>34</v>
      </c>
    </row>
    <row r="163" spans="1:64" ht="15">
      <c r="A163" s="66" t="s">
        <v>337</v>
      </c>
      <c r="B163" s="66" t="s">
        <v>336</v>
      </c>
      <c r="C163" s="67" t="s">
        <v>3695</v>
      </c>
      <c r="D163" s="68">
        <v>3</v>
      </c>
      <c r="E163" s="69" t="s">
        <v>132</v>
      </c>
      <c r="F163" s="70">
        <v>32</v>
      </c>
      <c r="G163" s="67"/>
      <c r="H163" s="71"/>
      <c r="I163" s="72"/>
      <c r="J163" s="72"/>
      <c r="K163" s="34" t="s">
        <v>65</v>
      </c>
      <c r="L163" s="79">
        <v>163</v>
      </c>
      <c r="M163" s="79"/>
      <c r="N163" s="74"/>
      <c r="O163" s="81" t="s">
        <v>415</v>
      </c>
      <c r="P163" s="83">
        <v>43483.77795138889</v>
      </c>
      <c r="Q163" s="81" t="s">
        <v>498</v>
      </c>
      <c r="R163" s="81"/>
      <c r="S163" s="81"/>
      <c r="T163" s="81"/>
      <c r="U163" s="81"/>
      <c r="V163" s="85" t="s">
        <v>742</v>
      </c>
      <c r="W163" s="83">
        <v>43483.77795138889</v>
      </c>
      <c r="X163" s="85" t="s">
        <v>905</v>
      </c>
      <c r="Y163" s="81"/>
      <c r="Z163" s="81"/>
      <c r="AA163" s="87" t="s">
        <v>1158</v>
      </c>
      <c r="AB163" s="81"/>
      <c r="AC163" s="81" t="b">
        <v>0</v>
      </c>
      <c r="AD163" s="81">
        <v>0</v>
      </c>
      <c r="AE163" s="87" t="s">
        <v>1288</v>
      </c>
      <c r="AF163" s="81" t="b">
        <v>0</v>
      </c>
      <c r="AG163" s="81" t="s">
        <v>1298</v>
      </c>
      <c r="AH163" s="81"/>
      <c r="AI163" s="87" t="s">
        <v>1288</v>
      </c>
      <c r="AJ163" s="81" t="b">
        <v>0</v>
      </c>
      <c r="AK163" s="81">
        <v>8</v>
      </c>
      <c r="AL163" s="87" t="s">
        <v>1157</v>
      </c>
      <c r="AM163" s="81" t="s">
        <v>1315</v>
      </c>
      <c r="AN163" s="81" t="b">
        <v>0</v>
      </c>
      <c r="AO163" s="87" t="s">
        <v>1157</v>
      </c>
      <c r="AP163" s="81" t="s">
        <v>214</v>
      </c>
      <c r="AQ163" s="81">
        <v>0</v>
      </c>
      <c r="AR163" s="81">
        <v>0</v>
      </c>
      <c r="AS163" s="81"/>
      <c r="AT163" s="81"/>
      <c r="AU163" s="81"/>
      <c r="AV163" s="81"/>
      <c r="AW163" s="81"/>
      <c r="AX163" s="81"/>
      <c r="AY163" s="81"/>
      <c r="AZ163" s="81"/>
      <c r="BA163">
        <v>1</v>
      </c>
      <c r="BB163" s="80" t="str">
        <f>REPLACE(INDEX(GroupVertices[Group],MATCH(Edges[[#This Row],[Vertex 1]],GroupVertices[Vertex],0)),1,1,"")</f>
        <v>1</v>
      </c>
      <c r="BC163" s="80" t="str">
        <f>REPLACE(INDEX(GroupVertices[Group],MATCH(Edges[[#This Row],[Vertex 2]],GroupVertices[Vertex],0)),1,1,"")</f>
        <v>1</v>
      </c>
      <c r="BD163" s="48"/>
      <c r="BE163" s="49"/>
      <c r="BF163" s="48"/>
      <c r="BG163" s="49"/>
      <c r="BH163" s="48"/>
      <c r="BI163" s="49"/>
      <c r="BJ163" s="48"/>
      <c r="BK163" s="49"/>
      <c r="BL163" s="48"/>
    </row>
    <row r="164" spans="1:64" ht="15">
      <c r="A164" s="66" t="s">
        <v>337</v>
      </c>
      <c r="B164" s="66" t="s">
        <v>405</v>
      </c>
      <c r="C164" s="67" t="s">
        <v>3695</v>
      </c>
      <c r="D164" s="68">
        <v>3</v>
      </c>
      <c r="E164" s="69" t="s">
        <v>132</v>
      </c>
      <c r="F164" s="70">
        <v>32</v>
      </c>
      <c r="G164" s="67"/>
      <c r="H164" s="71"/>
      <c r="I164" s="72"/>
      <c r="J164" s="72"/>
      <c r="K164" s="34" t="s">
        <v>65</v>
      </c>
      <c r="L164" s="79">
        <v>164</v>
      </c>
      <c r="M164" s="79"/>
      <c r="N164" s="74"/>
      <c r="O164" s="81" t="s">
        <v>416</v>
      </c>
      <c r="P164" s="83">
        <v>43483.77795138889</v>
      </c>
      <c r="Q164" s="81" t="s">
        <v>498</v>
      </c>
      <c r="R164" s="81"/>
      <c r="S164" s="81"/>
      <c r="T164" s="81"/>
      <c r="U164" s="81"/>
      <c r="V164" s="85" t="s">
        <v>742</v>
      </c>
      <c r="W164" s="83">
        <v>43483.77795138889</v>
      </c>
      <c r="X164" s="85" t="s">
        <v>905</v>
      </c>
      <c r="Y164" s="81"/>
      <c r="Z164" s="81"/>
      <c r="AA164" s="87" t="s">
        <v>1158</v>
      </c>
      <c r="AB164" s="81"/>
      <c r="AC164" s="81" t="b">
        <v>0</v>
      </c>
      <c r="AD164" s="81">
        <v>0</v>
      </c>
      <c r="AE164" s="87" t="s">
        <v>1288</v>
      </c>
      <c r="AF164" s="81" t="b">
        <v>0</v>
      </c>
      <c r="AG164" s="81" t="s">
        <v>1298</v>
      </c>
      <c r="AH164" s="81"/>
      <c r="AI164" s="87" t="s">
        <v>1288</v>
      </c>
      <c r="AJ164" s="81" t="b">
        <v>0</v>
      </c>
      <c r="AK164" s="81">
        <v>8</v>
      </c>
      <c r="AL164" s="87" t="s">
        <v>1157</v>
      </c>
      <c r="AM164" s="81" t="s">
        <v>1315</v>
      </c>
      <c r="AN164" s="81" t="b">
        <v>0</v>
      </c>
      <c r="AO164" s="87" t="s">
        <v>1157</v>
      </c>
      <c r="AP164" s="81" t="s">
        <v>214</v>
      </c>
      <c r="AQ164" s="81">
        <v>0</v>
      </c>
      <c r="AR164" s="81">
        <v>0</v>
      </c>
      <c r="AS164" s="81"/>
      <c r="AT164" s="81"/>
      <c r="AU164" s="81"/>
      <c r="AV164" s="81"/>
      <c r="AW164" s="81"/>
      <c r="AX164" s="81"/>
      <c r="AY164" s="81"/>
      <c r="AZ164" s="81"/>
      <c r="BA164">
        <v>1</v>
      </c>
      <c r="BB164" s="80" t="str">
        <f>REPLACE(INDEX(GroupVertices[Group],MATCH(Edges[[#This Row],[Vertex 1]],GroupVertices[Vertex],0)),1,1,"")</f>
        <v>1</v>
      </c>
      <c r="BC164" s="80" t="str">
        <f>REPLACE(INDEX(GroupVertices[Group],MATCH(Edges[[#This Row],[Vertex 2]],GroupVertices[Vertex],0)),1,1,"")</f>
        <v>1</v>
      </c>
      <c r="BD164" s="48"/>
      <c r="BE164" s="49"/>
      <c r="BF164" s="48"/>
      <c r="BG164" s="49"/>
      <c r="BH164" s="48"/>
      <c r="BI164" s="49"/>
      <c r="BJ164" s="48"/>
      <c r="BK164" s="49"/>
      <c r="BL164" s="48"/>
    </row>
    <row r="165" spans="1:64" ht="15">
      <c r="A165" s="66" t="s">
        <v>337</v>
      </c>
      <c r="B165" s="66" t="s">
        <v>387</v>
      </c>
      <c r="C165" s="67" t="s">
        <v>3695</v>
      </c>
      <c r="D165" s="68">
        <v>3</v>
      </c>
      <c r="E165" s="69" t="s">
        <v>132</v>
      </c>
      <c r="F165" s="70">
        <v>32</v>
      </c>
      <c r="G165" s="67"/>
      <c r="H165" s="71"/>
      <c r="I165" s="72"/>
      <c r="J165" s="72"/>
      <c r="K165" s="34" t="s">
        <v>65</v>
      </c>
      <c r="L165" s="79">
        <v>165</v>
      </c>
      <c r="M165" s="79"/>
      <c r="N165" s="74"/>
      <c r="O165" s="81" t="s">
        <v>416</v>
      </c>
      <c r="P165" s="83">
        <v>43483.77795138889</v>
      </c>
      <c r="Q165" s="81" t="s">
        <v>498</v>
      </c>
      <c r="R165" s="81"/>
      <c r="S165" s="81"/>
      <c r="T165" s="81"/>
      <c r="U165" s="81"/>
      <c r="V165" s="85" t="s">
        <v>742</v>
      </c>
      <c r="W165" s="83">
        <v>43483.77795138889</v>
      </c>
      <c r="X165" s="85" t="s">
        <v>905</v>
      </c>
      <c r="Y165" s="81"/>
      <c r="Z165" s="81"/>
      <c r="AA165" s="87" t="s">
        <v>1158</v>
      </c>
      <c r="AB165" s="81"/>
      <c r="AC165" s="81" t="b">
        <v>0</v>
      </c>
      <c r="AD165" s="81">
        <v>0</v>
      </c>
      <c r="AE165" s="87" t="s">
        <v>1288</v>
      </c>
      <c r="AF165" s="81" t="b">
        <v>0</v>
      </c>
      <c r="AG165" s="81" t="s">
        <v>1298</v>
      </c>
      <c r="AH165" s="81"/>
      <c r="AI165" s="87" t="s">
        <v>1288</v>
      </c>
      <c r="AJ165" s="81" t="b">
        <v>0</v>
      </c>
      <c r="AK165" s="81">
        <v>8</v>
      </c>
      <c r="AL165" s="87" t="s">
        <v>1157</v>
      </c>
      <c r="AM165" s="81" t="s">
        <v>1315</v>
      </c>
      <c r="AN165" s="81" t="b">
        <v>0</v>
      </c>
      <c r="AO165" s="87" t="s">
        <v>1157</v>
      </c>
      <c r="AP165" s="81" t="s">
        <v>214</v>
      </c>
      <c r="AQ165" s="81">
        <v>0</v>
      </c>
      <c r="AR165" s="81">
        <v>0</v>
      </c>
      <c r="AS165" s="81"/>
      <c r="AT165" s="81"/>
      <c r="AU165" s="81"/>
      <c r="AV165" s="81"/>
      <c r="AW165" s="81"/>
      <c r="AX165" s="81"/>
      <c r="AY165" s="81"/>
      <c r="AZ165" s="81"/>
      <c r="BA165">
        <v>1</v>
      </c>
      <c r="BB165" s="80" t="str">
        <f>REPLACE(INDEX(GroupVertices[Group],MATCH(Edges[[#This Row],[Vertex 1]],GroupVertices[Vertex],0)),1,1,"")</f>
        <v>1</v>
      </c>
      <c r="BC165" s="80" t="str">
        <f>REPLACE(INDEX(GroupVertices[Group],MATCH(Edges[[#This Row],[Vertex 2]],GroupVertices[Vertex],0)),1,1,"")</f>
        <v>1</v>
      </c>
      <c r="BD165" s="48"/>
      <c r="BE165" s="49"/>
      <c r="BF165" s="48"/>
      <c r="BG165" s="49"/>
      <c r="BH165" s="48"/>
      <c r="BI165" s="49"/>
      <c r="BJ165" s="48"/>
      <c r="BK165" s="49"/>
      <c r="BL165" s="48"/>
    </row>
    <row r="166" spans="1:64" ht="15">
      <c r="A166" s="66" t="s">
        <v>337</v>
      </c>
      <c r="B166" s="66" t="s">
        <v>379</v>
      </c>
      <c r="C166" s="67" t="s">
        <v>3695</v>
      </c>
      <c r="D166" s="68">
        <v>3</v>
      </c>
      <c r="E166" s="69" t="s">
        <v>132</v>
      </c>
      <c r="F166" s="70">
        <v>32</v>
      </c>
      <c r="G166" s="67"/>
      <c r="H166" s="71"/>
      <c r="I166" s="72"/>
      <c r="J166" s="72"/>
      <c r="K166" s="34" t="s">
        <v>65</v>
      </c>
      <c r="L166" s="79">
        <v>166</v>
      </c>
      <c r="M166" s="79"/>
      <c r="N166" s="74"/>
      <c r="O166" s="81" t="s">
        <v>416</v>
      </c>
      <c r="P166" s="83">
        <v>43483.77795138889</v>
      </c>
      <c r="Q166" s="81" t="s">
        <v>498</v>
      </c>
      <c r="R166" s="81"/>
      <c r="S166" s="81"/>
      <c r="T166" s="81"/>
      <c r="U166" s="81"/>
      <c r="V166" s="85" t="s">
        <v>742</v>
      </c>
      <c r="W166" s="83">
        <v>43483.77795138889</v>
      </c>
      <c r="X166" s="85" t="s">
        <v>905</v>
      </c>
      <c r="Y166" s="81"/>
      <c r="Z166" s="81"/>
      <c r="AA166" s="87" t="s">
        <v>1158</v>
      </c>
      <c r="AB166" s="81"/>
      <c r="AC166" s="81" t="b">
        <v>0</v>
      </c>
      <c r="AD166" s="81">
        <v>0</v>
      </c>
      <c r="AE166" s="87" t="s">
        <v>1288</v>
      </c>
      <c r="AF166" s="81" t="b">
        <v>0</v>
      </c>
      <c r="AG166" s="81" t="s">
        <v>1298</v>
      </c>
      <c r="AH166" s="81"/>
      <c r="AI166" s="87" t="s">
        <v>1288</v>
      </c>
      <c r="AJ166" s="81" t="b">
        <v>0</v>
      </c>
      <c r="AK166" s="81">
        <v>8</v>
      </c>
      <c r="AL166" s="87" t="s">
        <v>1157</v>
      </c>
      <c r="AM166" s="81" t="s">
        <v>1315</v>
      </c>
      <c r="AN166" s="81" t="b">
        <v>0</v>
      </c>
      <c r="AO166" s="87" t="s">
        <v>1157</v>
      </c>
      <c r="AP166" s="81" t="s">
        <v>214</v>
      </c>
      <c r="AQ166" s="81">
        <v>0</v>
      </c>
      <c r="AR166" s="81">
        <v>0</v>
      </c>
      <c r="AS166" s="81"/>
      <c r="AT166" s="81"/>
      <c r="AU166" s="81"/>
      <c r="AV166" s="81"/>
      <c r="AW166" s="81"/>
      <c r="AX166" s="81"/>
      <c r="AY166" s="81"/>
      <c r="AZ166" s="81"/>
      <c r="BA166">
        <v>1</v>
      </c>
      <c r="BB166" s="80" t="str">
        <f>REPLACE(INDEX(GroupVertices[Group],MATCH(Edges[[#This Row],[Vertex 1]],GroupVertices[Vertex],0)),1,1,"")</f>
        <v>1</v>
      </c>
      <c r="BC166" s="80" t="str">
        <f>REPLACE(INDEX(GroupVertices[Group],MATCH(Edges[[#This Row],[Vertex 2]],GroupVertices[Vertex],0)),1,1,"")</f>
        <v>1</v>
      </c>
      <c r="BD166" s="48">
        <v>0</v>
      </c>
      <c r="BE166" s="49">
        <v>0</v>
      </c>
      <c r="BF166" s="48">
        <v>0</v>
      </c>
      <c r="BG166" s="49">
        <v>0</v>
      </c>
      <c r="BH166" s="48">
        <v>0</v>
      </c>
      <c r="BI166" s="49">
        <v>0</v>
      </c>
      <c r="BJ166" s="48">
        <v>34</v>
      </c>
      <c r="BK166" s="49">
        <v>100</v>
      </c>
      <c r="BL166" s="48">
        <v>34</v>
      </c>
    </row>
    <row r="167" spans="1:64" ht="15">
      <c r="A167" s="66" t="s">
        <v>338</v>
      </c>
      <c r="B167" s="66" t="s">
        <v>338</v>
      </c>
      <c r="C167" s="67" t="s">
        <v>3695</v>
      </c>
      <c r="D167" s="68">
        <v>3</v>
      </c>
      <c r="E167" s="69" t="s">
        <v>132</v>
      </c>
      <c r="F167" s="70">
        <v>32</v>
      </c>
      <c r="G167" s="67"/>
      <c r="H167" s="71"/>
      <c r="I167" s="72"/>
      <c r="J167" s="72"/>
      <c r="K167" s="34" t="s">
        <v>65</v>
      </c>
      <c r="L167" s="79">
        <v>167</v>
      </c>
      <c r="M167" s="79"/>
      <c r="N167" s="74"/>
      <c r="O167" s="81" t="s">
        <v>214</v>
      </c>
      <c r="P167" s="83">
        <v>43483.4071412037</v>
      </c>
      <c r="Q167" s="81" t="s">
        <v>458</v>
      </c>
      <c r="R167" s="81"/>
      <c r="S167" s="81"/>
      <c r="T167" s="81" t="s">
        <v>602</v>
      </c>
      <c r="U167" s="85" t="s">
        <v>644</v>
      </c>
      <c r="V167" s="85" t="s">
        <v>644</v>
      </c>
      <c r="W167" s="83">
        <v>43483.4071412037</v>
      </c>
      <c r="X167" s="85" t="s">
        <v>906</v>
      </c>
      <c r="Y167" s="81"/>
      <c r="Z167" s="81"/>
      <c r="AA167" s="87" t="s">
        <v>1159</v>
      </c>
      <c r="AB167" s="81"/>
      <c r="AC167" s="81" t="b">
        <v>0</v>
      </c>
      <c r="AD167" s="81">
        <v>20</v>
      </c>
      <c r="AE167" s="87" t="s">
        <v>1288</v>
      </c>
      <c r="AF167" s="81" t="b">
        <v>0</v>
      </c>
      <c r="AG167" s="81" t="s">
        <v>1298</v>
      </c>
      <c r="AH167" s="81"/>
      <c r="AI167" s="87" t="s">
        <v>1288</v>
      </c>
      <c r="AJ167" s="81" t="b">
        <v>0</v>
      </c>
      <c r="AK167" s="81">
        <v>14</v>
      </c>
      <c r="AL167" s="87" t="s">
        <v>1288</v>
      </c>
      <c r="AM167" s="81" t="s">
        <v>1317</v>
      </c>
      <c r="AN167" s="81" t="b">
        <v>0</v>
      </c>
      <c r="AO167" s="87" t="s">
        <v>1159</v>
      </c>
      <c r="AP167" s="81" t="s">
        <v>415</v>
      </c>
      <c r="AQ167" s="81">
        <v>0</v>
      </c>
      <c r="AR167" s="81">
        <v>0</v>
      </c>
      <c r="AS167" s="81"/>
      <c r="AT167" s="81"/>
      <c r="AU167" s="81"/>
      <c r="AV167" s="81"/>
      <c r="AW167" s="81"/>
      <c r="AX167" s="81"/>
      <c r="AY167" s="81"/>
      <c r="AZ167" s="81"/>
      <c r="BA167">
        <v>1</v>
      </c>
      <c r="BB167" s="80" t="str">
        <f>REPLACE(INDEX(GroupVertices[Group],MATCH(Edges[[#This Row],[Vertex 1]],GroupVertices[Vertex],0)),1,1,"")</f>
        <v>4</v>
      </c>
      <c r="BC167" s="80" t="str">
        <f>REPLACE(INDEX(GroupVertices[Group],MATCH(Edges[[#This Row],[Vertex 2]],GroupVertices[Vertex],0)),1,1,"")</f>
        <v>4</v>
      </c>
      <c r="BD167" s="48">
        <v>2</v>
      </c>
      <c r="BE167" s="49">
        <v>11.764705882352942</v>
      </c>
      <c r="BF167" s="48">
        <v>0</v>
      </c>
      <c r="BG167" s="49">
        <v>0</v>
      </c>
      <c r="BH167" s="48">
        <v>0</v>
      </c>
      <c r="BI167" s="49">
        <v>0</v>
      </c>
      <c r="BJ167" s="48">
        <v>15</v>
      </c>
      <c r="BK167" s="49">
        <v>88.23529411764706</v>
      </c>
      <c r="BL167" s="48">
        <v>17</v>
      </c>
    </row>
    <row r="168" spans="1:64" ht="15">
      <c r="A168" s="66" t="s">
        <v>339</v>
      </c>
      <c r="B168" s="66" t="s">
        <v>338</v>
      </c>
      <c r="C168" s="67" t="s">
        <v>3695</v>
      </c>
      <c r="D168" s="68">
        <v>3</v>
      </c>
      <c r="E168" s="69" t="s">
        <v>132</v>
      </c>
      <c r="F168" s="70">
        <v>32</v>
      </c>
      <c r="G168" s="67"/>
      <c r="H168" s="71"/>
      <c r="I168" s="72"/>
      <c r="J168" s="72"/>
      <c r="K168" s="34" t="s">
        <v>65</v>
      </c>
      <c r="L168" s="79">
        <v>168</v>
      </c>
      <c r="M168" s="79"/>
      <c r="N168" s="74"/>
      <c r="O168" s="81" t="s">
        <v>415</v>
      </c>
      <c r="P168" s="83">
        <v>43483.779282407406</v>
      </c>
      <c r="Q168" s="81" t="s">
        <v>458</v>
      </c>
      <c r="R168" s="81"/>
      <c r="S168" s="81"/>
      <c r="T168" s="81" t="s">
        <v>602</v>
      </c>
      <c r="U168" s="85" t="s">
        <v>644</v>
      </c>
      <c r="V168" s="85" t="s">
        <v>644</v>
      </c>
      <c r="W168" s="83">
        <v>43483.779282407406</v>
      </c>
      <c r="X168" s="85" t="s">
        <v>907</v>
      </c>
      <c r="Y168" s="81"/>
      <c r="Z168" s="81"/>
      <c r="AA168" s="87" t="s">
        <v>1160</v>
      </c>
      <c r="AB168" s="81"/>
      <c r="AC168" s="81" t="b">
        <v>0</v>
      </c>
      <c r="AD168" s="81">
        <v>0</v>
      </c>
      <c r="AE168" s="87" t="s">
        <v>1288</v>
      </c>
      <c r="AF168" s="81" t="b">
        <v>0</v>
      </c>
      <c r="AG168" s="81" t="s">
        <v>1298</v>
      </c>
      <c r="AH168" s="81"/>
      <c r="AI168" s="87" t="s">
        <v>1288</v>
      </c>
      <c r="AJ168" s="81" t="b">
        <v>0</v>
      </c>
      <c r="AK168" s="81">
        <v>14</v>
      </c>
      <c r="AL168" s="87" t="s">
        <v>1159</v>
      </c>
      <c r="AM168" s="81" t="s">
        <v>1312</v>
      </c>
      <c r="AN168" s="81" t="b">
        <v>0</v>
      </c>
      <c r="AO168" s="87" t="s">
        <v>1159</v>
      </c>
      <c r="AP168" s="81" t="s">
        <v>214</v>
      </c>
      <c r="AQ168" s="81">
        <v>0</v>
      </c>
      <c r="AR168" s="81">
        <v>0</v>
      </c>
      <c r="AS168" s="81"/>
      <c r="AT168" s="81"/>
      <c r="AU168" s="81"/>
      <c r="AV168" s="81"/>
      <c r="AW168" s="81"/>
      <c r="AX168" s="81"/>
      <c r="AY168" s="81"/>
      <c r="AZ168" s="81"/>
      <c r="BA168">
        <v>1</v>
      </c>
      <c r="BB168" s="80" t="str">
        <f>REPLACE(INDEX(GroupVertices[Group],MATCH(Edges[[#This Row],[Vertex 1]],GroupVertices[Vertex],0)),1,1,"")</f>
        <v>4</v>
      </c>
      <c r="BC168" s="80" t="str">
        <f>REPLACE(INDEX(GroupVertices[Group],MATCH(Edges[[#This Row],[Vertex 2]],GroupVertices[Vertex],0)),1,1,"")</f>
        <v>4</v>
      </c>
      <c r="BD168" s="48">
        <v>2</v>
      </c>
      <c r="BE168" s="49">
        <v>11.764705882352942</v>
      </c>
      <c r="BF168" s="48">
        <v>0</v>
      </c>
      <c r="BG168" s="49">
        <v>0</v>
      </c>
      <c r="BH168" s="48">
        <v>0</v>
      </c>
      <c r="BI168" s="49">
        <v>0</v>
      </c>
      <c r="BJ168" s="48">
        <v>15</v>
      </c>
      <c r="BK168" s="49">
        <v>88.23529411764706</v>
      </c>
      <c r="BL168" s="48">
        <v>17</v>
      </c>
    </row>
    <row r="169" spans="1:64" ht="15">
      <c r="A169" s="66" t="s">
        <v>340</v>
      </c>
      <c r="B169" s="66" t="s">
        <v>293</v>
      </c>
      <c r="C169" s="67" t="s">
        <v>3695</v>
      </c>
      <c r="D169" s="68">
        <v>3</v>
      </c>
      <c r="E169" s="69" t="s">
        <v>132</v>
      </c>
      <c r="F169" s="70">
        <v>32</v>
      </c>
      <c r="G169" s="67"/>
      <c r="H169" s="71"/>
      <c r="I169" s="72"/>
      <c r="J169" s="72"/>
      <c r="K169" s="34" t="s">
        <v>65</v>
      </c>
      <c r="L169" s="79">
        <v>169</v>
      </c>
      <c r="M169" s="79"/>
      <c r="N169" s="74"/>
      <c r="O169" s="81" t="s">
        <v>415</v>
      </c>
      <c r="P169" s="83">
        <v>43483.70599537037</v>
      </c>
      <c r="Q169" s="81" t="s">
        <v>423</v>
      </c>
      <c r="R169" s="81"/>
      <c r="S169" s="81"/>
      <c r="T169" s="81" t="s">
        <v>592</v>
      </c>
      <c r="U169" s="81"/>
      <c r="V169" s="85" t="s">
        <v>743</v>
      </c>
      <c r="W169" s="83">
        <v>43483.70599537037</v>
      </c>
      <c r="X169" s="85" t="s">
        <v>908</v>
      </c>
      <c r="Y169" s="81"/>
      <c r="Z169" s="81"/>
      <c r="AA169" s="87" t="s">
        <v>1161</v>
      </c>
      <c r="AB169" s="81"/>
      <c r="AC169" s="81" t="b">
        <v>0</v>
      </c>
      <c r="AD169" s="81">
        <v>0</v>
      </c>
      <c r="AE169" s="87" t="s">
        <v>1288</v>
      </c>
      <c r="AF169" s="81" t="b">
        <v>0</v>
      </c>
      <c r="AG169" s="81" t="s">
        <v>1298</v>
      </c>
      <c r="AH169" s="81"/>
      <c r="AI169" s="87" t="s">
        <v>1288</v>
      </c>
      <c r="AJ169" s="81" t="b">
        <v>0</v>
      </c>
      <c r="AK169" s="81">
        <v>7</v>
      </c>
      <c r="AL169" s="87" t="s">
        <v>1255</v>
      </c>
      <c r="AM169" s="81" t="s">
        <v>1312</v>
      </c>
      <c r="AN169" s="81" t="b">
        <v>0</v>
      </c>
      <c r="AO169" s="87" t="s">
        <v>1255</v>
      </c>
      <c r="AP169" s="81" t="s">
        <v>214</v>
      </c>
      <c r="AQ169" s="81">
        <v>0</v>
      </c>
      <c r="AR169" s="81">
        <v>0</v>
      </c>
      <c r="AS169" s="81"/>
      <c r="AT169" s="81"/>
      <c r="AU169" s="81"/>
      <c r="AV169" s="81"/>
      <c r="AW169" s="81"/>
      <c r="AX169" s="81"/>
      <c r="AY169" s="81"/>
      <c r="AZ169" s="81"/>
      <c r="BA169">
        <v>1</v>
      </c>
      <c r="BB169" s="80" t="str">
        <f>REPLACE(INDEX(GroupVertices[Group],MATCH(Edges[[#This Row],[Vertex 1]],GroupVertices[Vertex],0)),1,1,"")</f>
        <v>3</v>
      </c>
      <c r="BC169" s="80" t="str">
        <f>REPLACE(INDEX(GroupVertices[Group],MATCH(Edges[[#This Row],[Vertex 2]],GroupVertices[Vertex],0)),1,1,"")</f>
        <v>2</v>
      </c>
      <c r="BD169" s="48">
        <v>5</v>
      </c>
      <c r="BE169" s="49">
        <v>12.820512820512821</v>
      </c>
      <c r="BF169" s="48">
        <v>0</v>
      </c>
      <c r="BG169" s="49">
        <v>0</v>
      </c>
      <c r="BH169" s="48">
        <v>0</v>
      </c>
      <c r="BI169" s="49">
        <v>0</v>
      </c>
      <c r="BJ169" s="48">
        <v>34</v>
      </c>
      <c r="BK169" s="49">
        <v>87.17948717948718</v>
      </c>
      <c r="BL169" s="48">
        <v>39</v>
      </c>
    </row>
    <row r="170" spans="1:64" ht="15">
      <c r="A170" s="66" t="s">
        <v>340</v>
      </c>
      <c r="B170" s="66" t="s">
        <v>345</v>
      </c>
      <c r="C170" s="67" t="s">
        <v>3695</v>
      </c>
      <c r="D170" s="68">
        <v>3</v>
      </c>
      <c r="E170" s="69" t="s">
        <v>132</v>
      </c>
      <c r="F170" s="70">
        <v>32</v>
      </c>
      <c r="G170" s="67"/>
      <c r="H170" s="71"/>
      <c r="I170" s="72"/>
      <c r="J170" s="72"/>
      <c r="K170" s="34" t="s">
        <v>65</v>
      </c>
      <c r="L170" s="79">
        <v>170</v>
      </c>
      <c r="M170" s="79"/>
      <c r="N170" s="74"/>
      <c r="O170" s="81" t="s">
        <v>415</v>
      </c>
      <c r="P170" s="83">
        <v>43483.76630787037</v>
      </c>
      <c r="Q170" s="81" t="s">
        <v>499</v>
      </c>
      <c r="R170" s="81"/>
      <c r="S170" s="81"/>
      <c r="T170" s="81" t="s">
        <v>587</v>
      </c>
      <c r="U170" s="81"/>
      <c r="V170" s="85" t="s">
        <v>743</v>
      </c>
      <c r="W170" s="83">
        <v>43483.76630787037</v>
      </c>
      <c r="X170" s="85" t="s">
        <v>909</v>
      </c>
      <c r="Y170" s="81"/>
      <c r="Z170" s="81"/>
      <c r="AA170" s="87" t="s">
        <v>1162</v>
      </c>
      <c r="AB170" s="81"/>
      <c r="AC170" s="81" t="b">
        <v>0</v>
      </c>
      <c r="AD170" s="81">
        <v>0</v>
      </c>
      <c r="AE170" s="87" t="s">
        <v>1288</v>
      </c>
      <c r="AF170" s="81" t="b">
        <v>0</v>
      </c>
      <c r="AG170" s="81" t="s">
        <v>1298</v>
      </c>
      <c r="AH170" s="81"/>
      <c r="AI170" s="87" t="s">
        <v>1288</v>
      </c>
      <c r="AJ170" s="81" t="b">
        <v>0</v>
      </c>
      <c r="AK170" s="81">
        <v>2</v>
      </c>
      <c r="AL170" s="87" t="s">
        <v>1169</v>
      </c>
      <c r="AM170" s="81" t="s">
        <v>1312</v>
      </c>
      <c r="AN170" s="81" t="b">
        <v>0</v>
      </c>
      <c r="AO170" s="87" t="s">
        <v>1169</v>
      </c>
      <c r="AP170" s="81" t="s">
        <v>214</v>
      </c>
      <c r="AQ170" s="81">
        <v>0</v>
      </c>
      <c r="AR170" s="81">
        <v>0</v>
      </c>
      <c r="AS170" s="81"/>
      <c r="AT170" s="81"/>
      <c r="AU170" s="81"/>
      <c r="AV170" s="81"/>
      <c r="AW170" s="81"/>
      <c r="AX170" s="81"/>
      <c r="AY170" s="81"/>
      <c r="AZ170" s="81"/>
      <c r="BA170">
        <v>1</v>
      </c>
      <c r="BB170" s="80" t="str">
        <f>REPLACE(INDEX(GroupVertices[Group],MATCH(Edges[[#This Row],[Vertex 1]],GroupVertices[Vertex],0)),1,1,"")</f>
        <v>3</v>
      </c>
      <c r="BC170" s="80" t="str">
        <f>REPLACE(INDEX(GroupVertices[Group],MATCH(Edges[[#This Row],[Vertex 2]],GroupVertices[Vertex],0)),1,1,"")</f>
        <v>1</v>
      </c>
      <c r="BD170" s="48">
        <v>0</v>
      </c>
      <c r="BE170" s="49">
        <v>0</v>
      </c>
      <c r="BF170" s="48">
        <v>0</v>
      </c>
      <c r="BG170" s="49">
        <v>0</v>
      </c>
      <c r="BH170" s="48">
        <v>0</v>
      </c>
      <c r="BI170" s="49">
        <v>0</v>
      </c>
      <c r="BJ170" s="48">
        <v>15</v>
      </c>
      <c r="BK170" s="49">
        <v>100</v>
      </c>
      <c r="BL170" s="48">
        <v>15</v>
      </c>
    </row>
    <row r="171" spans="1:64" ht="15">
      <c r="A171" s="66" t="s">
        <v>340</v>
      </c>
      <c r="B171" s="66" t="s">
        <v>305</v>
      </c>
      <c r="C171" s="67" t="s">
        <v>3695</v>
      </c>
      <c r="D171" s="68">
        <v>3</v>
      </c>
      <c r="E171" s="69" t="s">
        <v>132</v>
      </c>
      <c r="F171" s="70">
        <v>32</v>
      </c>
      <c r="G171" s="67"/>
      <c r="H171" s="71"/>
      <c r="I171" s="72"/>
      <c r="J171" s="72"/>
      <c r="K171" s="34" t="s">
        <v>65</v>
      </c>
      <c r="L171" s="79">
        <v>171</v>
      </c>
      <c r="M171" s="79"/>
      <c r="N171" s="74"/>
      <c r="O171" s="81" t="s">
        <v>415</v>
      </c>
      <c r="P171" s="83">
        <v>43483.780335648145</v>
      </c>
      <c r="Q171" s="81" t="s">
        <v>500</v>
      </c>
      <c r="R171" s="81"/>
      <c r="S171" s="81"/>
      <c r="T171" s="81"/>
      <c r="U171" s="81"/>
      <c r="V171" s="85" t="s">
        <v>743</v>
      </c>
      <c r="W171" s="83">
        <v>43483.780335648145</v>
      </c>
      <c r="X171" s="85" t="s">
        <v>910</v>
      </c>
      <c r="Y171" s="81"/>
      <c r="Z171" s="81"/>
      <c r="AA171" s="87" t="s">
        <v>1163</v>
      </c>
      <c r="AB171" s="81"/>
      <c r="AC171" s="81" t="b">
        <v>0</v>
      </c>
      <c r="AD171" s="81">
        <v>0</v>
      </c>
      <c r="AE171" s="87" t="s">
        <v>1288</v>
      </c>
      <c r="AF171" s="81" t="b">
        <v>0</v>
      </c>
      <c r="AG171" s="81" t="s">
        <v>1298</v>
      </c>
      <c r="AH171" s="81"/>
      <c r="AI171" s="87" t="s">
        <v>1288</v>
      </c>
      <c r="AJ171" s="81" t="b">
        <v>0</v>
      </c>
      <c r="AK171" s="81">
        <v>6</v>
      </c>
      <c r="AL171" s="87" t="s">
        <v>1201</v>
      </c>
      <c r="AM171" s="81" t="s">
        <v>1312</v>
      </c>
      <c r="AN171" s="81" t="b">
        <v>0</v>
      </c>
      <c r="AO171" s="87" t="s">
        <v>1201</v>
      </c>
      <c r="AP171" s="81" t="s">
        <v>214</v>
      </c>
      <c r="AQ171" s="81">
        <v>0</v>
      </c>
      <c r="AR171" s="81">
        <v>0</v>
      </c>
      <c r="AS171" s="81"/>
      <c r="AT171" s="81"/>
      <c r="AU171" s="81"/>
      <c r="AV171" s="81"/>
      <c r="AW171" s="81"/>
      <c r="AX171" s="81"/>
      <c r="AY171" s="81"/>
      <c r="AZ171" s="81"/>
      <c r="BA171">
        <v>1</v>
      </c>
      <c r="BB171" s="80" t="str">
        <f>REPLACE(INDEX(GroupVertices[Group],MATCH(Edges[[#This Row],[Vertex 1]],GroupVertices[Vertex],0)),1,1,"")</f>
        <v>3</v>
      </c>
      <c r="BC171" s="80" t="str">
        <f>REPLACE(INDEX(GroupVertices[Group],MATCH(Edges[[#This Row],[Vertex 2]],GroupVertices[Vertex],0)),1,1,"")</f>
        <v>3</v>
      </c>
      <c r="BD171" s="48">
        <v>2</v>
      </c>
      <c r="BE171" s="49">
        <v>10.526315789473685</v>
      </c>
      <c r="BF171" s="48">
        <v>0</v>
      </c>
      <c r="BG171" s="49">
        <v>0</v>
      </c>
      <c r="BH171" s="48">
        <v>0</v>
      </c>
      <c r="BI171" s="49">
        <v>0</v>
      </c>
      <c r="BJ171" s="48">
        <v>17</v>
      </c>
      <c r="BK171" s="49">
        <v>89.47368421052632</v>
      </c>
      <c r="BL171" s="48">
        <v>19</v>
      </c>
    </row>
    <row r="172" spans="1:64" ht="15">
      <c r="A172" s="66" t="s">
        <v>341</v>
      </c>
      <c r="B172" s="66" t="s">
        <v>376</v>
      </c>
      <c r="C172" s="67" t="s">
        <v>3695</v>
      </c>
      <c r="D172" s="68">
        <v>3</v>
      </c>
      <c r="E172" s="69" t="s">
        <v>132</v>
      </c>
      <c r="F172" s="70">
        <v>32</v>
      </c>
      <c r="G172" s="67"/>
      <c r="H172" s="71"/>
      <c r="I172" s="72"/>
      <c r="J172" s="72"/>
      <c r="K172" s="34" t="s">
        <v>65</v>
      </c>
      <c r="L172" s="79">
        <v>172</v>
      </c>
      <c r="M172" s="79"/>
      <c r="N172" s="74"/>
      <c r="O172" s="81" t="s">
        <v>415</v>
      </c>
      <c r="P172" s="83">
        <v>43483.78230324074</v>
      </c>
      <c r="Q172" s="81" t="s">
        <v>492</v>
      </c>
      <c r="R172" s="81"/>
      <c r="S172" s="81"/>
      <c r="T172" s="81" t="s">
        <v>587</v>
      </c>
      <c r="U172" s="85" t="s">
        <v>652</v>
      </c>
      <c r="V172" s="85" t="s">
        <v>652</v>
      </c>
      <c r="W172" s="83">
        <v>43483.78230324074</v>
      </c>
      <c r="X172" s="85" t="s">
        <v>911</v>
      </c>
      <c r="Y172" s="81"/>
      <c r="Z172" s="81"/>
      <c r="AA172" s="87" t="s">
        <v>1164</v>
      </c>
      <c r="AB172" s="81"/>
      <c r="AC172" s="81" t="b">
        <v>0</v>
      </c>
      <c r="AD172" s="81">
        <v>0</v>
      </c>
      <c r="AE172" s="87" t="s">
        <v>1288</v>
      </c>
      <c r="AF172" s="81" t="b">
        <v>0</v>
      </c>
      <c r="AG172" s="81" t="s">
        <v>1298</v>
      </c>
      <c r="AH172" s="81"/>
      <c r="AI172" s="87" t="s">
        <v>1288</v>
      </c>
      <c r="AJ172" s="81" t="b">
        <v>0</v>
      </c>
      <c r="AK172" s="81">
        <v>8</v>
      </c>
      <c r="AL172" s="87" t="s">
        <v>1217</v>
      </c>
      <c r="AM172" s="81" t="s">
        <v>1312</v>
      </c>
      <c r="AN172" s="81" t="b">
        <v>0</v>
      </c>
      <c r="AO172" s="87" t="s">
        <v>1217</v>
      </c>
      <c r="AP172" s="81" t="s">
        <v>214</v>
      </c>
      <c r="AQ172" s="81">
        <v>0</v>
      </c>
      <c r="AR172" s="81">
        <v>0</v>
      </c>
      <c r="AS172" s="81"/>
      <c r="AT172" s="81"/>
      <c r="AU172" s="81"/>
      <c r="AV172" s="81"/>
      <c r="AW172" s="81"/>
      <c r="AX172" s="81"/>
      <c r="AY172" s="81"/>
      <c r="AZ172" s="81"/>
      <c r="BA172">
        <v>1</v>
      </c>
      <c r="BB172" s="80" t="str">
        <f>REPLACE(INDEX(GroupVertices[Group],MATCH(Edges[[#This Row],[Vertex 1]],GroupVertices[Vertex],0)),1,1,"")</f>
        <v>5</v>
      </c>
      <c r="BC172" s="80" t="str">
        <f>REPLACE(INDEX(GroupVertices[Group],MATCH(Edges[[#This Row],[Vertex 2]],GroupVertices[Vertex],0)),1,1,"")</f>
        <v>5</v>
      </c>
      <c r="BD172" s="48">
        <v>0</v>
      </c>
      <c r="BE172" s="49">
        <v>0</v>
      </c>
      <c r="BF172" s="48">
        <v>0</v>
      </c>
      <c r="BG172" s="49">
        <v>0</v>
      </c>
      <c r="BH172" s="48">
        <v>0</v>
      </c>
      <c r="BI172" s="49">
        <v>0</v>
      </c>
      <c r="BJ172" s="48">
        <v>10</v>
      </c>
      <c r="BK172" s="49">
        <v>100</v>
      </c>
      <c r="BL172" s="48">
        <v>10</v>
      </c>
    </row>
    <row r="173" spans="1:64" ht="15">
      <c r="A173" s="66" t="s">
        <v>342</v>
      </c>
      <c r="B173" s="66" t="s">
        <v>385</v>
      </c>
      <c r="C173" s="67" t="s">
        <v>3695</v>
      </c>
      <c r="D173" s="68">
        <v>3</v>
      </c>
      <c r="E173" s="69" t="s">
        <v>132</v>
      </c>
      <c r="F173" s="70">
        <v>32</v>
      </c>
      <c r="G173" s="67"/>
      <c r="H173" s="71"/>
      <c r="I173" s="72"/>
      <c r="J173" s="72"/>
      <c r="K173" s="34" t="s">
        <v>65</v>
      </c>
      <c r="L173" s="79">
        <v>173</v>
      </c>
      <c r="M173" s="79"/>
      <c r="N173" s="74"/>
      <c r="O173" s="81" t="s">
        <v>415</v>
      </c>
      <c r="P173" s="83">
        <v>43483.78295138889</v>
      </c>
      <c r="Q173" s="81" t="s">
        <v>434</v>
      </c>
      <c r="R173" s="85" t="s">
        <v>539</v>
      </c>
      <c r="S173" s="81" t="s">
        <v>574</v>
      </c>
      <c r="T173" s="81" t="s">
        <v>595</v>
      </c>
      <c r="U173" s="81"/>
      <c r="V173" s="85" t="s">
        <v>744</v>
      </c>
      <c r="W173" s="83">
        <v>43483.78295138889</v>
      </c>
      <c r="X173" s="85" t="s">
        <v>912</v>
      </c>
      <c r="Y173" s="81"/>
      <c r="Z173" s="81"/>
      <c r="AA173" s="87" t="s">
        <v>1165</v>
      </c>
      <c r="AB173" s="81"/>
      <c r="AC173" s="81" t="b">
        <v>0</v>
      </c>
      <c r="AD173" s="81">
        <v>0</v>
      </c>
      <c r="AE173" s="87" t="s">
        <v>1288</v>
      </c>
      <c r="AF173" s="81" t="b">
        <v>0</v>
      </c>
      <c r="AG173" s="81" t="s">
        <v>1298</v>
      </c>
      <c r="AH173" s="81"/>
      <c r="AI173" s="87" t="s">
        <v>1288</v>
      </c>
      <c r="AJ173" s="81" t="b">
        <v>0</v>
      </c>
      <c r="AK173" s="81">
        <v>16</v>
      </c>
      <c r="AL173" s="87" t="s">
        <v>1248</v>
      </c>
      <c r="AM173" s="81" t="s">
        <v>1312</v>
      </c>
      <c r="AN173" s="81" t="b">
        <v>0</v>
      </c>
      <c r="AO173" s="87" t="s">
        <v>1248</v>
      </c>
      <c r="AP173" s="81" t="s">
        <v>214</v>
      </c>
      <c r="AQ173" s="81">
        <v>0</v>
      </c>
      <c r="AR173" s="81">
        <v>0</v>
      </c>
      <c r="AS173" s="81"/>
      <c r="AT173" s="81"/>
      <c r="AU173" s="81"/>
      <c r="AV173" s="81"/>
      <c r="AW173" s="81"/>
      <c r="AX173" s="81"/>
      <c r="AY173" s="81"/>
      <c r="AZ173" s="81"/>
      <c r="BA173">
        <v>1</v>
      </c>
      <c r="BB173" s="80" t="str">
        <f>REPLACE(INDEX(GroupVertices[Group],MATCH(Edges[[#This Row],[Vertex 1]],GroupVertices[Vertex],0)),1,1,"")</f>
        <v>2</v>
      </c>
      <c r="BC173" s="80" t="str">
        <f>REPLACE(INDEX(GroupVertices[Group],MATCH(Edges[[#This Row],[Vertex 2]],GroupVertices[Vertex],0)),1,1,"")</f>
        <v>2</v>
      </c>
      <c r="BD173" s="48">
        <v>4</v>
      </c>
      <c r="BE173" s="49">
        <v>13.333333333333334</v>
      </c>
      <c r="BF173" s="48">
        <v>1</v>
      </c>
      <c r="BG173" s="49">
        <v>3.3333333333333335</v>
      </c>
      <c r="BH173" s="48">
        <v>0</v>
      </c>
      <c r="BI173" s="49">
        <v>0</v>
      </c>
      <c r="BJ173" s="48">
        <v>25</v>
      </c>
      <c r="BK173" s="49">
        <v>83.33333333333333</v>
      </c>
      <c r="BL173" s="48">
        <v>30</v>
      </c>
    </row>
    <row r="174" spans="1:64" ht="15">
      <c r="A174" s="66" t="s">
        <v>343</v>
      </c>
      <c r="B174" s="66" t="s">
        <v>387</v>
      </c>
      <c r="C174" s="67" t="s">
        <v>3695</v>
      </c>
      <c r="D174" s="68">
        <v>3</v>
      </c>
      <c r="E174" s="69" t="s">
        <v>132</v>
      </c>
      <c r="F174" s="70">
        <v>32</v>
      </c>
      <c r="G174" s="67"/>
      <c r="H174" s="71"/>
      <c r="I174" s="72"/>
      <c r="J174" s="72"/>
      <c r="K174" s="34" t="s">
        <v>65</v>
      </c>
      <c r="L174" s="79">
        <v>174</v>
      </c>
      <c r="M174" s="79"/>
      <c r="N174" s="74"/>
      <c r="O174" s="81" t="s">
        <v>416</v>
      </c>
      <c r="P174" s="83">
        <v>43483.79119212963</v>
      </c>
      <c r="Q174" s="81" t="s">
        <v>501</v>
      </c>
      <c r="R174" s="81"/>
      <c r="S174" s="81"/>
      <c r="T174" s="81" t="s">
        <v>587</v>
      </c>
      <c r="U174" s="81"/>
      <c r="V174" s="85" t="s">
        <v>745</v>
      </c>
      <c r="W174" s="83">
        <v>43483.79119212963</v>
      </c>
      <c r="X174" s="85" t="s">
        <v>913</v>
      </c>
      <c r="Y174" s="81"/>
      <c r="Z174" s="81"/>
      <c r="AA174" s="87" t="s">
        <v>1166</v>
      </c>
      <c r="AB174" s="81"/>
      <c r="AC174" s="81" t="b">
        <v>0</v>
      </c>
      <c r="AD174" s="81">
        <v>0</v>
      </c>
      <c r="AE174" s="87" t="s">
        <v>1288</v>
      </c>
      <c r="AF174" s="81" t="b">
        <v>0</v>
      </c>
      <c r="AG174" s="81" t="s">
        <v>1298</v>
      </c>
      <c r="AH174" s="81"/>
      <c r="AI174" s="87" t="s">
        <v>1288</v>
      </c>
      <c r="AJ174" s="81" t="b">
        <v>0</v>
      </c>
      <c r="AK174" s="81">
        <v>0</v>
      </c>
      <c r="AL174" s="87" t="s">
        <v>1288</v>
      </c>
      <c r="AM174" s="81" t="s">
        <v>1314</v>
      </c>
      <c r="AN174" s="81" t="b">
        <v>0</v>
      </c>
      <c r="AO174" s="87" t="s">
        <v>1166</v>
      </c>
      <c r="AP174" s="81" t="s">
        <v>214</v>
      </c>
      <c r="AQ174" s="81">
        <v>0</v>
      </c>
      <c r="AR174" s="81">
        <v>0</v>
      </c>
      <c r="AS174" s="81"/>
      <c r="AT174" s="81"/>
      <c r="AU174" s="81"/>
      <c r="AV174" s="81"/>
      <c r="AW174" s="81"/>
      <c r="AX174" s="81"/>
      <c r="AY174" s="81"/>
      <c r="AZ174" s="81"/>
      <c r="BA174">
        <v>1</v>
      </c>
      <c r="BB174" s="80" t="str">
        <f>REPLACE(INDEX(GroupVertices[Group],MATCH(Edges[[#This Row],[Vertex 1]],GroupVertices[Vertex],0)),1,1,"")</f>
        <v>1</v>
      </c>
      <c r="BC174" s="80" t="str">
        <f>REPLACE(INDEX(GroupVertices[Group],MATCH(Edges[[#This Row],[Vertex 2]],GroupVertices[Vertex],0)),1,1,"")</f>
        <v>1</v>
      </c>
      <c r="BD174" s="48">
        <v>2</v>
      </c>
      <c r="BE174" s="49">
        <v>8</v>
      </c>
      <c r="BF174" s="48">
        <v>1</v>
      </c>
      <c r="BG174" s="49">
        <v>4</v>
      </c>
      <c r="BH174" s="48">
        <v>0</v>
      </c>
      <c r="BI174" s="49">
        <v>0</v>
      </c>
      <c r="BJ174" s="48">
        <v>22</v>
      </c>
      <c r="BK174" s="49">
        <v>88</v>
      </c>
      <c r="BL174" s="48">
        <v>25</v>
      </c>
    </row>
    <row r="175" spans="1:64" ht="15">
      <c r="A175" s="66" t="s">
        <v>344</v>
      </c>
      <c r="B175" s="66" t="s">
        <v>387</v>
      </c>
      <c r="C175" s="67" t="s">
        <v>3695</v>
      </c>
      <c r="D175" s="68">
        <v>3</v>
      </c>
      <c r="E175" s="69" t="s">
        <v>132</v>
      </c>
      <c r="F175" s="70">
        <v>32</v>
      </c>
      <c r="G175" s="67"/>
      <c r="H175" s="71"/>
      <c r="I175" s="72"/>
      <c r="J175" s="72"/>
      <c r="K175" s="34" t="s">
        <v>65</v>
      </c>
      <c r="L175" s="79">
        <v>175</v>
      </c>
      <c r="M175" s="79"/>
      <c r="N175" s="74"/>
      <c r="O175" s="81" t="s">
        <v>416</v>
      </c>
      <c r="P175" s="83">
        <v>43483.74967592592</v>
      </c>
      <c r="Q175" s="81" t="s">
        <v>502</v>
      </c>
      <c r="R175" s="81"/>
      <c r="S175" s="81"/>
      <c r="T175" s="81" t="s">
        <v>587</v>
      </c>
      <c r="U175" s="81"/>
      <c r="V175" s="85" t="s">
        <v>746</v>
      </c>
      <c r="W175" s="83">
        <v>43483.74967592592</v>
      </c>
      <c r="X175" s="85" t="s">
        <v>914</v>
      </c>
      <c r="Y175" s="81"/>
      <c r="Z175" s="81"/>
      <c r="AA175" s="87" t="s">
        <v>1167</v>
      </c>
      <c r="AB175" s="81"/>
      <c r="AC175" s="81" t="b">
        <v>0</v>
      </c>
      <c r="AD175" s="81">
        <v>4</v>
      </c>
      <c r="AE175" s="87" t="s">
        <v>1288</v>
      </c>
      <c r="AF175" s="81" t="b">
        <v>0</v>
      </c>
      <c r="AG175" s="81" t="s">
        <v>1298</v>
      </c>
      <c r="AH175" s="81"/>
      <c r="AI175" s="87" t="s">
        <v>1288</v>
      </c>
      <c r="AJ175" s="81" t="b">
        <v>0</v>
      </c>
      <c r="AK175" s="81">
        <v>1</v>
      </c>
      <c r="AL175" s="87" t="s">
        <v>1288</v>
      </c>
      <c r="AM175" s="81" t="s">
        <v>1312</v>
      </c>
      <c r="AN175" s="81" t="b">
        <v>0</v>
      </c>
      <c r="AO175" s="87" t="s">
        <v>1167</v>
      </c>
      <c r="AP175" s="81" t="s">
        <v>214</v>
      </c>
      <c r="AQ175" s="81">
        <v>0</v>
      </c>
      <c r="AR175" s="81">
        <v>0</v>
      </c>
      <c r="AS175" s="81"/>
      <c r="AT175" s="81"/>
      <c r="AU175" s="81"/>
      <c r="AV175" s="81"/>
      <c r="AW175" s="81"/>
      <c r="AX175" s="81"/>
      <c r="AY175" s="81"/>
      <c r="AZ175" s="81"/>
      <c r="BA175">
        <v>1</v>
      </c>
      <c r="BB175" s="80" t="str">
        <f>REPLACE(INDEX(GroupVertices[Group],MATCH(Edges[[#This Row],[Vertex 1]],GroupVertices[Vertex],0)),1,1,"")</f>
        <v>1</v>
      </c>
      <c r="BC175" s="80" t="str">
        <f>REPLACE(INDEX(GroupVertices[Group],MATCH(Edges[[#This Row],[Vertex 2]],GroupVertices[Vertex],0)),1,1,"")</f>
        <v>1</v>
      </c>
      <c r="BD175" s="48">
        <v>1</v>
      </c>
      <c r="BE175" s="49">
        <v>8.333333333333334</v>
      </c>
      <c r="BF175" s="48">
        <v>0</v>
      </c>
      <c r="BG175" s="49">
        <v>0</v>
      </c>
      <c r="BH175" s="48">
        <v>0</v>
      </c>
      <c r="BI175" s="49">
        <v>0</v>
      </c>
      <c r="BJ175" s="48">
        <v>11</v>
      </c>
      <c r="BK175" s="49">
        <v>91.66666666666667</v>
      </c>
      <c r="BL175" s="48">
        <v>12</v>
      </c>
    </row>
    <row r="176" spans="1:64" ht="15">
      <c r="A176" s="66" t="s">
        <v>345</v>
      </c>
      <c r="B176" s="66" t="s">
        <v>344</v>
      </c>
      <c r="C176" s="67" t="s">
        <v>3695</v>
      </c>
      <c r="D176" s="68">
        <v>3</v>
      </c>
      <c r="E176" s="69" t="s">
        <v>132</v>
      </c>
      <c r="F176" s="70">
        <v>32</v>
      </c>
      <c r="G176" s="67"/>
      <c r="H176" s="71"/>
      <c r="I176" s="72"/>
      <c r="J176" s="72"/>
      <c r="K176" s="34" t="s">
        <v>65</v>
      </c>
      <c r="L176" s="79">
        <v>176</v>
      </c>
      <c r="M176" s="79"/>
      <c r="N176" s="74"/>
      <c r="O176" s="81" t="s">
        <v>415</v>
      </c>
      <c r="P176" s="83">
        <v>43483.795219907406</v>
      </c>
      <c r="Q176" s="81" t="s">
        <v>502</v>
      </c>
      <c r="R176" s="81"/>
      <c r="S176" s="81"/>
      <c r="T176" s="81" t="s">
        <v>587</v>
      </c>
      <c r="U176" s="81"/>
      <c r="V176" s="85" t="s">
        <v>747</v>
      </c>
      <c r="W176" s="83">
        <v>43483.795219907406</v>
      </c>
      <c r="X176" s="85" t="s">
        <v>915</v>
      </c>
      <c r="Y176" s="81"/>
      <c r="Z176" s="81"/>
      <c r="AA176" s="87" t="s">
        <v>1168</v>
      </c>
      <c r="AB176" s="81"/>
      <c r="AC176" s="81" t="b">
        <v>0</v>
      </c>
      <c r="AD176" s="81">
        <v>0</v>
      </c>
      <c r="AE176" s="87" t="s">
        <v>1288</v>
      </c>
      <c r="AF176" s="81" t="b">
        <v>0</v>
      </c>
      <c r="AG176" s="81" t="s">
        <v>1298</v>
      </c>
      <c r="AH176" s="81"/>
      <c r="AI176" s="87" t="s">
        <v>1288</v>
      </c>
      <c r="AJ176" s="81" t="b">
        <v>0</v>
      </c>
      <c r="AK176" s="81">
        <v>1</v>
      </c>
      <c r="AL176" s="87" t="s">
        <v>1167</v>
      </c>
      <c r="AM176" s="81" t="s">
        <v>1312</v>
      </c>
      <c r="AN176" s="81" t="b">
        <v>0</v>
      </c>
      <c r="AO176" s="87" t="s">
        <v>1167</v>
      </c>
      <c r="AP176" s="81" t="s">
        <v>214</v>
      </c>
      <c r="AQ176" s="81">
        <v>0</v>
      </c>
      <c r="AR176" s="81">
        <v>0</v>
      </c>
      <c r="AS176" s="81"/>
      <c r="AT176" s="81"/>
      <c r="AU176" s="81"/>
      <c r="AV176" s="81"/>
      <c r="AW176" s="81"/>
      <c r="AX176" s="81"/>
      <c r="AY176" s="81"/>
      <c r="AZ176" s="81"/>
      <c r="BA176">
        <v>1</v>
      </c>
      <c r="BB176" s="80" t="str">
        <f>REPLACE(INDEX(GroupVertices[Group],MATCH(Edges[[#This Row],[Vertex 1]],GroupVertices[Vertex],0)),1,1,"")</f>
        <v>1</v>
      </c>
      <c r="BC176" s="80" t="str">
        <f>REPLACE(INDEX(GroupVertices[Group],MATCH(Edges[[#This Row],[Vertex 2]],GroupVertices[Vertex],0)),1,1,"")</f>
        <v>1</v>
      </c>
      <c r="BD176" s="48">
        <v>1</v>
      </c>
      <c r="BE176" s="49">
        <v>8.333333333333334</v>
      </c>
      <c r="BF176" s="48">
        <v>0</v>
      </c>
      <c r="BG176" s="49">
        <v>0</v>
      </c>
      <c r="BH176" s="48">
        <v>0</v>
      </c>
      <c r="BI176" s="49">
        <v>0</v>
      </c>
      <c r="BJ176" s="48">
        <v>11</v>
      </c>
      <c r="BK176" s="49">
        <v>91.66666666666667</v>
      </c>
      <c r="BL176" s="48">
        <v>12</v>
      </c>
    </row>
    <row r="177" spans="1:64" ht="15">
      <c r="A177" s="66" t="s">
        <v>345</v>
      </c>
      <c r="B177" s="66" t="s">
        <v>345</v>
      </c>
      <c r="C177" s="67" t="s">
        <v>3696</v>
      </c>
      <c r="D177" s="68">
        <v>10</v>
      </c>
      <c r="E177" s="69" t="s">
        <v>136</v>
      </c>
      <c r="F177" s="70">
        <v>28.285714285714285</v>
      </c>
      <c r="G177" s="67"/>
      <c r="H177" s="71"/>
      <c r="I177" s="72"/>
      <c r="J177" s="72"/>
      <c r="K177" s="34" t="s">
        <v>65</v>
      </c>
      <c r="L177" s="79">
        <v>177</v>
      </c>
      <c r="M177" s="79"/>
      <c r="N177" s="74"/>
      <c r="O177" s="81" t="s">
        <v>214</v>
      </c>
      <c r="P177" s="83">
        <v>43483.45412037037</v>
      </c>
      <c r="Q177" s="81" t="s">
        <v>499</v>
      </c>
      <c r="R177" s="81"/>
      <c r="S177" s="81"/>
      <c r="T177" s="81" t="s">
        <v>587</v>
      </c>
      <c r="U177" s="81"/>
      <c r="V177" s="85" t="s">
        <v>747</v>
      </c>
      <c r="W177" s="83">
        <v>43483.45412037037</v>
      </c>
      <c r="X177" s="85" t="s">
        <v>916</v>
      </c>
      <c r="Y177" s="81"/>
      <c r="Z177" s="81"/>
      <c r="AA177" s="87" t="s">
        <v>1169</v>
      </c>
      <c r="AB177" s="81"/>
      <c r="AC177" s="81" t="b">
        <v>0</v>
      </c>
      <c r="AD177" s="81">
        <v>5</v>
      </c>
      <c r="AE177" s="87" t="s">
        <v>1288</v>
      </c>
      <c r="AF177" s="81" t="b">
        <v>0</v>
      </c>
      <c r="AG177" s="81" t="s">
        <v>1298</v>
      </c>
      <c r="AH177" s="81"/>
      <c r="AI177" s="87" t="s">
        <v>1288</v>
      </c>
      <c r="AJ177" s="81" t="b">
        <v>0</v>
      </c>
      <c r="AK177" s="81">
        <v>2</v>
      </c>
      <c r="AL177" s="87" t="s">
        <v>1288</v>
      </c>
      <c r="AM177" s="81" t="s">
        <v>1312</v>
      </c>
      <c r="AN177" s="81" t="b">
        <v>0</v>
      </c>
      <c r="AO177" s="87" t="s">
        <v>1169</v>
      </c>
      <c r="AP177" s="81" t="s">
        <v>415</v>
      </c>
      <c r="AQ177" s="81">
        <v>0</v>
      </c>
      <c r="AR177" s="81">
        <v>0</v>
      </c>
      <c r="AS177" s="81"/>
      <c r="AT177" s="81"/>
      <c r="AU177" s="81"/>
      <c r="AV177" s="81"/>
      <c r="AW177" s="81"/>
      <c r="AX177" s="81"/>
      <c r="AY177" s="81"/>
      <c r="AZ177" s="81"/>
      <c r="BA177">
        <v>2</v>
      </c>
      <c r="BB177" s="80" t="str">
        <f>REPLACE(INDEX(GroupVertices[Group],MATCH(Edges[[#This Row],[Vertex 1]],GroupVertices[Vertex],0)),1,1,"")</f>
        <v>1</v>
      </c>
      <c r="BC177" s="80" t="str">
        <f>REPLACE(INDEX(GroupVertices[Group],MATCH(Edges[[#This Row],[Vertex 2]],GroupVertices[Vertex],0)),1,1,"")</f>
        <v>1</v>
      </c>
      <c r="BD177" s="48">
        <v>0</v>
      </c>
      <c r="BE177" s="49">
        <v>0</v>
      </c>
      <c r="BF177" s="48">
        <v>0</v>
      </c>
      <c r="BG177" s="49">
        <v>0</v>
      </c>
      <c r="BH177" s="48">
        <v>0</v>
      </c>
      <c r="BI177" s="49">
        <v>0</v>
      </c>
      <c r="BJ177" s="48">
        <v>15</v>
      </c>
      <c r="BK177" s="49">
        <v>100</v>
      </c>
      <c r="BL177" s="48">
        <v>15</v>
      </c>
    </row>
    <row r="178" spans="1:64" ht="15">
      <c r="A178" s="66" t="s">
        <v>345</v>
      </c>
      <c r="B178" s="66" t="s">
        <v>345</v>
      </c>
      <c r="C178" s="67" t="s">
        <v>3696</v>
      </c>
      <c r="D178" s="68">
        <v>10</v>
      </c>
      <c r="E178" s="69" t="s">
        <v>136</v>
      </c>
      <c r="F178" s="70">
        <v>28.285714285714285</v>
      </c>
      <c r="G178" s="67"/>
      <c r="H178" s="71"/>
      <c r="I178" s="72"/>
      <c r="J178" s="72"/>
      <c r="K178" s="34" t="s">
        <v>65</v>
      </c>
      <c r="L178" s="79">
        <v>178</v>
      </c>
      <c r="M178" s="79"/>
      <c r="N178" s="74"/>
      <c r="O178" s="81" t="s">
        <v>214</v>
      </c>
      <c r="P178" s="83">
        <v>43483.7162962963</v>
      </c>
      <c r="Q178" s="81" t="s">
        <v>503</v>
      </c>
      <c r="R178" s="81"/>
      <c r="S178" s="81"/>
      <c r="T178" s="81" t="s">
        <v>587</v>
      </c>
      <c r="U178" s="81"/>
      <c r="V178" s="85" t="s">
        <v>747</v>
      </c>
      <c r="W178" s="83">
        <v>43483.7162962963</v>
      </c>
      <c r="X178" s="85" t="s">
        <v>917</v>
      </c>
      <c r="Y178" s="81"/>
      <c r="Z178" s="81"/>
      <c r="AA178" s="87" t="s">
        <v>1170</v>
      </c>
      <c r="AB178" s="81"/>
      <c r="AC178" s="81" t="b">
        <v>0</v>
      </c>
      <c r="AD178" s="81">
        <v>2</v>
      </c>
      <c r="AE178" s="87" t="s">
        <v>1288</v>
      </c>
      <c r="AF178" s="81" t="b">
        <v>0</v>
      </c>
      <c r="AG178" s="81" t="s">
        <v>1298</v>
      </c>
      <c r="AH178" s="81"/>
      <c r="AI178" s="87" t="s">
        <v>1288</v>
      </c>
      <c r="AJ178" s="81" t="b">
        <v>0</v>
      </c>
      <c r="AK178" s="81">
        <v>0</v>
      </c>
      <c r="AL178" s="87" t="s">
        <v>1288</v>
      </c>
      <c r="AM178" s="81" t="s">
        <v>1312</v>
      </c>
      <c r="AN178" s="81" t="b">
        <v>0</v>
      </c>
      <c r="AO178" s="87" t="s">
        <v>1170</v>
      </c>
      <c r="AP178" s="81" t="s">
        <v>214</v>
      </c>
      <c r="AQ178" s="81">
        <v>0</v>
      </c>
      <c r="AR178" s="81">
        <v>0</v>
      </c>
      <c r="AS178" s="81"/>
      <c r="AT178" s="81"/>
      <c r="AU178" s="81"/>
      <c r="AV178" s="81"/>
      <c r="AW178" s="81"/>
      <c r="AX178" s="81"/>
      <c r="AY178" s="81"/>
      <c r="AZ178" s="81"/>
      <c r="BA178">
        <v>2</v>
      </c>
      <c r="BB178" s="80" t="str">
        <f>REPLACE(INDEX(GroupVertices[Group],MATCH(Edges[[#This Row],[Vertex 1]],GroupVertices[Vertex],0)),1,1,"")</f>
        <v>1</v>
      </c>
      <c r="BC178" s="80" t="str">
        <f>REPLACE(INDEX(GroupVertices[Group],MATCH(Edges[[#This Row],[Vertex 2]],GroupVertices[Vertex],0)),1,1,"")</f>
        <v>1</v>
      </c>
      <c r="BD178" s="48">
        <v>0</v>
      </c>
      <c r="BE178" s="49">
        <v>0</v>
      </c>
      <c r="BF178" s="48">
        <v>1</v>
      </c>
      <c r="BG178" s="49">
        <v>14.285714285714286</v>
      </c>
      <c r="BH178" s="48">
        <v>0</v>
      </c>
      <c r="BI178" s="49">
        <v>0</v>
      </c>
      <c r="BJ178" s="48">
        <v>6</v>
      </c>
      <c r="BK178" s="49">
        <v>85.71428571428571</v>
      </c>
      <c r="BL178" s="48">
        <v>7</v>
      </c>
    </row>
    <row r="179" spans="1:64" ht="15">
      <c r="A179" s="66" t="s">
        <v>345</v>
      </c>
      <c r="B179" s="66" t="s">
        <v>387</v>
      </c>
      <c r="C179" s="67" t="s">
        <v>3695</v>
      </c>
      <c r="D179" s="68">
        <v>3</v>
      </c>
      <c r="E179" s="69" t="s">
        <v>132</v>
      </c>
      <c r="F179" s="70">
        <v>32</v>
      </c>
      <c r="G179" s="67"/>
      <c r="H179" s="71"/>
      <c r="I179" s="72"/>
      <c r="J179" s="72"/>
      <c r="K179" s="34" t="s">
        <v>65</v>
      </c>
      <c r="L179" s="79">
        <v>179</v>
      </c>
      <c r="M179" s="79"/>
      <c r="N179" s="74"/>
      <c r="O179" s="81" t="s">
        <v>416</v>
      </c>
      <c r="P179" s="83">
        <v>43483.795219907406</v>
      </c>
      <c r="Q179" s="81" t="s">
        <v>502</v>
      </c>
      <c r="R179" s="81"/>
      <c r="S179" s="81"/>
      <c r="T179" s="81" t="s">
        <v>587</v>
      </c>
      <c r="U179" s="81"/>
      <c r="V179" s="85" t="s">
        <v>747</v>
      </c>
      <c r="W179" s="83">
        <v>43483.795219907406</v>
      </c>
      <c r="X179" s="85" t="s">
        <v>915</v>
      </c>
      <c r="Y179" s="81"/>
      <c r="Z179" s="81"/>
      <c r="AA179" s="87" t="s">
        <v>1168</v>
      </c>
      <c r="AB179" s="81"/>
      <c r="AC179" s="81" t="b">
        <v>0</v>
      </c>
      <c r="AD179" s="81">
        <v>0</v>
      </c>
      <c r="AE179" s="87" t="s">
        <v>1288</v>
      </c>
      <c r="AF179" s="81" t="b">
        <v>0</v>
      </c>
      <c r="AG179" s="81" t="s">
        <v>1298</v>
      </c>
      <c r="AH179" s="81"/>
      <c r="AI179" s="87" t="s">
        <v>1288</v>
      </c>
      <c r="AJ179" s="81" t="b">
        <v>0</v>
      </c>
      <c r="AK179" s="81">
        <v>1</v>
      </c>
      <c r="AL179" s="87" t="s">
        <v>1167</v>
      </c>
      <c r="AM179" s="81" t="s">
        <v>1312</v>
      </c>
      <c r="AN179" s="81" t="b">
        <v>0</v>
      </c>
      <c r="AO179" s="87" t="s">
        <v>1167</v>
      </c>
      <c r="AP179" s="81" t="s">
        <v>214</v>
      </c>
      <c r="AQ179" s="81">
        <v>0</v>
      </c>
      <c r="AR179" s="81">
        <v>0</v>
      </c>
      <c r="AS179" s="81"/>
      <c r="AT179" s="81"/>
      <c r="AU179" s="81"/>
      <c r="AV179" s="81"/>
      <c r="AW179" s="81"/>
      <c r="AX179" s="81"/>
      <c r="AY179" s="81"/>
      <c r="AZ179" s="81"/>
      <c r="BA179">
        <v>1</v>
      </c>
      <c r="BB179" s="80" t="str">
        <f>REPLACE(INDEX(GroupVertices[Group],MATCH(Edges[[#This Row],[Vertex 1]],GroupVertices[Vertex],0)),1,1,"")</f>
        <v>1</v>
      </c>
      <c r="BC179" s="80" t="str">
        <f>REPLACE(INDEX(GroupVertices[Group],MATCH(Edges[[#This Row],[Vertex 2]],GroupVertices[Vertex],0)),1,1,"")</f>
        <v>1</v>
      </c>
      <c r="BD179" s="48"/>
      <c r="BE179" s="49"/>
      <c r="BF179" s="48"/>
      <c r="BG179" s="49"/>
      <c r="BH179" s="48"/>
      <c r="BI179" s="49"/>
      <c r="BJ179" s="48"/>
      <c r="BK179" s="49"/>
      <c r="BL179" s="48"/>
    </row>
    <row r="180" spans="1:64" ht="15">
      <c r="A180" s="66" t="s">
        <v>346</v>
      </c>
      <c r="B180" s="66" t="s">
        <v>382</v>
      </c>
      <c r="C180" s="67" t="s">
        <v>3695</v>
      </c>
      <c r="D180" s="68">
        <v>3</v>
      </c>
      <c r="E180" s="69" t="s">
        <v>132</v>
      </c>
      <c r="F180" s="70">
        <v>32</v>
      </c>
      <c r="G180" s="67"/>
      <c r="H180" s="71"/>
      <c r="I180" s="72"/>
      <c r="J180" s="72"/>
      <c r="K180" s="34" t="s">
        <v>65</v>
      </c>
      <c r="L180" s="79">
        <v>180</v>
      </c>
      <c r="M180" s="79"/>
      <c r="N180" s="74"/>
      <c r="O180" s="81" t="s">
        <v>415</v>
      </c>
      <c r="P180" s="83">
        <v>43483.797789351855</v>
      </c>
      <c r="Q180" s="81" t="s">
        <v>466</v>
      </c>
      <c r="R180" s="85" t="s">
        <v>546</v>
      </c>
      <c r="S180" s="81" t="s">
        <v>575</v>
      </c>
      <c r="T180" s="81" t="s">
        <v>587</v>
      </c>
      <c r="U180" s="81"/>
      <c r="V180" s="85" t="s">
        <v>748</v>
      </c>
      <c r="W180" s="83">
        <v>43483.797789351855</v>
      </c>
      <c r="X180" s="85" t="s">
        <v>918</v>
      </c>
      <c r="Y180" s="81"/>
      <c r="Z180" s="81"/>
      <c r="AA180" s="87" t="s">
        <v>1171</v>
      </c>
      <c r="AB180" s="81"/>
      <c r="AC180" s="81" t="b">
        <v>0</v>
      </c>
      <c r="AD180" s="81">
        <v>0</v>
      </c>
      <c r="AE180" s="87" t="s">
        <v>1288</v>
      </c>
      <c r="AF180" s="81" t="b">
        <v>1</v>
      </c>
      <c r="AG180" s="81" t="s">
        <v>1298</v>
      </c>
      <c r="AH180" s="81"/>
      <c r="AI180" s="87" t="s">
        <v>1243</v>
      </c>
      <c r="AJ180" s="81" t="b">
        <v>0</v>
      </c>
      <c r="AK180" s="81">
        <v>5</v>
      </c>
      <c r="AL180" s="87" t="s">
        <v>1242</v>
      </c>
      <c r="AM180" s="81" t="s">
        <v>1312</v>
      </c>
      <c r="AN180" s="81" t="b">
        <v>0</v>
      </c>
      <c r="AO180" s="87" t="s">
        <v>1242</v>
      </c>
      <c r="AP180" s="81" t="s">
        <v>214</v>
      </c>
      <c r="AQ180" s="81">
        <v>0</v>
      </c>
      <c r="AR180" s="81">
        <v>0</v>
      </c>
      <c r="AS180" s="81"/>
      <c r="AT180" s="81"/>
      <c r="AU180" s="81"/>
      <c r="AV180" s="81"/>
      <c r="AW180" s="81"/>
      <c r="AX180" s="81"/>
      <c r="AY180" s="81"/>
      <c r="AZ180" s="81"/>
      <c r="BA180">
        <v>1</v>
      </c>
      <c r="BB180" s="80" t="str">
        <f>REPLACE(INDEX(GroupVertices[Group],MATCH(Edges[[#This Row],[Vertex 1]],GroupVertices[Vertex],0)),1,1,"")</f>
        <v>5</v>
      </c>
      <c r="BC180" s="80" t="str">
        <f>REPLACE(INDEX(GroupVertices[Group],MATCH(Edges[[#This Row],[Vertex 2]],GroupVertices[Vertex],0)),1,1,"")</f>
        <v>5</v>
      </c>
      <c r="BD180" s="48">
        <v>0</v>
      </c>
      <c r="BE180" s="49">
        <v>0</v>
      </c>
      <c r="BF180" s="48">
        <v>1</v>
      </c>
      <c r="BG180" s="49">
        <v>12.5</v>
      </c>
      <c r="BH180" s="48">
        <v>0</v>
      </c>
      <c r="BI180" s="49">
        <v>0</v>
      </c>
      <c r="BJ180" s="48">
        <v>7</v>
      </c>
      <c r="BK180" s="49">
        <v>87.5</v>
      </c>
      <c r="BL180" s="48">
        <v>8</v>
      </c>
    </row>
    <row r="181" spans="1:64" ht="15">
      <c r="A181" s="66" t="s">
        <v>347</v>
      </c>
      <c r="B181" s="66" t="s">
        <v>406</v>
      </c>
      <c r="C181" s="67" t="s">
        <v>3695</v>
      </c>
      <c r="D181" s="68">
        <v>3</v>
      </c>
      <c r="E181" s="69" t="s">
        <v>132</v>
      </c>
      <c r="F181" s="70">
        <v>32</v>
      </c>
      <c r="G181" s="67"/>
      <c r="H181" s="71"/>
      <c r="I181" s="72"/>
      <c r="J181" s="72"/>
      <c r="K181" s="34" t="s">
        <v>65</v>
      </c>
      <c r="L181" s="79">
        <v>181</v>
      </c>
      <c r="M181" s="79"/>
      <c r="N181" s="74"/>
      <c r="O181" s="81" t="s">
        <v>416</v>
      </c>
      <c r="P181" s="83">
        <v>43483.798483796294</v>
      </c>
      <c r="Q181" s="81" t="s">
        <v>504</v>
      </c>
      <c r="R181" s="81"/>
      <c r="S181" s="81"/>
      <c r="T181" s="81" t="s">
        <v>587</v>
      </c>
      <c r="U181" s="81"/>
      <c r="V181" s="85" t="s">
        <v>749</v>
      </c>
      <c r="W181" s="83">
        <v>43483.798483796294</v>
      </c>
      <c r="X181" s="85" t="s">
        <v>919</v>
      </c>
      <c r="Y181" s="81"/>
      <c r="Z181" s="81"/>
      <c r="AA181" s="87" t="s">
        <v>1172</v>
      </c>
      <c r="AB181" s="81"/>
      <c r="AC181" s="81" t="b">
        <v>0</v>
      </c>
      <c r="AD181" s="81">
        <v>5</v>
      </c>
      <c r="AE181" s="87" t="s">
        <v>1288</v>
      </c>
      <c r="AF181" s="81" t="b">
        <v>0</v>
      </c>
      <c r="AG181" s="81" t="s">
        <v>1298</v>
      </c>
      <c r="AH181" s="81"/>
      <c r="AI181" s="87" t="s">
        <v>1288</v>
      </c>
      <c r="AJ181" s="81" t="b">
        <v>0</v>
      </c>
      <c r="AK181" s="81">
        <v>0</v>
      </c>
      <c r="AL181" s="87" t="s">
        <v>1288</v>
      </c>
      <c r="AM181" s="81" t="s">
        <v>1312</v>
      </c>
      <c r="AN181" s="81" t="b">
        <v>0</v>
      </c>
      <c r="AO181" s="87" t="s">
        <v>1172</v>
      </c>
      <c r="AP181" s="81" t="s">
        <v>214</v>
      </c>
      <c r="AQ181" s="81">
        <v>0</v>
      </c>
      <c r="AR181" s="81">
        <v>0</v>
      </c>
      <c r="AS181" s="81"/>
      <c r="AT181" s="81"/>
      <c r="AU181" s="81"/>
      <c r="AV181" s="81"/>
      <c r="AW181" s="81"/>
      <c r="AX181" s="81"/>
      <c r="AY181" s="81"/>
      <c r="AZ181" s="81"/>
      <c r="BA181">
        <v>1</v>
      </c>
      <c r="BB181" s="80" t="str">
        <f>REPLACE(INDEX(GroupVertices[Group],MATCH(Edges[[#This Row],[Vertex 1]],GroupVertices[Vertex],0)),1,1,"")</f>
        <v>3</v>
      </c>
      <c r="BC181" s="80" t="str">
        <f>REPLACE(INDEX(GroupVertices[Group],MATCH(Edges[[#This Row],[Vertex 2]],GroupVertices[Vertex],0)),1,1,"")</f>
        <v>3</v>
      </c>
      <c r="BD181" s="48">
        <v>3</v>
      </c>
      <c r="BE181" s="49">
        <v>8.108108108108109</v>
      </c>
      <c r="BF181" s="48">
        <v>2</v>
      </c>
      <c r="BG181" s="49">
        <v>5.405405405405405</v>
      </c>
      <c r="BH181" s="48">
        <v>0</v>
      </c>
      <c r="BI181" s="49">
        <v>0</v>
      </c>
      <c r="BJ181" s="48">
        <v>32</v>
      </c>
      <c r="BK181" s="49">
        <v>86.48648648648648</v>
      </c>
      <c r="BL181" s="48">
        <v>37</v>
      </c>
    </row>
    <row r="182" spans="1:64" ht="15">
      <c r="A182" s="66" t="s">
        <v>347</v>
      </c>
      <c r="B182" s="66" t="s">
        <v>387</v>
      </c>
      <c r="C182" s="67" t="s">
        <v>3695</v>
      </c>
      <c r="D182" s="68">
        <v>3</v>
      </c>
      <c r="E182" s="69" t="s">
        <v>132</v>
      </c>
      <c r="F182" s="70">
        <v>32</v>
      </c>
      <c r="G182" s="67"/>
      <c r="H182" s="71"/>
      <c r="I182" s="72"/>
      <c r="J182" s="72"/>
      <c r="K182" s="34" t="s">
        <v>65</v>
      </c>
      <c r="L182" s="79">
        <v>182</v>
      </c>
      <c r="M182" s="79"/>
      <c r="N182" s="74"/>
      <c r="O182" s="81" t="s">
        <v>416</v>
      </c>
      <c r="P182" s="83">
        <v>43483.798483796294</v>
      </c>
      <c r="Q182" s="81" t="s">
        <v>504</v>
      </c>
      <c r="R182" s="81"/>
      <c r="S182" s="81"/>
      <c r="T182" s="81" t="s">
        <v>587</v>
      </c>
      <c r="U182" s="81"/>
      <c r="V182" s="85" t="s">
        <v>749</v>
      </c>
      <c r="W182" s="83">
        <v>43483.798483796294</v>
      </c>
      <c r="X182" s="85" t="s">
        <v>919</v>
      </c>
      <c r="Y182" s="81"/>
      <c r="Z182" s="81"/>
      <c r="AA182" s="87" t="s">
        <v>1172</v>
      </c>
      <c r="AB182" s="81"/>
      <c r="AC182" s="81" t="b">
        <v>0</v>
      </c>
      <c r="AD182" s="81">
        <v>5</v>
      </c>
      <c r="AE182" s="87" t="s">
        <v>1288</v>
      </c>
      <c r="AF182" s="81" t="b">
        <v>0</v>
      </c>
      <c r="AG182" s="81" t="s">
        <v>1298</v>
      </c>
      <c r="AH182" s="81"/>
      <c r="AI182" s="87" t="s">
        <v>1288</v>
      </c>
      <c r="AJ182" s="81" t="b">
        <v>0</v>
      </c>
      <c r="AK182" s="81">
        <v>0</v>
      </c>
      <c r="AL182" s="87" t="s">
        <v>1288</v>
      </c>
      <c r="AM182" s="81" t="s">
        <v>1312</v>
      </c>
      <c r="AN182" s="81" t="b">
        <v>0</v>
      </c>
      <c r="AO182" s="87" t="s">
        <v>1172</v>
      </c>
      <c r="AP182" s="81" t="s">
        <v>214</v>
      </c>
      <c r="AQ182" s="81">
        <v>0</v>
      </c>
      <c r="AR182" s="81">
        <v>0</v>
      </c>
      <c r="AS182" s="81"/>
      <c r="AT182" s="81"/>
      <c r="AU182" s="81"/>
      <c r="AV182" s="81"/>
      <c r="AW182" s="81"/>
      <c r="AX182" s="81"/>
      <c r="AY182" s="81"/>
      <c r="AZ182" s="81"/>
      <c r="BA182">
        <v>1</v>
      </c>
      <c r="BB182" s="80" t="str">
        <f>REPLACE(INDEX(GroupVertices[Group],MATCH(Edges[[#This Row],[Vertex 1]],GroupVertices[Vertex],0)),1,1,"")</f>
        <v>3</v>
      </c>
      <c r="BC182" s="80" t="str">
        <f>REPLACE(INDEX(GroupVertices[Group],MATCH(Edges[[#This Row],[Vertex 2]],GroupVertices[Vertex],0)),1,1,"")</f>
        <v>1</v>
      </c>
      <c r="BD182" s="48"/>
      <c r="BE182" s="49"/>
      <c r="BF182" s="48"/>
      <c r="BG182" s="49"/>
      <c r="BH182" s="48"/>
      <c r="BI182" s="49"/>
      <c r="BJ182" s="48"/>
      <c r="BK182" s="49"/>
      <c r="BL182" s="48"/>
    </row>
    <row r="183" spans="1:64" ht="15">
      <c r="A183" s="66" t="s">
        <v>348</v>
      </c>
      <c r="B183" s="66" t="s">
        <v>374</v>
      </c>
      <c r="C183" s="67" t="s">
        <v>3695</v>
      </c>
      <c r="D183" s="68">
        <v>3</v>
      </c>
      <c r="E183" s="69" t="s">
        <v>132</v>
      </c>
      <c r="F183" s="70">
        <v>32</v>
      </c>
      <c r="G183" s="67"/>
      <c r="H183" s="71"/>
      <c r="I183" s="72"/>
      <c r="J183" s="72"/>
      <c r="K183" s="34" t="s">
        <v>65</v>
      </c>
      <c r="L183" s="79">
        <v>183</v>
      </c>
      <c r="M183" s="79"/>
      <c r="N183" s="74"/>
      <c r="O183" s="81" t="s">
        <v>415</v>
      </c>
      <c r="P183" s="83">
        <v>43483.80061342593</v>
      </c>
      <c r="Q183" s="81" t="s">
        <v>505</v>
      </c>
      <c r="R183" s="81"/>
      <c r="S183" s="81"/>
      <c r="T183" s="81" t="s">
        <v>617</v>
      </c>
      <c r="U183" s="85" t="s">
        <v>657</v>
      </c>
      <c r="V183" s="85" t="s">
        <v>657</v>
      </c>
      <c r="W183" s="83">
        <v>43483.80061342593</v>
      </c>
      <c r="X183" s="85" t="s">
        <v>920</v>
      </c>
      <c r="Y183" s="81"/>
      <c r="Z183" s="81"/>
      <c r="AA183" s="87" t="s">
        <v>1173</v>
      </c>
      <c r="AB183" s="81"/>
      <c r="AC183" s="81" t="b">
        <v>0</v>
      </c>
      <c r="AD183" s="81">
        <v>0</v>
      </c>
      <c r="AE183" s="87" t="s">
        <v>1288</v>
      </c>
      <c r="AF183" s="81" t="b">
        <v>0</v>
      </c>
      <c r="AG183" s="81" t="s">
        <v>1298</v>
      </c>
      <c r="AH183" s="81"/>
      <c r="AI183" s="87" t="s">
        <v>1288</v>
      </c>
      <c r="AJ183" s="81" t="b">
        <v>0</v>
      </c>
      <c r="AK183" s="81">
        <v>7</v>
      </c>
      <c r="AL183" s="87" t="s">
        <v>1214</v>
      </c>
      <c r="AM183" s="81" t="s">
        <v>1314</v>
      </c>
      <c r="AN183" s="81" t="b">
        <v>0</v>
      </c>
      <c r="AO183" s="87" t="s">
        <v>1214</v>
      </c>
      <c r="AP183" s="81" t="s">
        <v>214</v>
      </c>
      <c r="AQ183" s="81">
        <v>0</v>
      </c>
      <c r="AR183" s="81">
        <v>0</v>
      </c>
      <c r="AS183" s="81"/>
      <c r="AT183" s="81"/>
      <c r="AU183" s="81"/>
      <c r="AV183" s="81"/>
      <c r="AW183" s="81"/>
      <c r="AX183" s="81"/>
      <c r="AY183" s="81"/>
      <c r="AZ183" s="81"/>
      <c r="BA183">
        <v>1</v>
      </c>
      <c r="BB183" s="80" t="str">
        <f>REPLACE(INDEX(GroupVertices[Group],MATCH(Edges[[#This Row],[Vertex 1]],GroupVertices[Vertex],0)),1,1,"")</f>
        <v>9</v>
      </c>
      <c r="BC183" s="80" t="str">
        <f>REPLACE(INDEX(GroupVertices[Group],MATCH(Edges[[#This Row],[Vertex 2]],GroupVertices[Vertex],0)),1,1,"")</f>
        <v>9</v>
      </c>
      <c r="BD183" s="48">
        <v>3</v>
      </c>
      <c r="BE183" s="49">
        <v>27.272727272727273</v>
      </c>
      <c r="BF183" s="48">
        <v>0</v>
      </c>
      <c r="BG183" s="49">
        <v>0</v>
      </c>
      <c r="BH183" s="48">
        <v>0</v>
      </c>
      <c r="BI183" s="49">
        <v>0</v>
      </c>
      <c r="BJ183" s="48">
        <v>8</v>
      </c>
      <c r="BK183" s="49">
        <v>72.72727272727273</v>
      </c>
      <c r="BL183" s="48">
        <v>11</v>
      </c>
    </row>
    <row r="184" spans="1:64" ht="15">
      <c r="A184" s="66" t="s">
        <v>349</v>
      </c>
      <c r="B184" s="66" t="s">
        <v>323</v>
      </c>
      <c r="C184" s="67" t="s">
        <v>3695</v>
      </c>
      <c r="D184" s="68">
        <v>3</v>
      </c>
      <c r="E184" s="69" t="s">
        <v>132</v>
      </c>
      <c r="F184" s="70">
        <v>32</v>
      </c>
      <c r="G184" s="67"/>
      <c r="H184" s="71"/>
      <c r="I184" s="72"/>
      <c r="J184" s="72"/>
      <c r="K184" s="34" t="s">
        <v>65</v>
      </c>
      <c r="L184" s="79">
        <v>184</v>
      </c>
      <c r="M184" s="79"/>
      <c r="N184" s="74"/>
      <c r="O184" s="81" t="s">
        <v>415</v>
      </c>
      <c r="P184" s="83">
        <v>43483.80136574074</v>
      </c>
      <c r="Q184" s="81" t="s">
        <v>506</v>
      </c>
      <c r="R184" s="81"/>
      <c r="S184" s="81"/>
      <c r="T184" s="81"/>
      <c r="U184" s="81"/>
      <c r="V184" s="85" t="s">
        <v>750</v>
      </c>
      <c r="W184" s="83">
        <v>43483.80136574074</v>
      </c>
      <c r="X184" s="85" t="s">
        <v>921</v>
      </c>
      <c r="Y184" s="81"/>
      <c r="Z184" s="81"/>
      <c r="AA184" s="87" t="s">
        <v>1174</v>
      </c>
      <c r="AB184" s="81"/>
      <c r="AC184" s="81" t="b">
        <v>0</v>
      </c>
      <c r="AD184" s="81">
        <v>0</v>
      </c>
      <c r="AE184" s="87" t="s">
        <v>1288</v>
      </c>
      <c r="AF184" s="81" t="b">
        <v>1</v>
      </c>
      <c r="AG184" s="81" t="s">
        <v>1298</v>
      </c>
      <c r="AH184" s="81"/>
      <c r="AI184" s="87" t="s">
        <v>1200</v>
      </c>
      <c r="AJ184" s="81" t="b">
        <v>0</v>
      </c>
      <c r="AK184" s="81">
        <v>5</v>
      </c>
      <c r="AL184" s="87" t="s">
        <v>1281</v>
      </c>
      <c r="AM184" s="81" t="s">
        <v>1312</v>
      </c>
      <c r="AN184" s="81" t="b">
        <v>0</v>
      </c>
      <c r="AO184" s="87" t="s">
        <v>1281</v>
      </c>
      <c r="AP184" s="81" t="s">
        <v>214</v>
      </c>
      <c r="AQ184" s="81">
        <v>0</v>
      </c>
      <c r="AR184" s="81">
        <v>0</v>
      </c>
      <c r="AS184" s="81"/>
      <c r="AT184" s="81"/>
      <c r="AU184" s="81"/>
      <c r="AV184" s="81"/>
      <c r="AW184" s="81"/>
      <c r="AX184" s="81"/>
      <c r="AY184" s="81"/>
      <c r="AZ184" s="81"/>
      <c r="BA184">
        <v>1</v>
      </c>
      <c r="BB184" s="80" t="str">
        <f>REPLACE(INDEX(GroupVertices[Group],MATCH(Edges[[#This Row],[Vertex 1]],GroupVertices[Vertex],0)),1,1,"")</f>
        <v>6</v>
      </c>
      <c r="BC184" s="80" t="str">
        <f>REPLACE(INDEX(GroupVertices[Group],MATCH(Edges[[#This Row],[Vertex 2]],GroupVertices[Vertex],0)),1,1,"")</f>
        <v>6</v>
      </c>
      <c r="BD184" s="48"/>
      <c r="BE184" s="49"/>
      <c r="BF184" s="48"/>
      <c r="BG184" s="49"/>
      <c r="BH184" s="48"/>
      <c r="BI184" s="49"/>
      <c r="BJ184" s="48"/>
      <c r="BK184" s="49"/>
      <c r="BL184" s="48"/>
    </row>
    <row r="185" spans="1:64" ht="15">
      <c r="A185" s="66" t="s">
        <v>349</v>
      </c>
      <c r="B185" s="66" t="s">
        <v>407</v>
      </c>
      <c r="C185" s="67" t="s">
        <v>3695</v>
      </c>
      <c r="D185" s="68">
        <v>3</v>
      </c>
      <c r="E185" s="69" t="s">
        <v>132</v>
      </c>
      <c r="F185" s="70">
        <v>32</v>
      </c>
      <c r="G185" s="67"/>
      <c r="H185" s="71"/>
      <c r="I185" s="72"/>
      <c r="J185" s="72"/>
      <c r="K185" s="34" t="s">
        <v>65</v>
      </c>
      <c r="L185" s="79">
        <v>185</v>
      </c>
      <c r="M185" s="79"/>
      <c r="N185" s="74"/>
      <c r="O185" s="81" t="s">
        <v>416</v>
      </c>
      <c r="P185" s="83">
        <v>43483.80136574074</v>
      </c>
      <c r="Q185" s="81" t="s">
        <v>506</v>
      </c>
      <c r="R185" s="81"/>
      <c r="S185" s="81"/>
      <c r="T185" s="81"/>
      <c r="U185" s="81"/>
      <c r="V185" s="85" t="s">
        <v>750</v>
      </c>
      <c r="W185" s="83">
        <v>43483.80136574074</v>
      </c>
      <c r="X185" s="85" t="s">
        <v>921</v>
      </c>
      <c r="Y185" s="81"/>
      <c r="Z185" s="81"/>
      <c r="AA185" s="87" t="s">
        <v>1174</v>
      </c>
      <c r="AB185" s="81"/>
      <c r="AC185" s="81" t="b">
        <v>0</v>
      </c>
      <c r="AD185" s="81">
        <v>0</v>
      </c>
      <c r="AE185" s="87" t="s">
        <v>1288</v>
      </c>
      <c r="AF185" s="81" t="b">
        <v>1</v>
      </c>
      <c r="AG185" s="81" t="s">
        <v>1298</v>
      </c>
      <c r="AH185" s="81"/>
      <c r="AI185" s="87" t="s">
        <v>1200</v>
      </c>
      <c r="AJ185" s="81" t="b">
        <v>0</v>
      </c>
      <c r="AK185" s="81">
        <v>5</v>
      </c>
      <c r="AL185" s="87" t="s">
        <v>1281</v>
      </c>
      <c r="AM185" s="81" t="s">
        <v>1312</v>
      </c>
      <c r="AN185" s="81" t="b">
        <v>0</v>
      </c>
      <c r="AO185" s="87" t="s">
        <v>1281</v>
      </c>
      <c r="AP185" s="81" t="s">
        <v>214</v>
      </c>
      <c r="AQ185" s="81">
        <v>0</v>
      </c>
      <c r="AR185" s="81">
        <v>0</v>
      </c>
      <c r="AS185" s="81"/>
      <c r="AT185" s="81"/>
      <c r="AU185" s="81"/>
      <c r="AV185" s="81"/>
      <c r="AW185" s="81"/>
      <c r="AX185" s="81"/>
      <c r="AY185" s="81"/>
      <c r="AZ185" s="81"/>
      <c r="BA185">
        <v>1</v>
      </c>
      <c r="BB185" s="80" t="str">
        <f>REPLACE(INDEX(GroupVertices[Group],MATCH(Edges[[#This Row],[Vertex 1]],GroupVertices[Vertex],0)),1,1,"")</f>
        <v>6</v>
      </c>
      <c r="BC185" s="80" t="str">
        <f>REPLACE(INDEX(GroupVertices[Group],MATCH(Edges[[#This Row],[Vertex 2]],GroupVertices[Vertex],0)),1,1,"")</f>
        <v>6</v>
      </c>
      <c r="BD185" s="48">
        <v>1</v>
      </c>
      <c r="BE185" s="49">
        <v>2.4390243902439024</v>
      </c>
      <c r="BF185" s="48">
        <v>1</v>
      </c>
      <c r="BG185" s="49">
        <v>2.4390243902439024</v>
      </c>
      <c r="BH185" s="48">
        <v>0</v>
      </c>
      <c r="BI185" s="49">
        <v>0</v>
      </c>
      <c r="BJ185" s="48">
        <v>39</v>
      </c>
      <c r="BK185" s="49">
        <v>95.1219512195122</v>
      </c>
      <c r="BL185" s="48">
        <v>41</v>
      </c>
    </row>
    <row r="186" spans="1:64" ht="15">
      <c r="A186" s="66" t="s">
        <v>350</v>
      </c>
      <c r="B186" s="66" t="s">
        <v>402</v>
      </c>
      <c r="C186" s="67" t="s">
        <v>3696</v>
      </c>
      <c r="D186" s="68">
        <v>10</v>
      </c>
      <c r="E186" s="69" t="s">
        <v>136</v>
      </c>
      <c r="F186" s="70">
        <v>28.285714285714285</v>
      </c>
      <c r="G186" s="67"/>
      <c r="H186" s="71"/>
      <c r="I186" s="72"/>
      <c r="J186" s="72"/>
      <c r="K186" s="34" t="s">
        <v>65</v>
      </c>
      <c r="L186" s="79">
        <v>186</v>
      </c>
      <c r="M186" s="79"/>
      <c r="N186" s="74"/>
      <c r="O186" s="81" t="s">
        <v>416</v>
      </c>
      <c r="P186" s="83">
        <v>43483.52357638889</v>
      </c>
      <c r="Q186" s="81" t="s">
        <v>463</v>
      </c>
      <c r="R186" s="81"/>
      <c r="S186" s="81"/>
      <c r="T186" s="81" t="s">
        <v>589</v>
      </c>
      <c r="U186" s="85" t="s">
        <v>645</v>
      </c>
      <c r="V186" s="85" t="s">
        <v>645</v>
      </c>
      <c r="W186" s="83">
        <v>43483.52357638889</v>
      </c>
      <c r="X186" s="85" t="s">
        <v>922</v>
      </c>
      <c r="Y186" s="81"/>
      <c r="Z186" s="81"/>
      <c r="AA186" s="87" t="s">
        <v>1175</v>
      </c>
      <c r="AB186" s="81"/>
      <c r="AC186" s="81" t="b">
        <v>0</v>
      </c>
      <c r="AD186" s="81">
        <v>11</v>
      </c>
      <c r="AE186" s="87" t="s">
        <v>1288</v>
      </c>
      <c r="AF186" s="81" t="b">
        <v>0</v>
      </c>
      <c r="AG186" s="81" t="s">
        <v>1298</v>
      </c>
      <c r="AH186" s="81"/>
      <c r="AI186" s="87" t="s">
        <v>1288</v>
      </c>
      <c r="AJ186" s="81" t="b">
        <v>0</v>
      </c>
      <c r="AK186" s="81">
        <v>10</v>
      </c>
      <c r="AL186" s="87" t="s">
        <v>1288</v>
      </c>
      <c r="AM186" s="81" t="s">
        <v>1312</v>
      </c>
      <c r="AN186" s="81" t="b">
        <v>0</v>
      </c>
      <c r="AO186" s="87" t="s">
        <v>1175</v>
      </c>
      <c r="AP186" s="81" t="s">
        <v>415</v>
      </c>
      <c r="AQ186" s="81">
        <v>0</v>
      </c>
      <c r="AR186" s="81">
        <v>0</v>
      </c>
      <c r="AS186" s="81" t="s">
        <v>1323</v>
      </c>
      <c r="AT186" s="81" t="s">
        <v>1324</v>
      </c>
      <c r="AU186" s="81" t="s">
        <v>1325</v>
      </c>
      <c r="AV186" s="81" t="s">
        <v>1326</v>
      </c>
      <c r="AW186" s="81" t="s">
        <v>1327</v>
      </c>
      <c r="AX186" s="81" t="s">
        <v>1328</v>
      </c>
      <c r="AY186" s="81" t="s">
        <v>1329</v>
      </c>
      <c r="AZ186" s="85" t="s">
        <v>1330</v>
      </c>
      <c r="BA186">
        <v>2</v>
      </c>
      <c r="BB186" s="80" t="str">
        <f>REPLACE(INDEX(GroupVertices[Group],MATCH(Edges[[#This Row],[Vertex 1]],GroupVertices[Vertex],0)),1,1,"")</f>
        <v>4</v>
      </c>
      <c r="BC186" s="80" t="str">
        <f>REPLACE(INDEX(GroupVertices[Group],MATCH(Edges[[#This Row],[Vertex 2]],GroupVertices[Vertex],0)),1,1,"")</f>
        <v>4</v>
      </c>
      <c r="BD186" s="48">
        <v>0</v>
      </c>
      <c r="BE186" s="49">
        <v>0</v>
      </c>
      <c r="BF186" s="48">
        <v>0</v>
      </c>
      <c r="BG186" s="49">
        <v>0</v>
      </c>
      <c r="BH186" s="48">
        <v>0</v>
      </c>
      <c r="BI186" s="49">
        <v>0</v>
      </c>
      <c r="BJ186" s="48">
        <v>11</v>
      </c>
      <c r="BK186" s="49">
        <v>100</v>
      </c>
      <c r="BL186" s="48">
        <v>11</v>
      </c>
    </row>
    <row r="187" spans="1:64" ht="15">
      <c r="A187" s="66" t="s">
        <v>350</v>
      </c>
      <c r="B187" s="66" t="s">
        <v>402</v>
      </c>
      <c r="C187" s="67" t="s">
        <v>3696</v>
      </c>
      <c r="D187" s="68">
        <v>10</v>
      </c>
      <c r="E187" s="69" t="s">
        <v>136</v>
      </c>
      <c r="F187" s="70">
        <v>28.285714285714285</v>
      </c>
      <c r="G187" s="67"/>
      <c r="H187" s="71"/>
      <c r="I187" s="72"/>
      <c r="J187" s="72"/>
      <c r="K187" s="34" t="s">
        <v>65</v>
      </c>
      <c r="L187" s="79">
        <v>187</v>
      </c>
      <c r="M187" s="79"/>
      <c r="N187" s="74"/>
      <c r="O187" s="81" t="s">
        <v>416</v>
      </c>
      <c r="P187" s="83">
        <v>43483.404016203705</v>
      </c>
      <c r="Q187" s="81" t="s">
        <v>459</v>
      </c>
      <c r="R187" s="81"/>
      <c r="S187" s="81"/>
      <c r="T187" s="81" t="s">
        <v>603</v>
      </c>
      <c r="U187" s="85" t="s">
        <v>658</v>
      </c>
      <c r="V187" s="85" t="s">
        <v>658</v>
      </c>
      <c r="W187" s="83">
        <v>43483.404016203705</v>
      </c>
      <c r="X187" s="85" t="s">
        <v>923</v>
      </c>
      <c r="Y187" s="81"/>
      <c r="Z187" s="81"/>
      <c r="AA187" s="87" t="s">
        <v>1176</v>
      </c>
      <c r="AB187" s="81"/>
      <c r="AC187" s="81" t="b">
        <v>0</v>
      </c>
      <c r="AD187" s="81">
        <v>19</v>
      </c>
      <c r="AE187" s="87" t="s">
        <v>1288</v>
      </c>
      <c r="AF187" s="81" t="b">
        <v>0</v>
      </c>
      <c r="AG187" s="81" t="s">
        <v>1298</v>
      </c>
      <c r="AH187" s="81"/>
      <c r="AI187" s="87" t="s">
        <v>1288</v>
      </c>
      <c r="AJ187" s="81" t="b">
        <v>0</v>
      </c>
      <c r="AK187" s="81">
        <v>14</v>
      </c>
      <c r="AL187" s="87" t="s">
        <v>1288</v>
      </c>
      <c r="AM187" s="81" t="s">
        <v>1312</v>
      </c>
      <c r="AN187" s="81" t="b">
        <v>0</v>
      </c>
      <c r="AO187" s="87" t="s">
        <v>1176</v>
      </c>
      <c r="AP187" s="81" t="s">
        <v>415</v>
      </c>
      <c r="AQ187" s="81">
        <v>0</v>
      </c>
      <c r="AR187" s="81">
        <v>0</v>
      </c>
      <c r="AS187" s="81" t="s">
        <v>1323</v>
      </c>
      <c r="AT187" s="81" t="s">
        <v>1324</v>
      </c>
      <c r="AU187" s="81" t="s">
        <v>1325</v>
      </c>
      <c r="AV187" s="81" t="s">
        <v>1326</v>
      </c>
      <c r="AW187" s="81" t="s">
        <v>1327</v>
      </c>
      <c r="AX187" s="81" t="s">
        <v>1328</v>
      </c>
      <c r="AY187" s="81" t="s">
        <v>1329</v>
      </c>
      <c r="AZ187" s="85" t="s">
        <v>1330</v>
      </c>
      <c r="BA187">
        <v>2</v>
      </c>
      <c r="BB187" s="80" t="str">
        <f>REPLACE(INDEX(GroupVertices[Group],MATCH(Edges[[#This Row],[Vertex 1]],GroupVertices[Vertex],0)),1,1,"")</f>
        <v>4</v>
      </c>
      <c r="BC187" s="80" t="str">
        <f>REPLACE(INDEX(GroupVertices[Group],MATCH(Edges[[#This Row],[Vertex 2]],GroupVertices[Vertex],0)),1,1,"")</f>
        <v>4</v>
      </c>
      <c r="BD187" s="48">
        <v>1</v>
      </c>
      <c r="BE187" s="49">
        <v>6.666666666666667</v>
      </c>
      <c r="BF187" s="48">
        <v>0</v>
      </c>
      <c r="BG187" s="49">
        <v>0</v>
      </c>
      <c r="BH187" s="48">
        <v>0</v>
      </c>
      <c r="BI187" s="49">
        <v>0</v>
      </c>
      <c r="BJ187" s="48">
        <v>14</v>
      </c>
      <c r="BK187" s="49">
        <v>93.33333333333333</v>
      </c>
      <c r="BL187" s="48">
        <v>15</v>
      </c>
    </row>
    <row r="188" spans="1:64" ht="15">
      <c r="A188" s="66" t="s">
        <v>351</v>
      </c>
      <c r="B188" s="66" t="s">
        <v>374</v>
      </c>
      <c r="C188" s="67" t="s">
        <v>3695</v>
      </c>
      <c r="D188" s="68">
        <v>3</v>
      </c>
      <c r="E188" s="69" t="s">
        <v>132</v>
      </c>
      <c r="F188" s="70">
        <v>32</v>
      </c>
      <c r="G188" s="67"/>
      <c r="H188" s="71"/>
      <c r="I188" s="72"/>
      <c r="J188" s="72"/>
      <c r="K188" s="34" t="s">
        <v>65</v>
      </c>
      <c r="L188" s="79">
        <v>188</v>
      </c>
      <c r="M188" s="79"/>
      <c r="N188" s="74"/>
      <c r="O188" s="81" t="s">
        <v>415</v>
      </c>
      <c r="P188" s="83">
        <v>43483.80365740741</v>
      </c>
      <c r="Q188" s="81" t="s">
        <v>505</v>
      </c>
      <c r="R188" s="81"/>
      <c r="S188" s="81"/>
      <c r="T188" s="81" t="s">
        <v>617</v>
      </c>
      <c r="U188" s="85" t="s">
        <v>657</v>
      </c>
      <c r="V188" s="85" t="s">
        <v>657</v>
      </c>
      <c r="W188" s="83">
        <v>43483.80365740741</v>
      </c>
      <c r="X188" s="85" t="s">
        <v>924</v>
      </c>
      <c r="Y188" s="81"/>
      <c r="Z188" s="81"/>
      <c r="AA188" s="87" t="s">
        <v>1177</v>
      </c>
      <c r="AB188" s="81"/>
      <c r="AC188" s="81" t="b">
        <v>0</v>
      </c>
      <c r="AD188" s="81">
        <v>0</v>
      </c>
      <c r="AE188" s="87" t="s">
        <v>1288</v>
      </c>
      <c r="AF188" s="81" t="b">
        <v>0</v>
      </c>
      <c r="AG188" s="81" t="s">
        <v>1298</v>
      </c>
      <c r="AH188" s="81"/>
      <c r="AI188" s="87" t="s">
        <v>1288</v>
      </c>
      <c r="AJ188" s="81" t="b">
        <v>0</v>
      </c>
      <c r="AK188" s="81">
        <v>7</v>
      </c>
      <c r="AL188" s="87" t="s">
        <v>1214</v>
      </c>
      <c r="AM188" s="81" t="s">
        <v>1314</v>
      </c>
      <c r="AN188" s="81" t="b">
        <v>0</v>
      </c>
      <c r="AO188" s="87" t="s">
        <v>1214</v>
      </c>
      <c r="AP188" s="81" t="s">
        <v>214</v>
      </c>
      <c r="AQ188" s="81">
        <v>0</v>
      </c>
      <c r="AR188" s="81">
        <v>0</v>
      </c>
      <c r="AS188" s="81"/>
      <c r="AT188" s="81"/>
      <c r="AU188" s="81"/>
      <c r="AV188" s="81"/>
      <c r="AW188" s="81"/>
      <c r="AX188" s="81"/>
      <c r="AY188" s="81"/>
      <c r="AZ188" s="81"/>
      <c r="BA188">
        <v>1</v>
      </c>
      <c r="BB188" s="80" t="str">
        <f>REPLACE(INDEX(GroupVertices[Group],MATCH(Edges[[#This Row],[Vertex 1]],GroupVertices[Vertex],0)),1,1,"")</f>
        <v>9</v>
      </c>
      <c r="BC188" s="80" t="str">
        <f>REPLACE(INDEX(GroupVertices[Group],MATCH(Edges[[#This Row],[Vertex 2]],GroupVertices[Vertex],0)),1,1,"")</f>
        <v>9</v>
      </c>
      <c r="BD188" s="48">
        <v>3</v>
      </c>
      <c r="BE188" s="49">
        <v>27.272727272727273</v>
      </c>
      <c r="BF188" s="48">
        <v>0</v>
      </c>
      <c r="BG188" s="49">
        <v>0</v>
      </c>
      <c r="BH188" s="48">
        <v>0</v>
      </c>
      <c r="BI188" s="49">
        <v>0</v>
      </c>
      <c r="BJ188" s="48">
        <v>8</v>
      </c>
      <c r="BK188" s="49">
        <v>72.72727272727273</v>
      </c>
      <c r="BL188" s="48">
        <v>11</v>
      </c>
    </row>
    <row r="189" spans="1:64" ht="15">
      <c r="A189" s="66" t="s">
        <v>352</v>
      </c>
      <c r="B189" s="66" t="s">
        <v>408</v>
      </c>
      <c r="C189" s="67" t="s">
        <v>3695</v>
      </c>
      <c r="D189" s="68">
        <v>3</v>
      </c>
      <c r="E189" s="69" t="s">
        <v>132</v>
      </c>
      <c r="F189" s="70">
        <v>32</v>
      </c>
      <c r="G189" s="67"/>
      <c r="H189" s="71"/>
      <c r="I189" s="72"/>
      <c r="J189" s="72"/>
      <c r="K189" s="34" t="s">
        <v>65</v>
      </c>
      <c r="L189" s="79">
        <v>189</v>
      </c>
      <c r="M189" s="79"/>
      <c r="N189" s="74"/>
      <c r="O189" s="81" t="s">
        <v>416</v>
      </c>
      <c r="P189" s="83">
        <v>43483.803819444445</v>
      </c>
      <c r="Q189" s="81" t="s">
        <v>507</v>
      </c>
      <c r="R189" s="81"/>
      <c r="S189" s="81"/>
      <c r="T189" s="81" t="s">
        <v>618</v>
      </c>
      <c r="U189" s="85" t="s">
        <v>659</v>
      </c>
      <c r="V189" s="85" t="s">
        <v>659</v>
      </c>
      <c r="W189" s="83">
        <v>43483.803819444445</v>
      </c>
      <c r="X189" s="85" t="s">
        <v>925</v>
      </c>
      <c r="Y189" s="81"/>
      <c r="Z189" s="81"/>
      <c r="AA189" s="87" t="s">
        <v>1178</v>
      </c>
      <c r="AB189" s="81"/>
      <c r="AC189" s="81" t="b">
        <v>0</v>
      </c>
      <c r="AD189" s="81">
        <v>1</v>
      </c>
      <c r="AE189" s="87" t="s">
        <v>1288</v>
      </c>
      <c r="AF189" s="81" t="b">
        <v>0</v>
      </c>
      <c r="AG189" s="81" t="s">
        <v>1298</v>
      </c>
      <c r="AH189" s="81"/>
      <c r="AI189" s="87" t="s">
        <v>1288</v>
      </c>
      <c r="AJ189" s="81" t="b">
        <v>0</v>
      </c>
      <c r="AK189" s="81">
        <v>0</v>
      </c>
      <c r="AL189" s="87" t="s">
        <v>1288</v>
      </c>
      <c r="AM189" s="81" t="s">
        <v>1312</v>
      </c>
      <c r="AN189" s="81" t="b">
        <v>0</v>
      </c>
      <c r="AO189" s="87" t="s">
        <v>1178</v>
      </c>
      <c r="AP189" s="81" t="s">
        <v>214</v>
      </c>
      <c r="AQ189" s="81">
        <v>0</v>
      </c>
      <c r="AR189" s="81">
        <v>0</v>
      </c>
      <c r="AS189" s="81"/>
      <c r="AT189" s="81"/>
      <c r="AU189" s="81"/>
      <c r="AV189" s="81"/>
      <c r="AW189" s="81"/>
      <c r="AX189" s="81"/>
      <c r="AY189" s="81"/>
      <c r="AZ189" s="81"/>
      <c r="BA189">
        <v>1</v>
      </c>
      <c r="BB189" s="80" t="str">
        <f>REPLACE(INDEX(GroupVertices[Group],MATCH(Edges[[#This Row],[Vertex 1]],GroupVertices[Vertex],0)),1,1,"")</f>
        <v>1</v>
      </c>
      <c r="BC189" s="80" t="str">
        <f>REPLACE(INDEX(GroupVertices[Group],MATCH(Edges[[#This Row],[Vertex 2]],GroupVertices[Vertex],0)),1,1,"")</f>
        <v>1</v>
      </c>
      <c r="BD189" s="48">
        <v>1</v>
      </c>
      <c r="BE189" s="49">
        <v>6.666666666666667</v>
      </c>
      <c r="BF189" s="48">
        <v>0</v>
      </c>
      <c r="BG189" s="49">
        <v>0</v>
      </c>
      <c r="BH189" s="48">
        <v>0</v>
      </c>
      <c r="BI189" s="49">
        <v>0</v>
      </c>
      <c r="BJ189" s="48">
        <v>14</v>
      </c>
      <c r="BK189" s="49">
        <v>93.33333333333333</v>
      </c>
      <c r="BL189" s="48">
        <v>15</v>
      </c>
    </row>
    <row r="190" spans="1:64" ht="15">
      <c r="A190" s="66" t="s">
        <v>352</v>
      </c>
      <c r="B190" s="66" t="s">
        <v>387</v>
      </c>
      <c r="C190" s="67" t="s">
        <v>3695</v>
      </c>
      <c r="D190" s="68">
        <v>3</v>
      </c>
      <c r="E190" s="69" t="s">
        <v>132</v>
      </c>
      <c r="F190" s="70">
        <v>32</v>
      </c>
      <c r="G190" s="67"/>
      <c r="H190" s="71"/>
      <c r="I190" s="72"/>
      <c r="J190" s="72"/>
      <c r="K190" s="34" t="s">
        <v>65</v>
      </c>
      <c r="L190" s="79">
        <v>190</v>
      </c>
      <c r="M190" s="79"/>
      <c r="N190" s="74"/>
      <c r="O190" s="81" t="s">
        <v>416</v>
      </c>
      <c r="P190" s="83">
        <v>43483.803819444445</v>
      </c>
      <c r="Q190" s="81" t="s">
        <v>507</v>
      </c>
      <c r="R190" s="81"/>
      <c r="S190" s="81"/>
      <c r="T190" s="81" t="s">
        <v>618</v>
      </c>
      <c r="U190" s="85" t="s">
        <v>659</v>
      </c>
      <c r="V190" s="85" t="s">
        <v>659</v>
      </c>
      <c r="W190" s="83">
        <v>43483.803819444445</v>
      </c>
      <c r="X190" s="85" t="s">
        <v>925</v>
      </c>
      <c r="Y190" s="81"/>
      <c r="Z190" s="81"/>
      <c r="AA190" s="87" t="s">
        <v>1178</v>
      </c>
      <c r="AB190" s="81"/>
      <c r="AC190" s="81" t="b">
        <v>0</v>
      </c>
      <c r="AD190" s="81">
        <v>1</v>
      </c>
      <c r="AE190" s="87" t="s">
        <v>1288</v>
      </c>
      <c r="AF190" s="81" t="b">
        <v>0</v>
      </c>
      <c r="AG190" s="81" t="s">
        <v>1298</v>
      </c>
      <c r="AH190" s="81"/>
      <c r="AI190" s="87" t="s">
        <v>1288</v>
      </c>
      <c r="AJ190" s="81" t="b">
        <v>0</v>
      </c>
      <c r="AK190" s="81">
        <v>0</v>
      </c>
      <c r="AL190" s="87" t="s">
        <v>1288</v>
      </c>
      <c r="AM190" s="81" t="s">
        <v>1312</v>
      </c>
      <c r="AN190" s="81" t="b">
        <v>0</v>
      </c>
      <c r="AO190" s="87" t="s">
        <v>1178</v>
      </c>
      <c r="AP190" s="81" t="s">
        <v>214</v>
      </c>
      <c r="AQ190" s="81">
        <v>0</v>
      </c>
      <c r="AR190" s="81">
        <v>0</v>
      </c>
      <c r="AS190" s="81"/>
      <c r="AT190" s="81"/>
      <c r="AU190" s="81"/>
      <c r="AV190" s="81"/>
      <c r="AW190" s="81"/>
      <c r="AX190" s="81"/>
      <c r="AY190" s="81"/>
      <c r="AZ190" s="81"/>
      <c r="BA190">
        <v>1</v>
      </c>
      <c r="BB190" s="80" t="str">
        <f>REPLACE(INDEX(GroupVertices[Group],MATCH(Edges[[#This Row],[Vertex 1]],GroupVertices[Vertex],0)),1,1,"")</f>
        <v>1</v>
      </c>
      <c r="BC190" s="80" t="str">
        <f>REPLACE(INDEX(GroupVertices[Group],MATCH(Edges[[#This Row],[Vertex 2]],GroupVertices[Vertex],0)),1,1,"")</f>
        <v>1</v>
      </c>
      <c r="BD190" s="48"/>
      <c r="BE190" s="49"/>
      <c r="BF190" s="48"/>
      <c r="BG190" s="49"/>
      <c r="BH190" s="48"/>
      <c r="BI190" s="49"/>
      <c r="BJ190" s="48"/>
      <c r="BK190" s="49"/>
      <c r="BL190" s="48"/>
    </row>
    <row r="191" spans="1:64" ht="15">
      <c r="A191" s="66" t="s">
        <v>353</v>
      </c>
      <c r="B191" s="66" t="s">
        <v>370</v>
      </c>
      <c r="C191" s="67" t="s">
        <v>3695</v>
      </c>
      <c r="D191" s="68">
        <v>3</v>
      </c>
      <c r="E191" s="69" t="s">
        <v>132</v>
      </c>
      <c r="F191" s="70">
        <v>32</v>
      </c>
      <c r="G191" s="67"/>
      <c r="H191" s="71"/>
      <c r="I191" s="72"/>
      <c r="J191" s="72"/>
      <c r="K191" s="34" t="s">
        <v>65</v>
      </c>
      <c r="L191" s="79">
        <v>191</v>
      </c>
      <c r="M191" s="79"/>
      <c r="N191" s="74"/>
      <c r="O191" s="81" t="s">
        <v>415</v>
      </c>
      <c r="P191" s="83">
        <v>43483.804710648146</v>
      </c>
      <c r="Q191" s="81" t="s">
        <v>508</v>
      </c>
      <c r="R191" s="81"/>
      <c r="S191" s="81"/>
      <c r="T191" s="81"/>
      <c r="U191" s="81"/>
      <c r="V191" s="85" t="s">
        <v>751</v>
      </c>
      <c r="W191" s="83">
        <v>43483.804710648146</v>
      </c>
      <c r="X191" s="85" t="s">
        <v>926</v>
      </c>
      <c r="Y191" s="81"/>
      <c r="Z191" s="81"/>
      <c r="AA191" s="87" t="s">
        <v>1179</v>
      </c>
      <c r="AB191" s="81"/>
      <c r="AC191" s="81" t="b">
        <v>0</v>
      </c>
      <c r="AD191" s="81">
        <v>0</v>
      </c>
      <c r="AE191" s="87" t="s">
        <v>1288</v>
      </c>
      <c r="AF191" s="81" t="b">
        <v>0</v>
      </c>
      <c r="AG191" s="81" t="s">
        <v>1298</v>
      </c>
      <c r="AH191" s="81"/>
      <c r="AI191" s="87" t="s">
        <v>1288</v>
      </c>
      <c r="AJ191" s="81" t="b">
        <v>0</v>
      </c>
      <c r="AK191" s="81">
        <v>2</v>
      </c>
      <c r="AL191" s="87" t="s">
        <v>1209</v>
      </c>
      <c r="AM191" s="81" t="s">
        <v>1312</v>
      </c>
      <c r="AN191" s="81" t="b">
        <v>0</v>
      </c>
      <c r="AO191" s="87" t="s">
        <v>1209</v>
      </c>
      <c r="AP191" s="81" t="s">
        <v>214</v>
      </c>
      <c r="AQ191" s="81">
        <v>0</v>
      </c>
      <c r="AR191" s="81">
        <v>0</v>
      </c>
      <c r="AS191" s="81"/>
      <c r="AT191" s="81"/>
      <c r="AU191" s="81"/>
      <c r="AV191" s="81"/>
      <c r="AW191" s="81"/>
      <c r="AX191" s="81"/>
      <c r="AY191" s="81"/>
      <c r="AZ191" s="81"/>
      <c r="BA191">
        <v>1</v>
      </c>
      <c r="BB191" s="80" t="str">
        <f>REPLACE(INDEX(GroupVertices[Group],MATCH(Edges[[#This Row],[Vertex 1]],GroupVertices[Vertex],0)),1,1,"")</f>
        <v>10</v>
      </c>
      <c r="BC191" s="80" t="str">
        <f>REPLACE(INDEX(GroupVertices[Group],MATCH(Edges[[#This Row],[Vertex 2]],GroupVertices[Vertex],0)),1,1,"")</f>
        <v>10</v>
      </c>
      <c r="BD191" s="48">
        <v>3</v>
      </c>
      <c r="BE191" s="49">
        <v>11.538461538461538</v>
      </c>
      <c r="BF191" s="48">
        <v>1</v>
      </c>
      <c r="BG191" s="49">
        <v>3.8461538461538463</v>
      </c>
      <c r="BH191" s="48">
        <v>0</v>
      </c>
      <c r="BI191" s="49">
        <v>0</v>
      </c>
      <c r="BJ191" s="48">
        <v>22</v>
      </c>
      <c r="BK191" s="49">
        <v>84.61538461538461</v>
      </c>
      <c r="BL191" s="48">
        <v>26</v>
      </c>
    </row>
    <row r="192" spans="1:64" ht="15">
      <c r="A192" s="66" t="s">
        <v>354</v>
      </c>
      <c r="B192" s="66" t="s">
        <v>306</v>
      </c>
      <c r="C192" s="67" t="s">
        <v>3695</v>
      </c>
      <c r="D192" s="68">
        <v>3</v>
      </c>
      <c r="E192" s="69" t="s">
        <v>132</v>
      </c>
      <c r="F192" s="70">
        <v>32</v>
      </c>
      <c r="G192" s="67"/>
      <c r="H192" s="71"/>
      <c r="I192" s="72"/>
      <c r="J192" s="72"/>
      <c r="K192" s="34" t="s">
        <v>65</v>
      </c>
      <c r="L192" s="79">
        <v>192</v>
      </c>
      <c r="M192" s="79"/>
      <c r="N192" s="74"/>
      <c r="O192" s="81" t="s">
        <v>415</v>
      </c>
      <c r="P192" s="83">
        <v>43483.80731481482</v>
      </c>
      <c r="Q192" s="81" t="s">
        <v>439</v>
      </c>
      <c r="R192" s="81"/>
      <c r="S192" s="81"/>
      <c r="T192" s="81"/>
      <c r="U192" s="81"/>
      <c r="V192" s="85" t="s">
        <v>752</v>
      </c>
      <c r="W192" s="83">
        <v>43483.80731481482</v>
      </c>
      <c r="X192" s="85" t="s">
        <v>927</v>
      </c>
      <c r="Y192" s="81"/>
      <c r="Z192" s="81"/>
      <c r="AA192" s="87" t="s">
        <v>1180</v>
      </c>
      <c r="AB192" s="81"/>
      <c r="AC192" s="81" t="b">
        <v>0</v>
      </c>
      <c r="AD192" s="81">
        <v>0</v>
      </c>
      <c r="AE192" s="87" t="s">
        <v>1288</v>
      </c>
      <c r="AF192" s="81" t="b">
        <v>1</v>
      </c>
      <c r="AG192" s="81" t="s">
        <v>1298</v>
      </c>
      <c r="AH192" s="81"/>
      <c r="AI192" s="87" t="s">
        <v>1210</v>
      </c>
      <c r="AJ192" s="81" t="b">
        <v>0</v>
      </c>
      <c r="AK192" s="81">
        <v>29</v>
      </c>
      <c r="AL192" s="87" t="s">
        <v>1185</v>
      </c>
      <c r="AM192" s="81" t="s">
        <v>1312</v>
      </c>
      <c r="AN192" s="81" t="b">
        <v>0</v>
      </c>
      <c r="AO192" s="87" t="s">
        <v>1185</v>
      </c>
      <c r="AP192" s="81" t="s">
        <v>214</v>
      </c>
      <c r="AQ192" s="81">
        <v>0</v>
      </c>
      <c r="AR192" s="81">
        <v>0</v>
      </c>
      <c r="AS192" s="81"/>
      <c r="AT192" s="81"/>
      <c r="AU192" s="81"/>
      <c r="AV192" s="81"/>
      <c r="AW192" s="81"/>
      <c r="AX192" s="81"/>
      <c r="AY192" s="81"/>
      <c r="AZ192" s="81"/>
      <c r="BA192">
        <v>1</v>
      </c>
      <c r="BB192" s="80" t="str">
        <f>REPLACE(INDEX(GroupVertices[Group],MATCH(Edges[[#This Row],[Vertex 1]],GroupVertices[Vertex],0)),1,1,"")</f>
        <v>3</v>
      </c>
      <c r="BC192" s="80" t="str">
        <f>REPLACE(INDEX(GroupVertices[Group],MATCH(Edges[[#This Row],[Vertex 2]],GroupVertices[Vertex],0)),1,1,"")</f>
        <v>3</v>
      </c>
      <c r="BD192" s="48">
        <v>0</v>
      </c>
      <c r="BE192" s="49">
        <v>0</v>
      </c>
      <c r="BF192" s="48">
        <v>1</v>
      </c>
      <c r="BG192" s="49">
        <v>4.166666666666667</v>
      </c>
      <c r="BH192" s="48">
        <v>0</v>
      </c>
      <c r="BI192" s="49">
        <v>0</v>
      </c>
      <c r="BJ192" s="48">
        <v>23</v>
      </c>
      <c r="BK192" s="49">
        <v>95.83333333333333</v>
      </c>
      <c r="BL192" s="48">
        <v>24</v>
      </c>
    </row>
    <row r="193" spans="1:64" ht="15">
      <c r="A193" s="66" t="s">
        <v>355</v>
      </c>
      <c r="B193" s="66" t="s">
        <v>381</v>
      </c>
      <c r="C193" s="67" t="s">
        <v>3695</v>
      </c>
      <c r="D193" s="68">
        <v>3</v>
      </c>
      <c r="E193" s="69" t="s">
        <v>132</v>
      </c>
      <c r="F193" s="70">
        <v>32</v>
      </c>
      <c r="G193" s="67"/>
      <c r="H193" s="71"/>
      <c r="I193" s="72"/>
      <c r="J193" s="72"/>
      <c r="K193" s="34" t="s">
        <v>65</v>
      </c>
      <c r="L193" s="79">
        <v>193</v>
      </c>
      <c r="M193" s="79"/>
      <c r="N193" s="74"/>
      <c r="O193" s="81" t="s">
        <v>415</v>
      </c>
      <c r="P193" s="83">
        <v>43483.808171296296</v>
      </c>
      <c r="Q193" s="81" t="s">
        <v>509</v>
      </c>
      <c r="R193" s="81"/>
      <c r="S193" s="81"/>
      <c r="T193" s="81" t="s">
        <v>587</v>
      </c>
      <c r="U193" s="81"/>
      <c r="V193" s="85" t="s">
        <v>753</v>
      </c>
      <c r="W193" s="83">
        <v>43483.808171296296</v>
      </c>
      <c r="X193" s="85" t="s">
        <v>928</v>
      </c>
      <c r="Y193" s="81"/>
      <c r="Z193" s="81"/>
      <c r="AA193" s="87" t="s">
        <v>1181</v>
      </c>
      <c r="AB193" s="81"/>
      <c r="AC193" s="81" t="b">
        <v>0</v>
      </c>
      <c r="AD193" s="81">
        <v>0</v>
      </c>
      <c r="AE193" s="87" t="s">
        <v>1288</v>
      </c>
      <c r="AF193" s="81" t="b">
        <v>0</v>
      </c>
      <c r="AG193" s="81" t="s">
        <v>1298</v>
      </c>
      <c r="AH193" s="81"/>
      <c r="AI193" s="87" t="s">
        <v>1288</v>
      </c>
      <c r="AJ193" s="81" t="b">
        <v>0</v>
      </c>
      <c r="AK193" s="81">
        <v>4</v>
      </c>
      <c r="AL193" s="87" t="s">
        <v>1273</v>
      </c>
      <c r="AM193" s="81" t="s">
        <v>1312</v>
      </c>
      <c r="AN193" s="81" t="b">
        <v>0</v>
      </c>
      <c r="AO193" s="87" t="s">
        <v>1273</v>
      </c>
      <c r="AP193" s="81" t="s">
        <v>214</v>
      </c>
      <c r="AQ193" s="81">
        <v>0</v>
      </c>
      <c r="AR193" s="81">
        <v>0</v>
      </c>
      <c r="AS193" s="81"/>
      <c r="AT193" s="81"/>
      <c r="AU193" s="81"/>
      <c r="AV193" s="81"/>
      <c r="AW193" s="81"/>
      <c r="AX193" s="81"/>
      <c r="AY193" s="81"/>
      <c r="AZ193" s="81"/>
      <c r="BA193">
        <v>1</v>
      </c>
      <c r="BB193" s="80" t="str">
        <f>REPLACE(INDEX(GroupVertices[Group],MATCH(Edges[[#This Row],[Vertex 1]],GroupVertices[Vertex],0)),1,1,"")</f>
        <v>3</v>
      </c>
      <c r="BC193" s="80" t="str">
        <f>REPLACE(INDEX(GroupVertices[Group],MATCH(Edges[[#This Row],[Vertex 2]],GroupVertices[Vertex],0)),1,1,"")</f>
        <v>3</v>
      </c>
      <c r="BD193" s="48"/>
      <c r="BE193" s="49"/>
      <c r="BF193" s="48"/>
      <c r="BG193" s="49"/>
      <c r="BH193" s="48"/>
      <c r="BI193" s="49"/>
      <c r="BJ193" s="48"/>
      <c r="BK193" s="49"/>
      <c r="BL193" s="48"/>
    </row>
    <row r="194" spans="1:64" ht="15">
      <c r="A194" s="66" t="s">
        <v>355</v>
      </c>
      <c r="B194" s="66" t="s">
        <v>387</v>
      </c>
      <c r="C194" s="67" t="s">
        <v>3695</v>
      </c>
      <c r="D194" s="68">
        <v>3</v>
      </c>
      <c r="E194" s="69" t="s">
        <v>132</v>
      </c>
      <c r="F194" s="70">
        <v>32</v>
      </c>
      <c r="G194" s="67"/>
      <c r="H194" s="71"/>
      <c r="I194" s="72"/>
      <c r="J194" s="72"/>
      <c r="K194" s="34" t="s">
        <v>65</v>
      </c>
      <c r="L194" s="79">
        <v>194</v>
      </c>
      <c r="M194" s="79"/>
      <c r="N194" s="74"/>
      <c r="O194" s="81" t="s">
        <v>416</v>
      </c>
      <c r="P194" s="83">
        <v>43483.808171296296</v>
      </c>
      <c r="Q194" s="81" t="s">
        <v>509</v>
      </c>
      <c r="R194" s="81"/>
      <c r="S194" s="81"/>
      <c r="T194" s="81" t="s">
        <v>587</v>
      </c>
      <c r="U194" s="81"/>
      <c r="V194" s="85" t="s">
        <v>753</v>
      </c>
      <c r="W194" s="83">
        <v>43483.808171296296</v>
      </c>
      <c r="X194" s="85" t="s">
        <v>928</v>
      </c>
      <c r="Y194" s="81"/>
      <c r="Z194" s="81"/>
      <c r="AA194" s="87" t="s">
        <v>1181</v>
      </c>
      <c r="AB194" s="81"/>
      <c r="AC194" s="81" t="b">
        <v>0</v>
      </c>
      <c r="AD194" s="81">
        <v>0</v>
      </c>
      <c r="AE194" s="87" t="s">
        <v>1288</v>
      </c>
      <c r="AF194" s="81" t="b">
        <v>0</v>
      </c>
      <c r="AG194" s="81" t="s">
        <v>1298</v>
      </c>
      <c r="AH194" s="81"/>
      <c r="AI194" s="87" t="s">
        <v>1288</v>
      </c>
      <c r="AJ194" s="81" t="b">
        <v>0</v>
      </c>
      <c r="AK194" s="81">
        <v>4</v>
      </c>
      <c r="AL194" s="87" t="s">
        <v>1273</v>
      </c>
      <c r="AM194" s="81" t="s">
        <v>1312</v>
      </c>
      <c r="AN194" s="81" t="b">
        <v>0</v>
      </c>
      <c r="AO194" s="87" t="s">
        <v>1273</v>
      </c>
      <c r="AP194" s="81" t="s">
        <v>214</v>
      </c>
      <c r="AQ194" s="81">
        <v>0</v>
      </c>
      <c r="AR194" s="81">
        <v>0</v>
      </c>
      <c r="AS194" s="81"/>
      <c r="AT194" s="81"/>
      <c r="AU194" s="81"/>
      <c r="AV194" s="81"/>
      <c r="AW194" s="81"/>
      <c r="AX194" s="81"/>
      <c r="AY194" s="81"/>
      <c r="AZ194" s="81"/>
      <c r="BA194">
        <v>1</v>
      </c>
      <c r="BB194" s="80" t="str">
        <f>REPLACE(INDEX(GroupVertices[Group],MATCH(Edges[[#This Row],[Vertex 1]],GroupVertices[Vertex],0)),1,1,"")</f>
        <v>3</v>
      </c>
      <c r="BC194" s="80" t="str">
        <f>REPLACE(INDEX(GroupVertices[Group],MATCH(Edges[[#This Row],[Vertex 2]],GroupVertices[Vertex],0)),1,1,"")</f>
        <v>1</v>
      </c>
      <c r="BD194" s="48">
        <v>2</v>
      </c>
      <c r="BE194" s="49">
        <v>14.285714285714286</v>
      </c>
      <c r="BF194" s="48">
        <v>1</v>
      </c>
      <c r="BG194" s="49">
        <v>7.142857142857143</v>
      </c>
      <c r="BH194" s="48">
        <v>0</v>
      </c>
      <c r="BI194" s="49">
        <v>0</v>
      </c>
      <c r="BJ194" s="48">
        <v>11</v>
      </c>
      <c r="BK194" s="49">
        <v>78.57142857142857</v>
      </c>
      <c r="BL194" s="48">
        <v>14</v>
      </c>
    </row>
    <row r="195" spans="1:64" ht="15">
      <c r="A195" s="66" t="s">
        <v>356</v>
      </c>
      <c r="B195" s="66" t="s">
        <v>306</v>
      </c>
      <c r="C195" s="67" t="s">
        <v>3695</v>
      </c>
      <c r="D195" s="68">
        <v>3</v>
      </c>
      <c r="E195" s="69" t="s">
        <v>132</v>
      </c>
      <c r="F195" s="70">
        <v>32</v>
      </c>
      <c r="G195" s="67"/>
      <c r="H195" s="71"/>
      <c r="I195" s="72"/>
      <c r="J195" s="72"/>
      <c r="K195" s="34" t="s">
        <v>65</v>
      </c>
      <c r="L195" s="79">
        <v>195</v>
      </c>
      <c r="M195" s="79"/>
      <c r="N195" s="74"/>
      <c r="O195" s="81" t="s">
        <v>415</v>
      </c>
      <c r="P195" s="83">
        <v>43483.808483796296</v>
      </c>
      <c r="Q195" s="81" t="s">
        <v>439</v>
      </c>
      <c r="R195" s="81"/>
      <c r="S195" s="81"/>
      <c r="T195" s="81"/>
      <c r="U195" s="81"/>
      <c r="V195" s="85" t="s">
        <v>754</v>
      </c>
      <c r="W195" s="83">
        <v>43483.808483796296</v>
      </c>
      <c r="X195" s="85" t="s">
        <v>929</v>
      </c>
      <c r="Y195" s="81"/>
      <c r="Z195" s="81"/>
      <c r="AA195" s="87" t="s">
        <v>1182</v>
      </c>
      <c r="AB195" s="81"/>
      <c r="AC195" s="81" t="b">
        <v>0</v>
      </c>
      <c r="AD195" s="81">
        <v>0</v>
      </c>
      <c r="AE195" s="87" t="s">
        <v>1288</v>
      </c>
      <c r="AF195" s="81" t="b">
        <v>1</v>
      </c>
      <c r="AG195" s="81" t="s">
        <v>1298</v>
      </c>
      <c r="AH195" s="81"/>
      <c r="AI195" s="87" t="s">
        <v>1210</v>
      </c>
      <c r="AJ195" s="81" t="b">
        <v>0</v>
      </c>
      <c r="AK195" s="81">
        <v>29</v>
      </c>
      <c r="AL195" s="87" t="s">
        <v>1185</v>
      </c>
      <c r="AM195" s="81" t="s">
        <v>1312</v>
      </c>
      <c r="AN195" s="81" t="b">
        <v>0</v>
      </c>
      <c r="AO195" s="87" t="s">
        <v>1185</v>
      </c>
      <c r="AP195" s="81" t="s">
        <v>214</v>
      </c>
      <c r="AQ195" s="81">
        <v>0</v>
      </c>
      <c r="AR195" s="81">
        <v>0</v>
      </c>
      <c r="AS195" s="81"/>
      <c r="AT195" s="81"/>
      <c r="AU195" s="81"/>
      <c r="AV195" s="81"/>
      <c r="AW195" s="81"/>
      <c r="AX195" s="81"/>
      <c r="AY195" s="81"/>
      <c r="AZ195" s="81"/>
      <c r="BA195">
        <v>1</v>
      </c>
      <c r="BB195" s="80" t="str">
        <f>REPLACE(INDEX(GroupVertices[Group],MATCH(Edges[[#This Row],[Vertex 1]],GroupVertices[Vertex],0)),1,1,"")</f>
        <v>3</v>
      </c>
      <c r="BC195" s="80" t="str">
        <f>REPLACE(INDEX(GroupVertices[Group],MATCH(Edges[[#This Row],[Vertex 2]],GroupVertices[Vertex],0)),1,1,"")</f>
        <v>3</v>
      </c>
      <c r="BD195" s="48">
        <v>0</v>
      </c>
      <c r="BE195" s="49">
        <v>0</v>
      </c>
      <c r="BF195" s="48">
        <v>1</v>
      </c>
      <c r="BG195" s="49">
        <v>4.166666666666667</v>
      </c>
      <c r="BH195" s="48">
        <v>0</v>
      </c>
      <c r="BI195" s="49">
        <v>0</v>
      </c>
      <c r="BJ195" s="48">
        <v>23</v>
      </c>
      <c r="BK195" s="49">
        <v>95.83333333333333</v>
      </c>
      <c r="BL195" s="48">
        <v>24</v>
      </c>
    </row>
    <row r="196" spans="1:64" ht="15">
      <c r="A196" s="66" t="s">
        <v>357</v>
      </c>
      <c r="B196" s="66" t="s">
        <v>387</v>
      </c>
      <c r="C196" s="67" t="s">
        <v>3695</v>
      </c>
      <c r="D196" s="68">
        <v>3</v>
      </c>
      <c r="E196" s="69" t="s">
        <v>132</v>
      </c>
      <c r="F196" s="70">
        <v>32</v>
      </c>
      <c r="G196" s="67"/>
      <c r="H196" s="71"/>
      <c r="I196" s="72"/>
      <c r="J196" s="72"/>
      <c r="K196" s="34" t="s">
        <v>65</v>
      </c>
      <c r="L196" s="79">
        <v>196</v>
      </c>
      <c r="M196" s="79"/>
      <c r="N196" s="74"/>
      <c r="O196" s="81" t="s">
        <v>416</v>
      </c>
      <c r="P196" s="83">
        <v>43483.81017361111</v>
      </c>
      <c r="Q196" s="81" t="s">
        <v>510</v>
      </c>
      <c r="R196" s="81"/>
      <c r="S196" s="81"/>
      <c r="T196" s="81" t="s">
        <v>587</v>
      </c>
      <c r="U196" s="85" t="s">
        <v>660</v>
      </c>
      <c r="V196" s="85" t="s">
        <v>660</v>
      </c>
      <c r="W196" s="83">
        <v>43483.81017361111</v>
      </c>
      <c r="X196" s="85" t="s">
        <v>930</v>
      </c>
      <c r="Y196" s="81"/>
      <c r="Z196" s="81"/>
      <c r="AA196" s="87" t="s">
        <v>1183</v>
      </c>
      <c r="AB196" s="81"/>
      <c r="AC196" s="81" t="b">
        <v>0</v>
      </c>
      <c r="AD196" s="81">
        <v>1</v>
      </c>
      <c r="AE196" s="87" t="s">
        <v>1288</v>
      </c>
      <c r="AF196" s="81" t="b">
        <v>0</v>
      </c>
      <c r="AG196" s="81" t="s">
        <v>1298</v>
      </c>
      <c r="AH196" s="81"/>
      <c r="AI196" s="87" t="s">
        <v>1288</v>
      </c>
      <c r="AJ196" s="81" t="b">
        <v>0</v>
      </c>
      <c r="AK196" s="81">
        <v>0</v>
      </c>
      <c r="AL196" s="87" t="s">
        <v>1288</v>
      </c>
      <c r="AM196" s="81" t="s">
        <v>1314</v>
      </c>
      <c r="AN196" s="81" t="b">
        <v>0</v>
      </c>
      <c r="AO196" s="87" t="s">
        <v>1183</v>
      </c>
      <c r="AP196" s="81" t="s">
        <v>214</v>
      </c>
      <c r="AQ196" s="81">
        <v>0</v>
      </c>
      <c r="AR196" s="81">
        <v>0</v>
      </c>
      <c r="AS196" s="81"/>
      <c r="AT196" s="81"/>
      <c r="AU196" s="81"/>
      <c r="AV196" s="81"/>
      <c r="AW196" s="81"/>
      <c r="AX196" s="81"/>
      <c r="AY196" s="81"/>
      <c r="AZ196" s="81"/>
      <c r="BA196">
        <v>1</v>
      </c>
      <c r="BB196" s="80" t="str">
        <f>REPLACE(INDEX(GroupVertices[Group],MATCH(Edges[[#This Row],[Vertex 1]],GroupVertices[Vertex],0)),1,1,"")</f>
        <v>1</v>
      </c>
      <c r="BC196" s="80" t="str">
        <f>REPLACE(INDEX(GroupVertices[Group],MATCH(Edges[[#This Row],[Vertex 2]],GroupVertices[Vertex],0)),1,1,"")</f>
        <v>1</v>
      </c>
      <c r="BD196" s="48">
        <v>4</v>
      </c>
      <c r="BE196" s="49">
        <v>9.523809523809524</v>
      </c>
      <c r="BF196" s="48">
        <v>0</v>
      </c>
      <c r="BG196" s="49">
        <v>0</v>
      </c>
      <c r="BH196" s="48">
        <v>0</v>
      </c>
      <c r="BI196" s="49">
        <v>0</v>
      </c>
      <c r="BJ196" s="48">
        <v>38</v>
      </c>
      <c r="BK196" s="49">
        <v>90.47619047619048</v>
      </c>
      <c r="BL196" s="48">
        <v>42</v>
      </c>
    </row>
    <row r="197" spans="1:64" ht="15">
      <c r="A197" s="66" t="s">
        <v>305</v>
      </c>
      <c r="B197" s="66" t="s">
        <v>306</v>
      </c>
      <c r="C197" s="67" t="s">
        <v>3696</v>
      </c>
      <c r="D197" s="68">
        <v>10</v>
      </c>
      <c r="E197" s="69" t="s">
        <v>136</v>
      </c>
      <c r="F197" s="70">
        <v>28.285714285714285</v>
      </c>
      <c r="G197" s="67"/>
      <c r="H197" s="71"/>
      <c r="I197" s="72"/>
      <c r="J197" s="72"/>
      <c r="K197" s="34" t="s">
        <v>65</v>
      </c>
      <c r="L197" s="79">
        <v>197</v>
      </c>
      <c r="M197" s="79"/>
      <c r="N197" s="74"/>
      <c r="O197" s="81" t="s">
        <v>415</v>
      </c>
      <c r="P197" s="83">
        <v>43483.69668981482</v>
      </c>
      <c r="Q197" s="81" t="s">
        <v>429</v>
      </c>
      <c r="R197" s="81"/>
      <c r="S197" s="81"/>
      <c r="T197" s="81" t="s">
        <v>587</v>
      </c>
      <c r="U197" s="81"/>
      <c r="V197" s="85" t="s">
        <v>718</v>
      </c>
      <c r="W197" s="83">
        <v>43483.69668981482</v>
      </c>
      <c r="X197" s="85" t="s">
        <v>852</v>
      </c>
      <c r="Y197" s="81"/>
      <c r="Z197" s="81"/>
      <c r="AA197" s="87" t="s">
        <v>1103</v>
      </c>
      <c r="AB197" s="81"/>
      <c r="AC197" s="81" t="b">
        <v>0</v>
      </c>
      <c r="AD197" s="81">
        <v>0</v>
      </c>
      <c r="AE197" s="87" t="s">
        <v>1288</v>
      </c>
      <c r="AF197" s="81" t="b">
        <v>0</v>
      </c>
      <c r="AG197" s="81" t="s">
        <v>1298</v>
      </c>
      <c r="AH197" s="81"/>
      <c r="AI197" s="87" t="s">
        <v>1288</v>
      </c>
      <c r="AJ197" s="81" t="b">
        <v>0</v>
      </c>
      <c r="AK197" s="81">
        <v>4</v>
      </c>
      <c r="AL197" s="87" t="s">
        <v>1104</v>
      </c>
      <c r="AM197" s="81" t="s">
        <v>1316</v>
      </c>
      <c r="AN197" s="81" t="b">
        <v>0</v>
      </c>
      <c r="AO197" s="87" t="s">
        <v>1104</v>
      </c>
      <c r="AP197" s="81" t="s">
        <v>214</v>
      </c>
      <c r="AQ197" s="81">
        <v>0</v>
      </c>
      <c r="AR197" s="81">
        <v>0</v>
      </c>
      <c r="AS197" s="81"/>
      <c r="AT197" s="81"/>
      <c r="AU197" s="81"/>
      <c r="AV197" s="81"/>
      <c r="AW197" s="81"/>
      <c r="AX197" s="81"/>
      <c r="AY197" s="81"/>
      <c r="AZ197" s="81"/>
      <c r="BA197">
        <v>2</v>
      </c>
      <c r="BB197" s="80" t="str">
        <f>REPLACE(INDEX(GroupVertices[Group],MATCH(Edges[[#This Row],[Vertex 1]],GroupVertices[Vertex],0)),1,1,"")</f>
        <v>3</v>
      </c>
      <c r="BC197" s="80" t="str">
        <f>REPLACE(INDEX(GroupVertices[Group],MATCH(Edges[[#This Row],[Vertex 2]],GroupVertices[Vertex],0)),1,1,"")</f>
        <v>3</v>
      </c>
      <c r="BD197" s="48">
        <v>1</v>
      </c>
      <c r="BE197" s="49">
        <v>4.166666666666667</v>
      </c>
      <c r="BF197" s="48">
        <v>0</v>
      </c>
      <c r="BG197" s="49">
        <v>0</v>
      </c>
      <c r="BH197" s="48">
        <v>0</v>
      </c>
      <c r="BI197" s="49">
        <v>0</v>
      </c>
      <c r="BJ197" s="48">
        <v>23</v>
      </c>
      <c r="BK197" s="49">
        <v>95.83333333333333</v>
      </c>
      <c r="BL197" s="48">
        <v>24</v>
      </c>
    </row>
    <row r="198" spans="1:64" ht="15">
      <c r="A198" s="66" t="s">
        <v>305</v>
      </c>
      <c r="B198" s="66" t="s">
        <v>306</v>
      </c>
      <c r="C198" s="67" t="s">
        <v>3696</v>
      </c>
      <c r="D198" s="68">
        <v>10</v>
      </c>
      <c r="E198" s="69" t="s">
        <v>136</v>
      </c>
      <c r="F198" s="70">
        <v>28.285714285714285</v>
      </c>
      <c r="G198" s="67"/>
      <c r="H198" s="71"/>
      <c r="I198" s="72"/>
      <c r="J198" s="72"/>
      <c r="K198" s="34" t="s">
        <v>65</v>
      </c>
      <c r="L198" s="79">
        <v>198</v>
      </c>
      <c r="M198" s="79"/>
      <c r="N198" s="74"/>
      <c r="O198" s="81" t="s">
        <v>415</v>
      </c>
      <c r="P198" s="83">
        <v>43483.709027777775</v>
      </c>
      <c r="Q198" s="81" t="s">
        <v>511</v>
      </c>
      <c r="R198" s="85" t="s">
        <v>555</v>
      </c>
      <c r="S198" s="81" t="s">
        <v>575</v>
      </c>
      <c r="T198" s="81" t="s">
        <v>587</v>
      </c>
      <c r="U198" s="81"/>
      <c r="V198" s="85" t="s">
        <v>718</v>
      </c>
      <c r="W198" s="83">
        <v>43483.709027777775</v>
      </c>
      <c r="X198" s="85" t="s">
        <v>931</v>
      </c>
      <c r="Y198" s="81"/>
      <c r="Z198" s="81"/>
      <c r="AA198" s="87" t="s">
        <v>1184</v>
      </c>
      <c r="AB198" s="81"/>
      <c r="AC198" s="81" t="b">
        <v>0</v>
      </c>
      <c r="AD198" s="81">
        <v>0</v>
      </c>
      <c r="AE198" s="87" t="s">
        <v>1288</v>
      </c>
      <c r="AF198" s="81" t="b">
        <v>1</v>
      </c>
      <c r="AG198" s="81" t="s">
        <v>1299</v>
      </c>
      <c r="AH198" s="81"/>
      <c r="AI198" s="87" t="s">
        <v>1307</v>
      </c>
      <c r="AJ198" s="81" t="b">
        <v>0</v>
      </c>
      <c r="AK198" s="81">
        <v>1</v>
      </c>
      <c r="AL198" s="87" t="s">
        <v>1186</v>
      </c>
      <c r="AM198" s="81" t="s">
        <v>1316</v>
      </c>
      <c r="AN198" s="81" t="b">
        <v>0</v>
      </c>
      <c r="AO198" s="87" t="s">
        <v>1186</v>
      </c>
      <c r="AP198" s="81" t="s">
        <v>214</v>
      </c>
      <c r="AQ198" s="81">
        <v>0</v>
      </c>
      <c r="AR198" s="81">
        <v>0</v>
      </c>
      <c r="AS198" s="81"/>
      <c r="AT198" s="81"/>
      <c r="AU198" s="81"/>
      <c r="AV198" s="81"/>
      <c r="AW198" s="81"/>
      <c r="AX198" s="81"/>
      <c r="AY198" s="81"/>
      <c r="AZ198" s="81"/>
      <c r="BA198">
        <v>2</v>
      </c>
      <c r="BB198" s="80" t="str">
        <f>REPLACE(INDEX(GroupVertices[Group],MATCH(Edges[[#This Row],[Vertex 1]],GroupVertices[Vertex],0)),1,1,"")</f>
        <v>3</v>
      </c>
      <c r="BC198" s="80" t="str">
        <f>REPLACE(INDEX(GroupVertices[Group],MATCH(Edges[[#This Row],[Vertex 2]],GroupVertices[Vertex],0)),1,1,"")</f>
        <v>3</v>
      </c>
      <c r="BD198" s="48">
        <v>0</v>
      </c>
      <c r="BE198" s="49">
        <v>0</v>
      </c>
      <c r="BF198" s="48">
        <v>0</v>
      </c>
      <c r="BG198" s="49">
        <v>0</v>
      </c>
      <c r="BH198" s="48">
        <v>0</v>
      </c>
      <c r="BI198" s="49">
        <v>0</v>
      </c>
      <c r="BJ198" s="48">
        <v>1</v>
      </c>
      <c r="BK198" s="49">
        <v>100</v>
      </c>
      <c r="BL198" s="48">
        <v>1</v>
      </c>
    </row>
    <row r="199" spans="1:64" ht="15">
      <c r="A199" s="66" t="s">
        <v>306</v>
      </c>
      <c r="B199" s="66" t="s">
        <v>306</v>
      </c>
      <c r="C199" s="67" t="s">
        <v>3696</v>
      </c>
      <c r="D199" s="68">
        <v>10</v>
      </c>
      <c r="E199" s="69" t="s">
        <v>136</v>
      </c>
      <c r="F199" s="70">
        <v>28.285714285714285</v>
      </c>
      <c r="G199" s="67"/>
      <c r="H199" s="71"/>
      <c r="I199" s="72"/>
      <c r="J199" s="72"/>
      <c r="K199" s="34" t="s">
        <v>65</v>
      </c>
      <c r="L199" s="79">
        <v>199</v>
      </c>
      <c r="M199" s="79"/>
      <c r="N199" s="74"/>
      <c r="O199" s="81" t="s">
        <v>214</v>
      </c>
      <c r="P199" s="83">
        <v>43483.49717592593</v>
      </c>
      <c r="Q199" s="81" t="s">
        <v>439</v>
      </c>
      <c r="R199" s="85" t="s">
        <v>556</v>
      </c>
      <c r="S199" s="81" t="s">
        <v>575</v>
      </c>
      <c r="T199" s="81" t="s">
        <v>587</v>
      </c>
      <c r="U199" s="81"/>
      <c r="V199" s="85" t="s">
        <v>719</v>
      </c>
      <c r="W199" s="83">
        <v>43483.49717592593</v>
      </c>
      <c r="X199" s="85" t="s">
        <v>932</v>
      </c>
      <c r="Y199" s="81"/>
      <c r="Z199" s="81"/>
      <c r="AA199" s="87" t="s">
        <v>1185</v>
      </c>
      <c r="AB199" s="81"/>
      <c r="AC199" s="81" t="b">
        <v>0</v>
      </c>
      <c r="AD199" s="81">
        <v>112</v>
      </c>
      <c r="AE199" s="87" t="s">
        <v>1288</v>
      </c>
      <c r="AF199" s="81" t="b">
        <v>1</v>
      </c>
      <c r="AG199" s="81" t="s">
        <v>1298</v>
      </c>
      <c r="AH199" s="81"/>
      <c r="AI199" s="87" t="s">
        <v>1210</v>
      </c>
      <c r="AJ199" s="81" t="b">
        <v>0</v>
      </c>
      <c r="AK199" s="81">
        <v>29</v>
      </c>
      <c r="AL199" s="87" t="s">
        <v>1288</v>
      </c>
      <c r="AM199" s="81" t="s">
        <v>1312</v>
      </c>
      <c r="AN199" s="81" t="b">
        <v>0</v>
      </c>
      <c r="AO199" s="87" t="s">
        <v>1185</v>
      </c>
      <c r="AP199" s="81" t="s">
        <v>415</v>
      </c>
      <c r="AQ199" s="81">
        <v>0</v>
      </c>
      <c r="AR199" s="81">
        <v>0</v>
      </c>
      <c r="AS199" s="81"/>
      <c r="AT199" s="81"/>
      <c r="AU199" s="81"/>
      <c r="AV199" s="81"/>
      <c r="AW199" s="81"/>
      <c r="AX199" s="81"/>
      <c r="AY199" s="81"/>
      <c r="AZ199" s="81"/>
      <c r="BA199">
        <v>2</v>
      </c>
      <c r="BB199" s="80" t="str">
        <f>REPLACE(INDEX(GroupVertices[Group],MATCH(Edges[[#This Row],[Vertex 1]],GroupVertices[Vertex],0)),1,1,"")</f>
        <v>3</v>
      </c>
      <c r="BC199" s="80" t="str">
        <f>REPLACE(INDEX(GroupVertices[Group],MATCH(Edges[[#This Row],[Vertex 2]],GroupVertices[Vertex],0)),1,1,"")</f>
        <v>3</v>
      </c>
      <c r="BD199" s="48">
        <v>0</v>
      </c>
      <c r="BE199" s="49">
        <v>0</v>
      </c>
      <c r="BF199" s="48">
        <v>1</v>
      </c>
      <c r="BG199" s="49">
        <v>4.166666666666667</v>
      </c>
      <c r="BH199" s="48">
        <v>0</v>
      </c>
      <c r="BI199" s="49">
        <v>0</v>
      </c>
      <c r="BJ199" s="48">
        <v>23</v>
      </c>
      <c r="BK199" s="49">
        <v>95.83333333333333</v>
      </c>
      <c r="BL199" s="48">
        <v>24</v>
      </c>
    </row>
    <row r="200" spans="1:64" ht="15">
      <c r="A200" s="66" t="s">
        <v>306</v>
      </c>
      <c r="B200" s="66" t="s">
        <v>306</v>
      </c>
      <c r="C200" s="67" t="s">
        <v>3696</v>
      </c>
      <c r="D200" s="68">
        <v>10</v>
      </c>
      <c r="E200" s="69" t="s">
        <v>136</v>
      </c>
      <c r="F200" s="70">
        <v>28.285714285714285</v>
      </c>
      <c r="G200" s="67"/>
      <c r="H200" s="71"/>
      <c r="I200" s="72"/>
      <c r="J200" s="72"/>
      <c r="K200" s="34" t="s">
        <v>65</v>
      </c>
      <c r="L200" s="79">
        <v>200</v>
      </c>
      <c r="M200" s="79"/>
      <c r="N200" s="74"/>
      <c r="O200" s="81" t="s">
        <v>214</v>
      </c>
      <c r="P200" s="83">
        <v>43483.70888888889</v>
      </c>
      <c r="Q200" s="81" t="s">
        <v>511</v>
      </c>
      <c r="R200" s="85" t="s">
        <v>555</v>
      </c>
      <c r="S200" s="81" t="s">
        <v>575</v>
      </c>
      <c r="T200" s="81" t="s">
        <v>587</v>
      </c>
      <c r="U200" s="81"/>
      <c r="V200" s="85" t="s">
        <v>719</v>
      </c>
      <c r="W200" s="83">
        <v>43483.70888888889</v>
      </c>
      <c r="X200" s="85" t="s">
        <v>933</v>
      </c>
      <c r="Y200" s="81"/>
      <c r="Z200" s="81"/>
      <c r="AA200" s="87" t="s">
        <v>1186</v>
      </c>
      <c r="AB200" s="81"/>
      <c r="AC200" s="81" t="b">
        <v>0</v>
      </c>
      <c r="AD200" s="81">
        <v>0</v>
      </c>
      <c r="AE200" s="87" t="s">
        <v>1288</v>
      </c>
      <c r="AF200" s="81" t="b">
        <v>1</v>
      </c>
      <c r="AG200" s="81" t="s">
        <v>1299</v>
      </c>
      <c r="AH200" s="81"/>
      <c r="AI200" s="87" t="s">
        <v>1307</v>
      </c>
      <c r="AJ200" s="81" t="b">
        <v>0</v>
      </c>
      <c r="AK200" s="81">
        <v>1</v>
      </c>
      <c r="AL200" s="87" t="s">
        <v>1288</v>
      </c>
      <c r="AM200" s="81" t="s">
        <v>1312</v>
      </c>
      <c r="AN200" s="81" t="b">
        <v>0</v>
      </c>
      <c r="AO200" s="87" t="s">
        <v>1186</v>
      </c>
      <c r="AP200" s="81" t="s">
        <v>214</v>
      </c>
      <c r="AQ200" s="81">
        <v>0</v>
      </c>
      <c r="AR200" s="81">
        <v>0</v>
      </c>
      <c r="AS200" s="81"/>
      <c r="AT200" s="81"/>
      <c r="AU200" s="81"/>
      <c r="AV200" s="81"/>
      <c r="AW200" s="81"/>
      <c r="AX200" s="81"/>
      <c r="AY200" s="81"/>
      <c r="AZ200" s="81"/>
      <c r="BA200">
        <v>2</v>
      </c>
      <c r="BB200" s="80" t="str">
        <f>REPLACE(INDEX(GroupVertices[Group],MATCH(Edges[[#This Row],[Vertex 1]],GroupVertices[Vertex],0)),1,1,"")</f>
        <v>3</v>
      </c>
      <c r="BC200" s="80" t="str">
        <f>REPLACE(INDEX(GroupVertices[Group],MATCH(Edges[[#This Row],[Vertex 2]],GroupVertices[Vertex],0)),1,1,"")</f>
        <v>3</v>
      </c>
      <c r="BD200" s="48">
        <v>0</v>
      </c>
      <c r="BE200" s="49">
        <v>0</v>
      </c>
      <c r="BF200" s="48">
        <v>0</v>
      </c>
      <c r="BG200" s="49">
        <v>0</v>
      </c>
      <c r="BH200" s="48">
        <v>0</v>
      </c>
      <c r="BI200" s="49">
        <v>0</v>
      </c>
      <c r="BJ200" s="48">
        <v>1</v>
      </c>
      <c r="BK200" s="49">
        <v>100</v>
      </c>
      <c r="BL200" s="48">
        <v>1</v>
      </c>
    </row>
    <row r="201" spans="1:64" ht="15">
      <c r="A201" s="66" t="s">
        <v>306</v>
      </c>
      <c r="B201" s="66" t="s">
        <v>381</v>
      </c>
      <c r="C201" s="67" t="s">
        <v>3695</v>
      </c>
      <c r="D201" s="68">
        <v>3</v>
      </c>
      <c r="E201" s="69" t="s">
        <v>132</v>
      </c>
      <c r="F201" s="70">
        <v>32</v>
      </c>
      <c r="G201" s="67"/>
      <c r="H201" s="71"/>
      <c r="I201" s="72"/>
      <c r="J201" s="72"/>
      <c r="K201" s="34" t="s">
        <v>65</v>
      </c>
      <c r="L201" s="79">
        <v>201</v>
      </c>
      <c r="M201" s="79"/>
      <c r="N201" s="74"/>
      <c r="O201" s="81" t="s">
        <v>416</v>
      </c>
      <c r="P201" s="83">
        <v>43483.74349537037</v>
      </c>
      <c r="Q201" s="81" t="s">
        <v>512</v>
      </c>
      <c r="R201" s="81"/>
      <c r="S201" s="81"/>
      <c r="T201" s="81" t="s">
        <v>587</v>
      </c>
      <c r="U201" s="81"/>
      <c r="V201" s="85" t="s">
        <v>719</v>
      </c>
      <c r="W201" s="83">
        <v>43483.74349537037</v>
      </c>
      <c r="X201" s="85" t="s">
        <v>568</v>
      </c>
      <c r="Y201" s="81"/>
      <c r="Z201" s="81"/>
      <c r="AA201" s="87" t="s">
        <v>1187</v>
      </c>
      <c r="AB201" s="81"/>
      <c r="AC201" s="81" t="b">
        <v>0</v>
      </c>
      <c r="AD201" s="81">
        <v>4</v>
      </c>
      <c r="AE201" s="87" t="s">
        <v>1288</v>
      </c>
      <c r="AF201" s="81" t="b">
        <v>0</v>
      </c>
      <c r="AG201" s="81" t="s">
        <v>1298</v>
      </c>
      <c r="AH201" s="81"/>
      <c r="AI201" s="87" t="s">
        <v>1288</v>
      </c>
      <c r="AJ201" s="81" t="b">
        <v>0</v>
      </c>
      <c r="AK201" s="81">
        <v>0</v>
      </c>
      <c r="AL201" s="87" t="s">
        <v>1288</v>
      </c>
      <c r="AM201" s="81" t="s">
        <v>1312</v>
      </c>
      <c r="AN201" s="81" t="b">
        <v>0</v>
      </c>
      <c r="AO201" s="87" t="s">
        <v>1187</v>
      </c>
      <c r="AP201" s="81" t="s">
        <v>214</v>
      </c>
      <c r="AQ201" s="81">
        <v>0</v>
      </c>
      <c r="AR201" s="81">
        <v>0</v>
      </c>
      <c r="AS201" s="81"/>
      <c r="AT201" s="81"/>
      <c r="AU201" s="81"/>
      <c r="AV201" s="81"/>
      <c r="AW201" s="81"/>
      <c r="AX201" s="81"/>
      <c r="AY201" s="81"/>
      <c r="AZ201" s="81"/>
      <c r="BA201">
        <v>1</v>
      </c>
      <c r="BB201" s="80" t="str">
        <f>REPLACE(INDEX(GroupVertices[Group],MATCH(Edges[[#This Row],[Vertex 1]],GroupVertices[Vertex],0)),1,1,"")</f>
        <v>3</v>
      </c>
      <c r="BC201" s="80" t="str">
        <f>REPLACE(INDEX(GroupVertices[Group],MATCH(Edges[[#This Row],[Vertex 2]],GroupVertices[Vertex],0)),1,1,"")</f>
        <v>3</v>
      </c>
      <c r="BD201" s="48">
        <v>1</v>
      </c>
      <c r="BE201" s="49">
        <v>4.545454545454546</v>
      </c>
      <c r="BF201" s="48">
        <v>0</v>
      </c>
      <c r="BG201" s="49">
        <v>0</v>
      </c>
      <c r="BH201" s="48">
        <v>0</v>
      </c>
      <c r="BI201" s="49">
        <v>0</v>
      </c>
      <c r="BJ201" s="48">
        <v>21</v>
      </c>
      <c r="BK201" s="49">
        <v>95.45454545454545</v>
      </c>
      <c r="BL201" s="48">
        <v>22</v>
      </c>
    </row>
    <row r="202" spans="1:64" ht="15">
      <c r="A202" s="66" t="s">
        <v>306</v>
      </c>
      <c r="B202" s="66" t="s">
        <v>387</v>
      </c>
      <c r="C202" s="67" t="s">
        <v>3695</v>
      </c>
      <c r="D202" s="68">
        <v>3</v>
      </c>
      <c r="E202" s="69" t="s">
        <v>132</v>
      </c>
      <c r="F202" s="70">
        <v>32</v>
      </c>
      <c r="G202" s="67"/>
      <c r="H202" s="71"/>
      <c r="I202" s="72"/>
      <c r="J202" s="72"/>
      <c r="K202" s="34" t="s">
        <v>65</v>
      </c>
      <c r="L202" s="79">
        <v>202</v>
      </c>
      <c r="M202" s="79"/>
      <c r="N202" s="74"/>
      <c r="O202" s="81" t="s">
        <v>416</v>
      </c>
      <c r="P202" s="83">
        <v>43483.74349537037</v>
      </c>
      <c r="Q202" s="81" t="s">
        <v>512</v>
      </c>
      <c r="R202" s="81"/>
      <c r="S202" s="81"/>
      <c r="T202" s="81" t="s">
        <v>587</v>
      </c>
      <c r="U202" s="81"/>
      <c r="V202" s="85" t="s">
        <v>719</v>
      </c>
      <c r="W202" s="83">
        <v>43483.74349537037</v>
      </c>
      <c r="X202" s="85" t="s">
        <v>568</v>
      </c>
      <c r="Y202" s="81"/>
      <c r="Z202" s="81"/>
      <c r="AA202" s="87" t="s">
        <v>1187</v>
      </c>
      <c r="AB202" s="81"/>
      <c r="AC202" s="81" t="b">
        <v>0</v>
      </c>
      <c r="AD202" s="81">
        <v>4</v>
      </c>
      <c r="AE202" s="87" t="s">
        <v>1288</v>
      </c>
      <c r="AF202" s="81" t="b">
        <v>0</v>
      </c>
      <c r="AG202" s="81" t="s">
        <v>1298</v>
      </c>
      <c r="AH202" s="81"/>
      <c r="AI202" s="87" t="s">
        <v>1288</v>
      </c>
      <c r="AJ202" s="81" t="b">
        <v>0</v>
      </c>
      <c r="AK202" s="81">
        <v>0</v>
      </c>
      <c r="AL202" s="87" t="s">
        <v>1288</v>
      </c>
      <c r="AM202" s="81" t="s">
        <v>1312</v>
      </c>
      <c r="AN202" s="81" t="b">
        <v>0</v>
      </c>
      <c r="AO202" s="87" t="s">
        <v>1187</v>
      </c>
      <c r="AP202" s="81" t="s">
        <v>214</v>
      </c>
      <c r="AQ202" s="81">
        <v>0</v>
      </c>
      <c r="AR202" s="81">
        <v>0</v>
      </c>
      <c r="AS202" s="81"/>
      <c r="AT202" s="81"/>
      <c r="AU202" s="81"/>
      <c r="AV202" s="81"/>
      <c r="AW202" s="81"/>
      <c r="AX202" s="81"/>
      <c r="AY202" s="81"/>
      <c r="AZ202" s="81"/>
      <c r="BA202">
        <v>1</v>
      </c>
      <c r="BB202" s="80" t="str">
        <f>REPLACE(INDEX(GroupVertices[Group],MATCH(Edges[[#This Row],[Vertex 1]],GroupVertices[Vertex],0)),1,1,"")</f>
        <v>3</v>
      </c>
      <c r="BC202" s="80" t="str">
        <f>REPLACE(INDEX(GroupVertices[Group],MATCH(Edges[[#This Row],[Vertex 2]],GroupVertices[Vertex],0)),1,1,"")</f>
        <v>1</v>
      </c>
      <c r="BD202" s="48"/>
      <c r="BE202" s="49"/>
      <c r="BF202" s="48"/>
      <c r="BG202" s="49"/>
      <c r="BH202" s="48"/>
      <c r="BI202" s="49"/>
      <c r="BJ202" s="48"/>
      <c r="BK202" s="49"/>
      <c r="BL202" s="48"/>
    </row>
    <row r="203" spans="1:64" ht="15">
      <c r="A203" s="66" t="s">
        <v>358</v>
      </c>
      <c r="B203" s="66" t="s">
        <v>306</v>
      </c>
      <c r="C203" s="67" t="s">
        <v>3695</v>
      </c>
      <c r="D203" s="68">
        <v>3</v>
      </c>
      <c r="E203" s="69" t="s">
        <v>132</v>
      </c>
      <c r="F203" s="70">
        <v>32</v>
      </c>
      <c r="G203" s="67"/>
      <c r="H203" s="71"/>
      <c r="I203" s="72"/>
      <c r="J203" s="72"/>
      <c r="K203" s="34" t="s">
        <v>65</v>
      </c>
      <c r="L203" s="79">
        <v>203</v>
      </c>
      <c r="M203" s="79"/>
      <c r="N203" s="74"/>
      <c r="O203" s="81" t="s">
        <v>415</v>
      </c>
      <c r="P203" s="83">
        <v>43483.81364583333</v>
      </c>
      <c r="Q203" s="81" t="s">
        <v>439</v>
      </c>
      <c r="R203" s="81"/>
      <c r="S203" s="81"/>
      <c r="T203" s="81"/>
      <c r="U203" s="81"/>
      <c r="V203" s="85" t="s">
        <v>755</v>
      </c>
      <c r="W203" s="83">
        <v>43483.81364583333</v>
      </c>
      <c r="X203" s="85" t="s">
        <v>934</v>
      </c>
      <c r="Y203" s="81"/>
      <c r="Z203" s="81"/>
      <c r="AA203" s="87" t="s">
        <v>1188</v>
      </c>
      <c r="AB203" s="81"/>
      <c r="AC203" s="81" t="b">
        <v>0</v>
      </c>
      <c r="AD203" s="81">
        <v>0</v>
      </c>
      <c r="AE203" s="87" t="s">
        <v>1288</v>
      </c>
      <c r="AF203" s="81" t="b">
        <v>1</v>
      </c>
      <c r="AG203" s="81" t="s">
        <v>1298</v>
      </c>
      <c r="AH203" s="81"/>
      <c r="AI203" s="87" t="s">
        <v>1210</v>
      </c>
      <c r="AJ203" s="81" t="b">
        <v>0</v>
      </c>
      <c r="AK203" s="81">
        <v>29</v>
      </c>
      <c r="AL203" s="87" t="s">
        <v>1185</v>
      </c>
      <c r="AM203" s="81" t="s">
        <v>1312</v>
      </c>
      <c r="AN203" s="81" t="b">
        <v>0</v>
      </c>
      <c r="AO203" s="87" t="s">
        <v>1185</v>
      </c>
      <c r="AP203" s="81" t="s">
        <v>214</v>
      </c>
      <c r="AQ203" s="81">
        <v>0</v>
      </c>
      <c r="AR203" s="81">
        <v>0</v>
      </c>
      <c r="AS203" s="81"/>
      <c r="AT203" s="81"/>
      <c r="AU203" s="81"/>
      <c r="AV203" s="81"/>
      <c r="AW203" s="81"/>
      <c r="AX203" s="81"/>
      <c r="AY203" s="81"/>
      <c r="AZ203" s="81"/>
      <c r="BA203">
        <v>1</v>
      </c>
      <c r="BB203" s="80" t="str">
        <f>REPLACE(INDEX(GroupVertices[Group],MATCH(Edges[[#This Row],[Vertex 1]],GroupVertices[Vertex],0)),1,1,"")</f>
        <v>3</v>
      </c>
      <c r="BC203" s="80" t="str">
        <f>REPLACE(INDEX(GroupVertices[Group],MATCH(Edges[[#This Row],[Vertex 2]],GroupVertices[Vertex],0)),1,1,"")</f>
        <v>3</v>
      </c>
      <c r="BD203" s="48">
        <v>0</v>
      </c>
      <c r="BE203" s="49">
        <v>0</v>
      </c>
      <c r="BF203" s="48">
        <v>1</v>
      </c>
      <c r="BG203" s="49">
        <v>4.166666666666667</v>
      </c>
      <c r="BH203" s="48">
        <v>0</v>
      </c>
      <c r="BI203" s="49">
        <v>0</v>
      </c>
      <c r="BJ203" s="48">
        <v>23</v>
      </c>
      <c r="BK203" s="49">
        <v>95.83333333333333</v>
      </c>
      <c r="BL203" s="48">
        <v>24</v>
      </c>
    </row>
    <row r="204" spans="1:64" ht="15">
      <c r="A204" s="66" t="s">
        <v>359</v>
      </c>
      <c r="B204" s="66" t="s">
        <v>387</v>
      </c>
      <c r="C204" s="67" t="s">
        <v>3695</v>
      </c>
      <c r="D204" s="68">
        <v>3</v>
      </c>
      <c r="E204" s="69" t="s">
        <v>132</v>
      </c>
      <c r="F204" s="70">
        <v>32</v>
      </c>
      <c r="G204" s="67"/>
      <c r="H204" s="71"/>
      <c r="I204" s="72"/>
      <c r="J204" s="72"/>
      <c r="K204" s="34" t="s">
        <v>65</v>
      </c>
      <c r="L204" s="79">
        <v>204</v>
      </c>
      <c r="M204" s="79"/>
      <c r="N204" s="74"/>
      <c r="O204" s="81" t="s">
        <v>415</v>
      </c>
      <c r="P204" s="83">
        <v>43483.81481481482</v>
      </c>
      <c r="Q204" s="81" t="s">
        <v>513</v>
      </c>
      <c r="R204" s="85" t="s">
        <v>557</v>
      </c>
      <c r="S204" s="81" t="s">
        <v>575</v>
      </c>
      <c r="T204" s="81" t="s">
        <v>587</v>
      </c>
      <c r="U204" s="81"/>
      <c r="V204" s="85" t="s">
        <v>756</v>
      </c>
      <c r="W204" s="83">
        <v>43483.81481481482</v>
      </c>
      <c r="X204" s="85" t="s">
        <v>935</v>
      </c>
      <c r="Y204" s="81"/>
      <c r="Z204" s="81"/>
      <c r="AA204" s="87" t="s">
        <v>1189</v>
      </c>
      <c r="AB204" s="81"/>
      <c r="AC204" s="81" t="b">
        <v>0</v>
      </c>
      <c r="AD204" s="81">
        <v>0</v>
      </c>
      <c r="AE204" s="87" t="s">
        <v>1288</v>
      </c>
      <c r="AF204" s="81" t="b">
        <v>1</v>
      </c>
      <c r="AG204" s="81" t="s">
        <v>1298</v>
      </c>
      <c r="AH204" s="81"/>
      <c r="AI204" s="87" t="s">
        <v>1308</v>
      </c>
      <c r="AJ204" s="81" t="b">
        <v>0</v>
      </c>
      <c r="AK204" s="81">
        <v>1</v>
      </c>
      <c r="AL204" s="87" t="s">
        <v>1280</v>
      </c>
      <c r="AM204" s="81" t="s">
        <v>1312</v>
      </c>
      <c r="AN204" s="81" t="b">
        <v>0</v>
      </c>
      <c r="AO204" s="87" t="s">
        <v>1280</v>
      </c>
      <c r="AP204" s="81" t="s">
        <v>214</v>
      </c>
      <c r="AQ204" s="81">
        <v>0</v>
      </c>
      <c r="AR204" s="81">
        <v>0</v>
      </c>
      <c r="AS204" s="81"/>
      <c r="AT204" s="81"/>
      <c r="AU204" s="81"/>
      <c r="AV204" s="81"/>
      <c r="AW204" s="81"/>
      <c r="AX204" s="81"/>
      <c r="AY204" s="81"/>
      <c r="AZ204" s="81"/>
      <c r="BA204">
        <v>1</v>
      </c>
      <c r="BB204" s="80" t="str">
        <f>REPLACE(INDEX(GroupVertices[Group],MATCH(Edges[[#This Row],[Vertex 1]],GroupVertices[Vertex],0)),1,1,"")</f>
        <v>1</v>
      </c>
      <c r="BC204" s="80" t="str">
        <f>REPLACE(INDEX(GroupVertices[Group],MATCH(Edges[[#This Row],[Vertex 2]],GroupVertices[Vertex],0)),1,1,"")</f>
        <v>1</v>
      </c>
      <c r="BD204" s="48">
        <v>0</v>
      </c>
      <c r="BE204" s="49">
        <v>0</v>
      </c>
      <c r="BF204" s="48">
        <v>0</v>
      </c>
      <c r="BG204" s="49">
        <v>0</v>
      </c>
      <c r="BH204" s="48">
        <v>0</v>
      </c>
      <c r="BI204" s="49">
        <v>0</v>
      </c>
      <c r="BJ204" s="48">
        <v>3</v>
      </c>
      <c r="BK204" s="49">
        <v>100</v>
      </c>
      <c r="BL204" s="48">
        <v>3</v>
      </c>
    </row>
    <row r="205" spans="1:64" ht="15">
      <c r="A205" s="66" t="s">
        <v>360</v>
      </c>
      <c r="B205" s="66" t="s">
        <v>323</v>
      </c>
      <c r="C205" s="67" t="s">
        <v>3695</v>
      </c>
      <c r="D205" s="68">
        <v>3</v>
      </c>
      <c r="E205" s="69" t="s">
        <v>132</v>
      </c>
      <c r="F205" s="70">
        <v>32</v>
      </c>
      <c r="G205" s="67"/>
      <c r="H205" s="71"/>
      <c r="I205" s="72"/>
      <c r="J205" s="72"/>
      <c r="K205" s="34" t="s">
        <v>65</v>
      </c>
      <c r="L205" s="79">
        <v>205</v>
      </c>
      <c r="M205" s="79"/>
      <c r="N205" s="74"/>
      <c r="O205" s="81" t="s">
        <v>415</v>
      </c>
      <c r="P205" s="83">
        <v>43483.815775462965</v>
      </c>
      <c r="Q205" s="81" t="s">
        <v>484</v>
      </c>
      <c r="R205" s="81"/>
      <c r="S205" s="81"/>
      <c r="T205" s="81" t="s">
        <v>587</v>
      </c>
      <c r="U205" s="81"/>
      <c r="V205" s="85" t="s">
        <v>757</v>
      </c>
      <c r="W205" s="83">
        <v>43483.815775462965</v>
      </c>
      <c r="X205" s="85" t="s">
        <v>936</v>
      </c>
      <c r="Y205" s="81"/>
      <c r="Z205" s="81"/>
      <c r="AA205" s="87" t="s">
        <v>1190</v>
      </c>
      <c r="AB205" s="81"/>
      <c r="AC205" s="81" t="b">
        <v>0</v>
      </c>
      <c r="AD205" s="81">
        <v>0</v>
      </c>
      <c r="AE205" s="87" t="s">
        <v>1288</v>
      </c>
      <c r="AF205" s="81" t="b">
        <v>0</v>
      </c>
      <c r="AG205" s="81" t="s">
        <v>1298</v>
      </c>
      <c r="AH205" s="81"/>
      <c r="AI205" s="87" t="s">
        <v>1288</v>
      </c>
      <c r="AJ205" s="81" t="b">
        <v>0</v>
      </c>
      <c r="AK205" s="81">
        <v>5</v>
      </c>
      <c r="AL205" s="87" t="s">
        <v>1284</v>
      </c>
      <c r="AM205" s="81" t="s">
        <v>1313</v>
      </c>
      <c r="AN205" s="81" t="b">
        <v>0</v>
      </c>
      <c r="AO205" s="87" t="s">
        <v>1284</v>
      </c>
      <c r="AP205" s="81" t="s">
        <v>214</v>
      </c>
      <c r="AQ205" s="81">
        <v>0</v>
      </c>
      <c r="AR205" s="81">
        <v>0</v>
      </c>
      <c r="AS205" s="81"/>
      <c r="AT205" s="81"/>
      <c r="AU205" s="81"/>
      <c r="AV205" s="81"/>
      <c r="AW205" s="81"/>
      <c r="AX205" s="81"/>
      <c r="AY205" s="81"/>
      <c r="AZ205" s="81"/>
      <c r="BA205">
        <v>1</v>
      </c>
      <c r="BB205" s="80" t="str">
        <f>REPLACE(INDEX(GroupVertices[Group],MATCH(Edges[[#This Row],[Vertex 1]],GroupVertices[Vertex],0)),1,1,"")</f>
        <v>6</v>
      </c>
      <c r="BC205" s="80" t="str">
        <f>REPLACE(INDEX(GroupVertices[Group],MATCH(Edges[[#This Row],[Vertex 2]],GroupVertices[Vertex],0)),1,1,"")</f>
        <v>6</v>
      </c>
      <c r="BD205" s="48"/>
      <c r="BE205" s="49"/>
      <c r="BF205" s="48"/>
      <c r="BG205" s="49"/>
      <c r="BH205" s="48"/>
      <c r="BI205" s="49"/>
      <c r="BJ205" s="48"/>
      <c r="BK205" s="49"/>
      <c r="BL205" s="48"/>
    </row>
    <row r="206" spans="1:64" ht="15">
      <c r="A206" s="66" t="s">
        <v>360</v>
      </c>
      <c r="B206" s="66" t="s">
        <v>403</v>
      </c>
      <c r="C206" s="67" t="s">
        <v>3695</v>
      </c>
      <c r="D206" s="68">
        <v>3</v>
      </c>
      <c r="E206" s="69" t="s">
        <v>132</v>
      </c>
      <c r="F206" s="70">
        <v>32</v>
      </c>
      <c r="G206" s="67"/>
      <c r="H206" s="71"/>
      <c r="I206" s="72"/>
      <c r="J206" s="72"/>
      <c r="K206" s="34" t="s">
        <v>65</v>
      </c>
      <c r="L206" s="79">
        <v>206</v>
      </c>
      <c r="M206" s="79"/>
      <c r="N206" s="74"/>
      <c r="O206" s="81" t="s">
        <v>416</v>
      </c>
      <c r="P206" s="83">
        <v>43483.815775462965</v>
      </c>
      <c r="Q206" s="81" t="s">
        <v>484</v>
      </c>
      <c r="R206" s="81"/>
      <c r="S206" s="81"/>
      <c r="T206" s="81" t="s">
        <v>587</v>
      </c>
      <c r="U206" s="81"/>
      <c r="V206" s="85" t="s">
        <v>757</v>
      </c>
      <c r="W206" s="83">
        <v>43483.815775462965</v>
      </c>
      <c r="X206" s="85" t="s">
        <v>936</v>
      </c>
      <c r="Y206" s="81"/>
      <c r="Z206" s="81"/>
      <c r="AA206" s="87" t="s">
        <v>1190</v>
      </c>
      <c r="AB206" s="81"/>
      <c r="AC206" s="81" t="b">
        <v>0</v>
      </c>
      <c r="AD206" s="81">
        <v>0</v>
      </c>
      <c r="AE206" s="87" t="s">
        <v>1288</v>
      </c>
      <c r="AF206" s="81" t="b">
        <v>0</v>
      </c>
      <c r="AG206" s="81" t="s">
        <v>1298</v>
      </c>
      <c r="AH206" s="81"/>
      <c r="AI206" s="87" t="s">
        <v>1288</v>
      </c>
      <c r="AJ206" s="81" t="b">
        <v>0</v>
      </c>
      <c r="AK206" s="81">
        <v>5</v>
      </c>
      <c r="AL206" s="87" t="s">
        <v>1284</v>
      </c>
      <c r="AM206" s="81" t="s">
        <v>1313</v>
      </c>
      <c r="AN206" s="81" t="b">
        <v>0</v>
      </c>
      <c r="AO206" s="87" t="s">
        <v>1284</v>
      </c>
      <c r="AP206" s="81" t="s">
        <v>214</v>
      </c>
      <c r="AQ206" s="81">
        <v>0</v>
      </c>
      <c r="AR206" s="81">
        <v>0</v>
      </c>
      <c r="AS206" s="81"/>
      <c r="AT206" s="81"/>
      <c r="AU206" s="81"/>
      <c r="AV206" s="81"/>
      <c r="AW206" s="81"/>
      <c r="AX206" s="81"/>
      <c r="AY206" s="81"/>
      <c r="AZ206" s="81"/>
      <c r="BA206">
        <v>1</v>
      </c>
      <c r="BB206" s="80" t="str">
        <f>REPLACE(INDEX(GroupVertices[Group],MATCH(Edges[[#This Row],[Vertex 1]],GroupVertices[Vertex],0)),1,1,"")</f>
        <v>6</v>
      </c>
      <c r="BC206" s="80" t="str">
        <f>REPLACE(INDEX(GroupVertices[Group],MATCH(Edges[[#This Row],[Vertex 2]],GroupVertices[Vertex],0)),1,1,"")</f>
        <v>6</v>
      </c>
      <c r="BD206" s="48">
        <v>2</v>
      </c>
      <c r="BE206" s="49">
        <v>6.896551724137931</v>
      </c>
      <c r="BF206" s="48">
        <v>0</v>
      </c>
      <c r="BG206" s="49">
        <v>0</v>
      </c>
      <c r="BH206" s="48">
        <v>0</v>
      </c>
      <c r="BI206" s="49">
        <v>0</v>
      </c>
      <c r="BJ206" s="48">
        <v>27</v>
      </c>
      <c r="BK206" s="49">
        <v>93.10344827586206</v>
      </c>
      <c r="BL206" s="48">
        <v>29</v>
      </c>
    </row>
    <row r="207" spans="1:64" ht="15">
      <c r="A207" s="66" t="s">
        <v>361</v>
      </c>
      <c r="B207" s="66" t="s">
        <v>374</v>
      </c>
      <c r="C207" s="67" t="s">
        <v>3695</v>
      </c>
      <c r="D207" s="68">
        <v>3</v>
      </c>
      <c r="E207" s="69" t="s">
        <v>132</v>
      </c>
      <c r="F207" s="70">
        <v>32</v>
      </c>
      <c r="G207" s="67"/>
      <c r="H207" s="71"/>
      <c r="I207" s="72"/>
      <c r="J207" s="72"/>
      <c r="K207" s="34" t="s">
        <v>65</v>
      </c>
      <c r="L207" s="79">
        <v>207</v>
      </c>
      <c r="M207" s="79"/>
      <c r="N207" s="74"/>
      <c r="O207" s="81" t="s">
        <v>415</v>
      </c>
      <c r="P207" s="83">
        <v>43483.81606481481</v>
      </c>
      <c r="Q207" s="81" t="s">
        <v>505</v>
      </c>
      <c r="R207" s="81"/>
      <c r="S207" s="81"/>
      <c r="T207" s="81" t="s">
        <v>617</v>
      </c>
      <c r="U207" s="85" t="s">
        <v>657</v>
      </c>
      <c r="V207" s="85" t="s">
        <v>657</v>
      </c>
      <c r="W207" s="83">
        <v>43483.81606481481</v>
      </c>
      <c r="X207" s="85" t="s">
        <v>937</v>
      </c>
      <c r="Y207" s="81"/>
      <c r="Z207" s="81"/>
      <c r="AA207" s="87" t="s">
        <v>1191</v>
      </c>
      <c r="AB207" s="81"/>
      <c r="AC207" s="81" t="b">
        <v>0</v>
      </c>
      <c r="AD207" s="81">
        <v>0</v>
      </c>
      <c r="AE207" s="87" t="s">
        <v>1288</v>
      </c>
      <c r="AF207" s="81" t="b">
        <v>0</v>
      </c>
      <c r="AG207" s="81" t="s">
        <v>1298</v>
      </c>
      <c r="AH207" s="81"/>
      <c r="AI207" s="87" t="s">
        <v>1288</v>
      </c>
      <c r="AJ207" s="81" t="b">
        <v>0</v>
      </c>
      <c r="AK207" s="81">
        <v>7</v>
      </c>
      <c r="AL207" s="87" t="s">
        <v>1214</v>
      </c>
      <c r="AM207" s="81" t="s">
        <v>1314</v>
      </c>
      <c r="AN207" s="81" t="b">
        <v>0</v>
      </c>
      <c r="AO207" s="87" t="s">
        <v>1214</v>
      </c>
      <c r="AP207" s="81" t="s">
        <v>214</v>
      </c>
      <c r="AQ207" s="81">
        <v>0</v>
      </c>
      <c r="AR207" s="81">
        <v>0</v>
      </c>
      <c r="AS207" s="81"/>
      <c r="AT207" s="81"/>
      <c r="AU207" s="81"/>
      <c r="AV207" s="81"/>
      <c r="AW207" s="81"/>
      <c r="AX207" s="81"/>
      <c r="AY207" s="81"/>
      <c r="AZ207" s="81"/>
      <c r="BA207">
        <v>1</v>
      </c>
      <c r="BB207" s="80" t="str">
        <f>REPLACE(INDEX(GroupVertices[Group],MATCH(Edges[[#This Row],[Vertex 1]],GroupVertices[Vertex],0)),1,1,"")</f>
        <v>9</v>
      </c>
      <c r="BC207" s="80" t="str">
        <f>REPLACE(INDEX(GroupVertices[Group],MATCH(Edges[[#This Row],[Vertex 2]],GroupVertices[Vertex],0)),1,1,"")</f>
        <v>9</v>
      </c>
      <c r="BD207" s="48">
        <v>3</v>
      </c>
      <c r="BE207" s="49">
        <v>27.272727272727273</v>
      </c>
      <c r="BF207" s="48">
        <v>0</v>
      </c>
      <c r="BG207" s="49">
        <v>0</v>
      </c>
      <c r="BH207" s="48">
        <v>0</v>
      </c>
      <c r="BI207" s="49">
        <v>0</v>
      </c>
      <c r="BJ207" s="48">
        <v>8</v>
      </c>
      <c r="BK207" s="49">
        <v>72.72727272727273</v>
      </c>
      <c r="BL207" s="48">
        <v>11</v>
      </c>
    </row>
    <row r="208" spans="1:64" ht="15">
      <c r="A208" s="66" t="s">
        <v>362</v>
      </c>
      <c r="B208" s="66" t="s">
        <v>362</v>
      </c>
      <c r="C208" s="67" t="s">
        <v>3695</v>
      </c>
      <c r="D208" s="68">
        <v>3</v>
      </c>
      <c r="E208" s="69" t="s">
        <v>132</v>
      </c>
      <c r="F208" s="70">
        <v>32</v>
      </c>
      <c r="G208" s="67"/>
      <c r="H208" s="71"/>
      <c r="I208" s="72"/>
      <c r="J208" s="72"/>
      <c r="K208" s="34" t="s">
        <v>65</v>
      </c>
      <c r="L208" s="79">
        <v>208</v>
      </c>
      <c r="M208" s="79"/>
      <c r="N208" s="74"/>
      <c r="O208" s="81" t="s">
        <v>214</v>
      </c>
      <c r="P208" s="83">
        <v>43483.62907407407</v>
      </c>
      <c r="Q208" s="81" t="s">
        <v>514</v>
      </c>
      <c r="R208" s="81"/>
      <c r="S208" s="81"/>
      <c r="T208" s="81" t="s">
        <v>587</v>
      </c>
      <c r="U208" s="81"/>
      <c r="V208" s="85" t="s">
        <v>758</v>
      </c>
      <c r="W208" s="83">
        <v>43483.62907407407</v>
      </c>
      <c r="X208" s="85" t="s">
        <v>938</v>
      </c>
      <c r="Y208" s="81"/>
      <c r="Z208" s="81"/>
      <c r="AA208" s="87" t="s">
        <v>1192</v>
      </c>
      <c r="AB208" s="81"/>
      <c r="AC208" s="81" t="b">
        <v>0</v>
      </c>
      <c r="AD208" s="81">
        <v>7</v>
      </c>
      <c r="AE208" s="87" t="s">
        <v>1288</v>
      </c>
      <c r="AF208" s="81" t="b">
        <v>0</v>
      </c>
      <c r="AG208" s="81" t="s">
        <v>1298</v>
      </c>
      <c r="AH208" s="81"/>
      <c r="AI208" s="87" t="s">
        <v>1288</v>
      </c>
      <c r="AJ208" s="81" t="b">
        <v>0</v>
      </c>
      <c r="AK208" s="81">
        <v>3</v>
      </c>
      <c r="AL208" s="87" t="s">
        <v>1288</v>
      </c>
      <c r="AM208" s="81" t="s">
        <v>1312</v>
      </c>
      <c r="AN208" s="81" t="b">
        <v>0</v>
      </c>
      <c r="AO208" s="87" t="s">
        <v>1192</v>
      </c>
      <c r="AP208" s="81" t="s">
        <v>415</v>
      </c>
      <c r="AQ208" s="81">
        <v>0</v>
      </c>
      <c r="AR208" s="81">
        <v>0</v>
      </c>
      <c r="AS208" s="81"/>
      <c r="AT208" s="81"/>
      <c r="AU208" s="81"/>
      <c r="AV208" s="81"/>
      <c r="AW208" s="81"/>
      <c r="AX208" s="81"/>
      <c r="AY208" s="81"/>
      <c r="AZ208" s="81"/>
      <c r="BA208">
        <v>1</v>
      </c>
      <c r="BB208" s="80" t="str">
        <f>REPLACE(INDEX(GroupVertices[Group],MATCH(Edges[[#This Row],[Vertex 1]],GroupVertices[Vertex],0)),1,1,"")</f>
        <v>2</v>
      </c>
      <c r="BC208" s="80" t="str">
        <f>REPLACE(INDEX(GroupVertices[Group],MATCH(Edges[[#This Row],[Vertex 2]],GroupVertices[Vertex],0)),1,1,"")</f>
        <v>2</v>
      </c>
      <c r="BD208" s="48">
        <v>3</v>
      </c>
      <c r="BE208" s="49">
        <v>15</v>
      </c>
      <c r="BF208" s="48">
        <v>0</v>
      </c>
      <c r="BG208" s="49">
        <v>0</v>
      </c>
      <c r="BH208" s="48">
        <v>0</v>
      </c>
      <c r="BI208" s="49">
        <v>0</v>
      </c>
      <c r="BJ208" s="48">
        <v>17</v>
      </c>
      <c r="BK208" s="49">
        <v>85</v>
      </c>
      <c r="BL208" s="48">
        <v>20</v>
      </c>
    </row>
    <row r="209" spans="1:64" ht="15">
      <c r="A209" s="66" t="s">
        <v>362</v>
      </c>
      <c r="B209" s="66" t="s">
        <v>293</v>
      </c>
      <c r="C209" s="67" t="s">
        <v>3695</v>
      </c>
      <c r="D209" s="68">
        <v>3</v>
      </c>
      <c r="E209" s="69" t="s">
        <v>132</v>
      </c>
      <c r="F209" s="70">
        <v>32</v>
      </c>
      <c r="G209" s="67"/>
      <c r="H209" s="71"/>
      <c r="I209" s="72"/>
      <c r="J209" s="72"/>
      <c r="K209" s="34" t="s">
        <v>65</v>
      </c>
      <c r="L209" s="79">
        <v>209</v>
      </c>
      <c r="M209" s="79"/>
      <c r="N209" s="74"/>
      <c r="O209" s="81" t="s">
        <v>415</v>
      </c>
      <c r="P209" s="83">
        <v>43483.69260416667</v>
      </c>
      <c r="Q209" s="81" t="s">
        <v>423</v>
      </c>
      <c r="R209" s="81"/>
      <c r="S209" s="81"/>
      <c r="T209" s="81" t="s">
        <v>592</v>
      </c>
      <c r="U209" s="81"/>
      <c r="V209" s="85" t="s">
        <v>758</v>
      </c>
      <c r="W209" s="83">
        <v>43483.69260416667</v>
      </c>
      <c r="X209" s="85" t="s">
        <v>939</v>
      </c>
      <c r="Y209" s="81"/>
      <c r="Z209" s="81"/>
      <c r="AA209" s="87" t="s">
        <v>1193</v>
      </c>
      <c r="AB209" s="81"/>
      <c r="AC209" s="81" t="b">
        <v>0</v>
      </c>
      <c r="AD209" s="81">
        <v>0</v>
      </c>
      <c r="AE209" s="87" t="s">
        <v>1288</v>
      </c>
      <c r="AF209" s="81" t="b">
        <v>0</v>
      </c>
      <c r="AG209" s="81" t="s">
        <v>1298</v>
      </c>
      <c r="AH209" s="81"/>
      <c r="AI209" s="87" t="s">
        <v>1288</v>
      </c>
      <c r="AJ209" s="81" t="b">
        <v>0</v>
      </c>
      <c r="AK209" s="81">
        <v>7</v>
      </c>
      <c r="AL209" s="87" t="s">
        <v>1255</v>
      </c>
      <c r="AM209" s="81" t="s">
        <v>1312</v>
      </c>
      <c r="AN209" s="81" t="b">
        <v>0</v>
      </c>
      <c r="AO209" s="87" t="s">
        <v>1255</v>
      </c>
      <c r="AP209" s="81" t="s">
        <v>214</v>
      </c>
      <c r="AQ209" s="81">
        <v>0</v>
      </c>
      <c r="AR209" s="81">
        <v>0</v>
      </c>
      <c r="AS209" s="81"/>
      <c r="AT209" s="81"/>
      <c r="AU209" s="81"/>
      <c r="AV209" s="81"/>
      <c r="AW209" s="81"/>
      <c r="AX209" s="81"/>
      <c r="AY209" s="81"/>
      <c r="AZ209" s="81"/>
      <c r="BA209">
        <v>1</v>
      </c>
      <c r="BB209" s="80" t="str">
        <f>REPLACE(INDEX(GroupVertices[Group],MATCH(Edges[[#This Row],[Vertex 1]],GroupVertices[Vertex],0)),1,1,"")</f>
        <v>2</v>
      </c>
      <c r="BC209" s="80" t="str">
        <f>REPLACE(INDEX(GroupVertices[Group],MATCH(Edges[[#This Row],[Vertex 2]],GroupVertices[Vertex],0)),1,1,"")</f>
        <v>2</v>
      </c>
      <c r="BD209" s="48">
        <v>5</v>
      </c>
      <c r="BE209" s="49">
        <v>12.820512820512821</v>
      </c>
      <c r="BF209" s="48">
        <v>0</v>
      </c>
      <c r="BG209" s="49">
        <v>0</v>
      </c>
      <c r="BH209" s="48">
        <v>0</v>
      </c>
      <c r="BI209" s="49">
        <v>0</v>
      </c>
      <c r="BJ209" s="48">
        <v>34</v>
      </c>
      <c r="BK209" s="49">
        <v>87.17948717948718</v>
      </c>
      <c r="BL209" s="48">
        <v>39</v>
      </c>
    </row>
    <row r="210" spans="1:64" ht="15">
      <c r="A210" s="66" t="s">
        <v>363</v>
      </c>
      <c r="B210" s="66" t="s">
        <v>362</v>
      </c>
      <c r="C210" s="67" t="s">
        <v>3695</v>
      </c>
      <c r="D210" s="68">
        <v>3</v>
      </c>
      <c r="E210" s="69" t="s">
        <v>132</v>
      </c>
      <c r="F210" s="70">
        <v>32</v>
      </c>
      <c r="G210" s="67"/>
      <c r="H210" s="71"/>
      <c r="I210" s="72"/>
      <c r="J210" s="72"/>
      <c r="K210" s="34" t="s">
        <v>65</v>
      </c>
      <c r="L210" s="79">
        <v>210</v>
      </c>
      <c r="M210" s="79"/>
      <c r="N210" s="74"/>
      <c r="O210" s="81" t="s">
        <v>415</v>
      </c>
      <c r="P210" s="83">
        <v>43483.81784722222</v>
      </c>
      <c r="Q210" s="81" t="s">
        <v>514</v>
      </c>
      <c r="R210" s="81"/>
      <c r="S210" s="81"/>
      <c r="T210" s="81"/>
      <c r="U210" s="81"/>
      <c r="V210" s="85" t="s">
        <v>677</v>
      </c>
      <c r="W210" s="83">
        <v>43483.81784722222</v>
      </c>
      <c r="X210" s="85" t="s">
        <v>940</v>
      </c>
      <c r="Y210" s="81"/>
      <c r="Z210" s="81"/>
      <c r="AA210" s="87" t="s">
        <v>1194</v>
      </c>
      <c r="AB210" s="81"/>
      <c r="AC210" s="81" t="b">
        <v>0</v>
      </c>
      <c r="AD210" s="81">
        <v>0</v>
      </c>
      <c r="AE210" s="87" t="s">
        <v>1288</v>
      </c>
      <c r="AF210" s="81" t="b">
        <v>0</v>
      </c>
      <c r="AG210" s="81" t="s">
        <v>1298</v>
      </c>
      <c r="AH210" s="81"/>
      <c r="AI210" s="87" t="s">
        <v>1288</v>
      </c>
      <c r="AJ210" s="81" t="b">
        <v>0</v>
      </c>
      <c r="AK210" s="81">
        <v>3</v>
      </c>
      <c r="AL210" s="87" t="s">
        <v>1192</v>
      </c>
      <c r="AM210" s="81" t="s">
        <v>1312</v>
      </c>
      <c r="AN210" s="81" t="b">
        <v>0</v>
      </c>
      <c r="AO210" s="87" t="s">
        <v>1192</v>
      </c>
      <c r="AP210" s="81" t="s">
        <v>214</v>
      </c>
      <c r="AQ210" s="81">
        <v>0</v>
      </c>
      <c r="AR210" s="81">
        <v>0</v>
      </c>
      <c r="AS210" s="81"/>
      <c r="AT210" s="81"/>
      <c r="AU210" s="81"/>
      <c r="AV210" s="81"/>
      <c r="AW210" s="81"/>
      <c r="AX210" s="81"/>
      <c r="AY210" s="81"/>
      <c r="AZ210" s="81"/>
      <c r="BA210">
        <v>1</v>
      </c>
      <c r="BB210" s="80" t="str">
        <f>REPLACE(INDEX(GroupVertices[Group],MATCH(Edges[[#This Row],[Vertex 1]],GroupVertices[Vertex],0)),1,1,"")</f>
        <v>2</v>
      </c>
      <c r="BC210" s="80" t="str">
        <f>REPLACE(INDEX(GroupVertices[Group],MATCH(Edges[[#This Row],[Vertex 2]],GroupVertices[Vertex],0)),1,1,"")</f>
        <v>2</v>
      </c>
      <c r="BD210" s="48">
        <v>3</v>
      </c>
      <c r="BE210" s="49">
        <v>15</v>
      </c>
      <c r="BF210" s="48">
        <v>0</v>
      </c>
      <c r="BG210" s="49">
        <v>0</v>
      </c>
      <c r="BH210" s="48">
        <v>0</v>
      </c>
      <c r="BI210" s="49">
        <v>0</v>
      </c>
      <c r="BJ210" s="48">
        <v>17</v>
      </c>
      <c r="BK210" s="49">
        <v>85</v>
      </c>
      <c r="BL210" s="48">
        <v>20</v>
      </c>
    </row>
    <row r="211" spans="1:64" ht="15">
      <c r="A211" s="66" t="s">
        <v>364</v>
      </c>
      <c r="B211" s="66" t="s">
        <v>387</v>
      </c>
      <c r="C211" s="67" t="s">
        <v>3695</v>
      </c>
      <c r="D211" s="68">
        <v>3</v>
      </c>
      <c r="E211" s="69" t="s">
        <v>132</v>
      </c>
      <c r="F211" s="70">
        <v>32</v>
      </c>
      <c r="G211" s="67"/>
      <c r="H211" s="71"/>
      <c r="I211" s="72"/>
      <c r="J211" s="72"/>
      <c r="K211" s="34" t="s">
        <v>65</v>
      </c>
      <c r="L211" s="79">
        <v>211</v>
      </c>
      <c r="M211" s="79"/>
      <c r="N211" s="74"/>
      <c r="O211" s="81" t="s">
        <v>416</v>
      </c>
      <c r="P211" s="83">
        <v>43482.61479166667</v>
      </c>
      <c r="Q211" s="81" t="s">
        <v>426</v>
      </c>
      <c r="R211" s="85" t="s">
        <v>558</v>
      </c>
      <c r="S211" s="81" t="s">
        <v>583</v>
      </c>
      <c r="T211" s="81" t="s">
        <v>593</v>
      </c>
      <c r="U211" s="85" t="s">
        <v>661</v>
      </c>
      <c r="V211" s="85" t="s">
        <v>661</v>
      </c>
      <c r="W211" s="83">
        <v>43482.61479166667</v>
      </c>
      <c r="X211" s="85" t="s">
        <v>941</v>
      </c>
      <c r="Y211" s="81"/>
      <c r="Z211" s="81"/>
      <c r="AA211" s="87" t="s">
        <v>1195</v>
      </c>
      <c r="AB211" s="81"/>
      <c r="AC211" s="81" t="b">
        <v>0</v>
      </c>
      <c r="AD211" s="81">
        <v>13</v>
      </c>
      <c r="AE211" s="87" t="s">
        <v>1288</v>
      </c>
      <c r="AF211" s="81" t="b">
        <v>0</v>
      </c>
      <c r="AG211" s="81" t="s">
        <v>1298</v>
      </c>
      <c r="AH211" s="81"/>
      <c r="AI211" s="87" t="s">
        <v>1288</v>
      </c>
      <c r="AJ211" s="81" t="b">
        <v>0</v>
      </c>
      <c r="AK211" s="81">
        <v>12</v>
      </c>
      <c r="AL211" s="87" t="s">
        <v>1288</v>
      </c>
      <c r="AM211" s="81" t="s">
        <v>1313</v>
      </c>
      <c r="AN211" s="81" t="b">
        <v>0</v>
      </c>
      <c r="AO211" s="87" t="s">
        <v>1195</v>
      </c>
      <c r="AP211" s="81" t="s">
        <v>415</v>
      </c>
      <c r="AQ211" s="81">
        <v>0</v>
      </c>
      <c r="AR211" s="81">
        <v>0</v>
      </c>
      <c r="AS211" s="81"/>
      <c r="AT211" s="81"/>
      <c r="AU211" s="81"/>
      <c r="AV211" s="81"/>
      <c r="AW211" s="81"/>
      <c r="AX211" s="81"/>
      <c r="AY211" s="81"/>
      <c r="AZ211" s="81"/>
      <c r="BA211">
        <v>1</v>
      </c>
      <c r="BB211" s="80" t="str">
        <f>REPLACE(INDEX(GroupVertices[Group],MATCH(Edges[[#This Row],[Vertex 1]],GroupVertices[Vertex],0)),1,1,"")</f>
        <v>1</v>
      </c>
      <c r="BC211" s="80" t="str">
        <f>REPLACE(INDEX(GroupVertices[Group],MATCH(Edges[[#This Row],[Vertex 2]],GroupVertices[Vertex],0)),1,1,"")</f>
        <v>1</v>
      </c>
      <c r="BD211" s="48">
        <v>0</v>
      </c>
      <c r="BE211" s="49">
        <v>0</v>
      </c>
      <c r="BF211" s="48">
        <v>0</v>
      </c>
      <c r="BG211" s="49">
        <v>0</v>
      </c>
      <c r="BH211" s="48">
        <v>0</v>
      </c>
      <c r="BI211" s="49">
        <v>0</v>
      </c>
      <c r="BJ211" s="48">
        <v>29</v>
      </c>
      <c r="BK211" s="49">
        <v>100</v>
      </c>
      <c r="BL211" s="48">
        <v>29</v>
      </c>
    </row>
    <row r="212" spans="1:64" ht="15">
      <c r="A212" s="66" t="s">
        <v>365</v>
      </c>
      <c r="B212" s="66" t="s">
        <v>364</v>
      </c>
      <c r="C212" s="67" t="s">
        <v>3695</v>
      </c>
      <c r="D212" s="68">
        <v>3</v>
      </c>
      <c r="E212" s="69" t="s">
        <v>132</v>
      </c>
      <c r="F212" s="70">
        <v>32</v>
      </c>
      <c r="G212" s="67"/>
      <c r="H212" s="71"/>
      <c r="I212" s="72"/>
      <c r="J212" s="72"/>
      <c r="K212" s="34" t="s">
        <v>65</v>
      </c>
      <c r="L212" s="79">
        <v>212</v>
      </c>
      <c r="M212" s="79"/>
      <c r="N212" s="74"/>
      <c r="O212" s="81" t="s">
        <v>415</v>
      </c>
      <c r="P212" s="83">
        <v>43483.81818287037</v>
      </c>
      <c r="Q212" s="81" t="s">
        <v>426</v>
      </c>
      <c r="R212" s="81"/>
      <c r="S212" s="81"/>
      <c r="T212" s="81" t="s">
        <v>593</v>
      </c>
      <c r="U212" s="81"/>
      <c r="V212" s="85" t="s">
        <v>759</v>
      </c>
      <c r="W212" s="83">
        <v>43483.81818287037</v>
      </c>
      <c r="X212" s="85" t="s">
        <v>942</v>
      </c>
      <c r="Y212" s="81"/>
      <c r="Z212" s="81"/>
      <c r="AA212" s="87" t="s">
        <v>1196</v>
      </c>
      <c r="AB212" s="81"/>
      <c r="AC212" s="81" t="b">
        <v>0</v>
      </c>
      <c r="AD212" s="81">
        <v>0</v>
      </c>
      <c r="AE212" s="87" t="s">
        <v>1288</v>
      </c>
      <c r="AF212" s="81" t="b">
        <v>0</v>
      </c>
      <c r="AG212" s="81" t="s">
        <v>1298</v>
      </c>
      <c r="AH212" s="81"/>
      <c r="AI212" s="87" t="s">
        <v>1288</v>
      </c>
      <c r="AJ212" s="81" t="b">
        <v>0</v>
      </c>
      <c r="AK212" s="81">
        <v>12</v>
      </c>
      <c r="AL212" s="87" t="s">
        <v>1195</v>
      </c>
      <c r="AM212" s="81" t="s">
        <v>1314</v>
      </c>
      <c r="AN212" s="81" t="b">
        <v>0</v>
      </c>
      <c r="AO212" s="87" t="s">
        <v>1195</v>
      </c>
      <c r="AP212" s="81" t="s">
        <v>214</v>
      </c>
      <c r="AQ212" s="81">
        <v>0</v>
      </c>
      <c r="AR212" s="81">
        <v>0</v>
      </c>
      <c r="AS212" s="81"/>
      <c r="AT212" s="81"/>
      <c r="AU212" s="81"/>
      <c r="AV212" s="81"/>
      <c r="AW212" s="81"/>
      <c r="AX212" s="81"/>
      <c r="AY212" s="81"/>
      <c r="AZ212" s="81"/>
      <c r="BA212">
        <v>1</v>
      </c>
      <c r="BB212" s="80" t="str">
        <f>REPLACE(INDEX(GroupVertices[Group],MATCH(Edges[[#This Row],[Vertex 1]],GroupVertices[Vertex],0)),1,1,"")</f>
        <v>1</v>
      </c>
      <c r="BC212" s="80" t="str">
        <f>REPLACE(INDEX(GroupVertices[Group],MATCH(Edges[[#This Row],[Vertex 2]],GroupVertices[Vertex],0)),1,1,"")</f>
        <v>1</v>
      </c>
      <c r="BD212" s="48"/>
      <c r="BE212" s="49"/>
      <c r="BF212" s="48"/>
      <c r="BG212" s="49"/>
      <c r="BH212" s="48"/>
      <c r="BI212" s="49"/>
      <c r="BJ212" s="48"/>
      <c r="BK212" s="49"/>
      <c r="BL212" s="48"/>
    </row>
    <row r="213" spans="1:64" ht="15">
      <c r="A213" s="66" t="s">
        <v>365</v>
      </c>
      <c r="B213" s="66" t="s">
        <v>387</v>
      </c>
      <c r="C213" s="67" t="s">
        <v>3695</v>
      </c>
      <c r="D213" s="68">
        <v>3</v>
      </c>
      <c r="E213" s="69" t="s">
        <v>132</v>
      </c>
      <c r="F213" s="70">
        <v>32</v>
      </c>
      <c r="G213" s="67"/>
      <c r="H213" s="71"/>
      <c r="I213" s="72"/>
      <c r="J213" s="72"/>
      <c r="K213" s="34" t="s">
        <v>65</v>
      </c>
      <c r="L213" s="79">
        <v>213</v>
      </c>
      <c r="M213" s="79"/>
      <c r="N213" s="74"/>
      <c r="O213" s="81" t="s">
        <v>416</v>
      </c>
      <c r="P213" s="83">
        <v>43483.81818287037</v>
      </c>
      <c r="Q213" s="81" t="s">
        <v>426</v>
      </c>
      <c r="R213" s="81"/>
      <c r="S213" s="81"/>
      <c r="T213" s="81" t="s">
        <v>593</v>
      </c>
      <c r="U213" s="81"/>
      <c r="V213" s="85" t="s">
        <v>759</v>
      </c>
      <c r="W213" s="83">
        <v>43483.81818287037</v>
      </c>
      <c r="X213" s="85" t="s">
        <v>942</v>
      </c>
      <c r="Y213" s="81"/>
      <c r="Z213" s="81"/>
      <c r="AA213" s="87" t="s">
        <v>1196</v>
      </c>
      <c r="AB213" s="81"/>
      <c r="AC213" s="81" t="b">
        <v>0</v>
      </c>
      <c r="AD213" s="81">
        <v>0</v>
      </c>
      <c r="AE213" s="87" t="s">
        <v>1288</v>
      </c>
      <c r="AF213" s="81" t="b">
        <v>0</v>
      </c>
      <c r="AG213" s="81" t="s">
        <v>1298</v>
      </c>
      <c r="AH213" s="81"/>
      <c r="AI213" s="87" t="s">
        <v>1288</v>
      </c>
      <c r="AJ213" s="81" t="b">
        <v>0</v>
      </c>
      <c r="AK213" s="81">
        <v>12</v>
      </c>
      <c r="AL213" s="87" t="s">
        <v>1195</v>
      </c>
      <c r="AM213" s="81" t="s">
        <v>1314</v>
      </c>
      <c r="AN213" s="81" t="b">
        <v>0</v>
      </c>
      <c r="AO213" s="87" t="s">
        <v>1195</v>
      </c>
      <c r="AP213" s="81" t="s">
        <v>214</v>
      </c>
      <c r="AQ213" s="81">
        <v>0</v>
      </c>
      <c r="AR213" s="81">
        <v>0</v>
      </c>
      <c r="AS213" s="81"/>
      <c r="AT213" s="81"/>
      <c r="AU213" s="81"/>
      <c r="AV213" s="81"/>
      <c r="AW213" s="81"/>
      <c r="AX213" s="81"/>
      <c r="AY213" s="81"/>
      <c r="AZ213" s="81"/>
      <c r="BA213">
        <v>1</v>
      </c>
      <c r="BB213" s="80" t="str">
        <f>REPLACE(INDEX(GroupVertices[Group],MATCH(Edges[[#This Row],[Vertex 1]],GroupVertices[Vertex],0)),1,1,"")</f>
        <v>1</v>
      </c>
      <c r="BC213" s="80" t="str">
        <f>REPLACE(INDEX(GroupVertices[Group],MATCH(Edges[[#This Row],[Vertex 2]],GroupVertices[Vertex],0)),1,1,"")</f>
        <v>1</v>
      </c>
      <c r="BD213" s="48">
        <v>0</v>
      </c>
      <c r="BE213" s="49">
        <v>0</v>
      </c>
      <c r="BF213" s="48">
        <v>0</v>
      </c>
      <c r="BG213" s="49">
        <v>0</v>
      </c>
      <c r="BH213" s="48">
        <v>0</v>
      </c>
      <c r="BI213" s="49">
        <v>0</v>
      </c>
      <c r="BJ213" s="48">
        <v>29</v>
      </c>
      <c r="BK213" s="49">
        <v>100</v>
      </c>
      <c r="BL213" s="48">
        <v>29</v>
      </c>
    </row>
    <row r="214" spans="1:64" ht="15">
      <c r="A214" s="66" t="s">
        <v>366</v>
      </c>
      <c r="B214" s="66" t="s">
        <v>382</v>
      </c>
      <c r="C214" s="67" t="s">
        <v>3695</v>
      </c>
      <c r="D214" s="68">
        <v>3</v>
      </c>
      <c r="E214" s="69" t="s">
        <v>132</v>
      </c>
      <c r="F214" s="70">
        <v>32</v>
      </c>
      <c r="G214" s="67"/>
      <c r="H214" s="71"/>
      <c r="I214" s="72"/>
      <c r="J214" s="72"/>
      <c r="K214" s="34" t="s">
        <v>65</v>
      </c>
      <c r="L214" s="79">
        <v>214</v>
      </c>
      <c r="M214" s="79"/>
      <c r="N214" s="74"/>
      <c r="O214" s="81" t="s">
        <v>415</v>
      </c>
      <c r="P214" s="83">
        <v>43483.81875</v>
      </c>
      <c r="Q214" s="81" t="s">
        <v>433</v>
      </c>
      <c r="R214" s="81"/>
      <c r="S214" s="81"/>
      <c r="T214" s="81" t="s">
        <v>587</v>
      </c>
      <c r="U214" s="81"/>
      <c r="V214" s="85" t="s">
        <v>760</v>
      </c>
      <c r="W214" s="83">
        <v>43483.81875</v>
      </c>
      <c r="X214" s="85" t="s">
        <v>943</v>
      </c>
      <c r="Y214" s="81"/>
      <c r="Z214" s="81"/>
      <c r="AA214" s="87" t="s">
        <v>1197</v>
      </c>
      <c r="AB214" s="81"/>
      <c r="AC214" s="81" t="b">
        <v>0</v>
      </c>
      <c r="AD214" s="81">
        <v>0</v>
      </c>
      <c r="AE214" s="87" t="s">
        <v>1288</v>
      </c>
      <c r="AF214" s="81" t="b">
        <v>0</v>
      </c>
      <c r="AG214" s="81" t="s">
        <v>1298</v>
      </c>
      <c r="AH214" s="81"/>
      <c r="AI214" s="87" t="s">
        <v>1288</v>
      </c>
      <c r="AJ214" s="81" t="b">
        <v>0</v>
      </c>
      <c r="AK214" s="81">
        <v>10</v>
      </c>
      <c r="AL214" s="87" t="s">
        <v>1243</v>
      </c>
      <c r="AM214" s="81" t="s">
        <v>1312</v>
      </c>
      <c r="AN214" s="81" t="b">
        <v>0</v>
      </c>
      <c r="AO214" s="87" t="s">
        <v>1243</v>
      </c>
      <c r="AP214" s="81" t="s">
        <v>214</v>
      </c>
      <c r="AQ214" s="81">
        <v>0</v>
      </c>
      <c r="AR214" s="81">
        <v>0</v>
      </c>
      <c r="AS214" s="81"/>
      <c r="AT214" s="81"/>
      <c r="AU214" s="81"/>
      <c r="AV214" s="81"/>
      <c r="AW214" s="81"/>
      <c r="AX214" s="81"/>
      <c r="AY214" s="81"/>
      <c r="AZ214" s="81"/>
      <c r="BA214">
        <v>1</v>
      </c>
      <c r="BB214" s="80" t="str">
        <f>REPLACE(INDEX(GroupVertices[Group],MATCH(Edges[[#This Row],[Vertex 1]],GroupVertices[Vertex],0)),1,1,"")</f>
        <v>5</v>
      </c>
      <c r="BC214" s="80" t="str">
        <f>REPLACE(INDEX(GroupVertices[Group],MATCH(Edges[[#This Row],[Vertex 2]],GroupVertices[Vertex],0)),1,1,"")</f>
        <v>5</v>
      </c>
      <c r="BD214" s="48"/>
      <c r="BE214" s="49"/>
      <c r="BF214" s="48"/>
      <c r="BG214" s="49"/>
      <c r="BH214" s="48"/>
      <c r="BI214" s="49"/>
      <c r="BJ214" s="48"/>
      <c r="BK214" s="49"/>
      <c r="BL214" s="48"/>
    </row>
    <row r="215" spans="1:64" ht="15">
      <c r="A215" s="66" t="s">
        <v>366</v>
      </c>
      <c r="B215" s="66" t="s">
        <v>391</v>
      </c>
      <c r="C215" s="67" t="s">
        <v>3695</v>
      </c>
      <c r="D215" s="68">
        <v>3</v>
      </c>
      <c r="E215" s="69" t="s">
        <v>132</v>
      </c>
      <c r="F215" s="70">
        <v>32</v>
      </c>
      <c r="G215" s="67"/>
      <c r="H215" s="71"/>
      <c r="I215" s="72"/>
      <c r="J215" s="72"/>
      <c r="K215" s="34" t="s">
        <v>65</v>
      </c>
      <c r="L215" s="79">
        <v>215</v>
      </c>
      <c r="M215" s="79"/>
      <c r="N215" s="74"/>
      <c r="O215" s="81" t="s">
        <v>416</v>
      </c>
      <c r="P215" s="83">
        <v>43483.81875</v>
      </c>
      <c r="Q215" s="81" t="s">
        <v>433</v>
      </c>
      <c r="R215" s="81"/>
      <c r="S215" s="81"/>
      <c r="T215" s="81" t="s">
        <v>587</v>
      </c>
      <c r="U215" s="81"/>
      <c r="V215" s="85" t="s">
        <v>760</v>
      </c>
      <c r="W215" s="83">
        <v>43483.81875</v>
      </c>
      <c r="X215" s="85" t="s">
        <v>943</v>
      </c>
      <c r="Y215" s="81"/>
      <c r="Z215" s="81"/>
      <c r="AA215" s="87" t="s">
        <v>1197</v>
      </c>
      <c r="AB215" s="81"/>
      <c r="AC215" s="81" t="b">
        <v>0</v>
      </c>
      <c r="AD215" s="81">
        <v>0</v>
      </c>
      <c r="AE215" s="87" t="s">
        <v>1288</v>
      </c>
      <c r="AF215" s="81" t="b">
        <v>0</v>
      </c>
      <c r="AG215" s="81" t="s">
        <v>1298</v>
      </c>
      <c r="AH215" s="81"/>
      <c r="AI215" s="87" t="s">
        <v>1288</v>
      </c>
      <c r="AJ215" s="81" t="b">
        <v>0</v>
      </c>
      <c r="AK215" s="81">
        <v>10</v>
      </c>
      <c r="AL215" s="87" t="s">
        <v>1243</v>
      </c>
      <c r="AM215" s="81" t="s">
        <v>1312</v>
      </c>
      <c r="AN215" s="81" t="b">
        <v>0</v>
      </c>
      <c r="AO215" s="87" t="s">
        <v>1243</v>
      </c>
      <c r="AP215" s="81" t="s">
        <v>214</v>
      </c>
      <c r="AQ215" s="81">
        <v>0</v>
      </c>
      <c r="AR215" s="81">
        <v>0</v>
      </c>
      <c r="AS215" s="81"/>
      <c r="AT215" s="81"/>
      <c r="AU215" s="81"/>
      <c r="AV215" s="81"/>
      <c r="AW215" s="81"/>
      <c r="AX215" s="81"/>
      <c r="AY215" s="81"/>
      <c r="AZ215" s="81"/>
      <c r="BA215">
        <v>1</v>
      </c>
      <c r="BB215" s="80" t="str">
        <f>REPLACE(INDEX(GroupVertices[Group],MATCH(Edges[[#This Row],[Vertex 1]],GroupVertices[Vertex],0)),1,1,"")</f>
        <v>5</v>
      </c>
      <c r="BC215" s="80" t="str">
        <f>REPLACE(INDEX(GroupVertices[Group],MATCH(Edges[[#This Row],[Vertex 2]],GroupVertices[Vertex],0)),1,1,"")</f>
        <v>5</v>
      </c>
      <c r="BD215" s="48">
        <v>0</v>
      </c>
      <c r="BE215" s="49">
        <v>0</v>
      </c>
      <c r="BF215" s="48">
        <v>2</v>
      </c>
      <c r="BG215" s="49">
        <v>16.666666666666668</v>
      </c>
      <c r="BH215" s="48">
        <v>0</v>
      </c>
      <c r="BI215" s="49">
        <v>0</v>
      </c>
      <c r="BJ215" s="48">
        <v>10</v>
      </c>
      <c r="BK215" s="49">
        <v>83.33333333333333</v>
      </c>
      <c r="BL215" s="48">
        <v>12</v>
      </c>
    </row>
    <row r="216" spans="1:64" ht="15">
      <c r="A216" s="66" t="s">
        <v>367</v>
      </c>
      <c r="B216" s="66" t="s">
        <v>382</v>
      </c>
      <c r="C216" s="67" t="s">
        <v>3695</v>
      </c>
      <c r="D216" s="68">
        <v>3</v>
      </c>
      <c r="E216" s="69" t="s">
        <v>132</v>
      </c>
      <c r="F216" s="70">
        <v>32</v>
      </c>
      <c r="G216" s="67"/>
      <c r="H216" s="71"/>
      <c r="I216" s="72"/>
      <c r="J216" s="72"/>
      <c r="K216" s="34" t="s">
        <v>65</v>
      </c>
      <c r="L216" s="79">
        <v>216</v>
      </c>
      <c r="M216" s="79"/>
      <c r="N216" s="74"/>
      <c r="O216" s="81" t="s">
        <v>415</v>
      </c>
      <c r="P216" s="83">
        <v>43483.81961805555</v>
      </c>
      <c r="Q216" s="81" t="s">
        <v>433</v>
      </c>
      <c r="R216" s="81"/>
      <c r="S216" s="81"/>
      <c r="T216" s="81" t="s">
        <v>587</v>
      </c>
      <c r="U216" s="81"/>
      <c r="V216" s="85" t="s">
        <v>761</v>
      </c>
      <c r="W216" s="83">
        <v>43483.81961805555</v>
      </c>
      <c r="X216" s="85" t="s">
        <v>944</v>
      </c>
      <c r="Y216" s="81"/>
      <c r="Z216" s="81"/>
      <c r="AA216" s="87" t="s">
        <v>1198</v>
      </c>
      <c r="AB216" s="81"/>
      <c r="AC216" s="81" t="b">
        <v>0</v>
      </c>
      <c r="AD216" s="81">
        <v>0</v>
      </c>
      <c r="AE216" s="87" t="s">
        <v>1288</v>
      </c>
      <c r="AF216" s="81" t="b">
        <v>0</v>
      </c>
      <c r="AG216" s="81" t="s">
        <v>1298</v>
      </c>
      <c r="AH216" s="81"/>
      <c r="AI216" s="87" t="s">
        <v>1288</v>
      </c>
      <c r="AJ216" s="81" t="b">
        <v>0</v>
      </c>
      <c r="AK216" s="81">
        <v>10</v>
      </c>
      <c r="AL216" s="87" t="s">
        <v>1243</v>
      </c>
      <c r="AM216" s="81" t="s">
        <v>1313</v>
      </c>
      <c r="AN216" s="81" t="b">
        <v>0</v>
      </c>
      <c r="AO216" s="87" t="s">
        <v>1243</v>
      </c>
      <c r="AP216" s="81" t="s">
        <v>214</v>
      </c>
      <c r="AQ216" s="81">
        <v>0</v>
      </c>
      <c r="AR216" s="81">
        <v>0</v>
      </c>
      <c r="AS216" s="81"/>
      <c r="AT216" s="81"/>
      <c r="AU216" s="81"/>
      <c r="AV216" s="81"/>
      <c r="AW216" s="81"/>
      <c r="AX216" s="81"/>
      <c r="AY216" s="81"/>
      <c r="AZ216" s="81"/>
      <c r="BA216">
        <v>1</v>
      </c>
      <c r="BB216" s="80" t="str">
        <f>REPLACE(INDEX(GroupVertices[Group],MATCH(Edges[[#This Row],[Vertex 1]],GroupVertices[Vertex],0)),1,1,"")</f>
        <v>5</v>
      </c>
      <c r="BC216" s="80" t="str">
        <f>REPLACE(INDEX(GroupVertices[Group],MATCH(Edges[[#This Row],[Vertex 2]],GroupVertices[Vertex],0)),1,1,"")</f>
        <v>5</v>
      </c>
      <c r="BD216" s="48"/>
      <c r="BE216" s="49"/>
      <c r="BF216" s="48"/>
      <c r="BG216" s="49"/>
      <c r="BH216" s="48"/>
      <c r="BI216" s="49"/>
      <c r="BJ216" s="48"/>
      <c r="BK216" s="49"/>
      <c r="BL216" s="48"/>
    </row>
    <row r="217" spans="1:64" ht="15">
      <c r="A217" s="66" t="s">
        <v>367</v>
      </c>
      <c r="B217" s="66" t="s">
        <v>391</v>
      </c>
      <c r="C217" s="67" t="s">
        <v>3695</v>
      </c>
      <c r="D217" s="68">
        <v>3</v>
      </c>
      <c r="E217" s="69" t="s">
        <v>132</v>
      </c>
      <c r="F217" s="70">
        <v>32</v>
      </c>
      <c r="G217" s="67"/>
      <c r="H217" s="71"/>
      <c r="I217" s="72"/>
      <c r="J217" s="72"/>
      <c r="K217" s="34" t="s">
        <v>65</v>
      </c>
      <c r="L217" s="79">
        <v>217</v>
      </c>
      <c r="M217" s="79"/>
      <c r="N217" s="74"/>
      <c r="O217" s="81" t="s">
        <v>416</v>
      </c>
      <c r="P217" s="83">
        <v>43483.81961805555</v>
      </c>
      <c r="Q217" s="81" t="s">
        <v>433</v>
      </c>
      <c r="R217" s="81"/>
      <c r="S217" s="81"/>
      <c r="T217" s="81" t="s">
        <v>587</v>
      </c>
      <c r="U217" s="81"/>
      <c r="V217" s="85" t="s">
        <v>761</v>
      </c>
      <c r="W217" s="83">
        <v>43483.81961805555</v>
      </c>
      <c r="X217" s="85" t="s">
        <v>944</v>
      </c>
      <c r="Y217" s="81"/>
      <c r="Z217" s="81"/>
      <c r="AA217" s="87" t="s">
        <v>1198</v>
      </c>
      <c r="AB217" s="81"/>
      <c r="AC217" s="81" t="b">
        <v>0</v>
      </c>
      <c r="AD217" s="81">
        <v>0</v>
      </c>
      <c r="AE217" s="87" t="s">
        <v>1288</v>
      </c>
      <c r="AF217" s="81" t="b">
        <v>0</v>
      </c>
      <c r="AG217" s="81" t="s">
        <v>1298</v>
      </c>
      <c r="AH217" s="81"/>
      <c r="AI217" s="87" t="s">
        <v>1288</v>
      </c>
      <c r="AJ217" s="81" t="b">
        <v>0</v>
      </c>
      <c r="AK217" s="81">
        <v>10</v>
      </c>
      <c r="AL217" s="87" t="s">
        <v>1243</v>
      </c>
      <c r="AM217" s="81" t="s">
        <v>1313</v>
      </c>
      <c r="AN217" s="81" t="b">
        <v>0</v>
      </c>
      <c r="AO217" s="87" t="s">
        <v>1243</v>
      </c>
      <c r="AP217" s="81" t="s">
        <v>214</v>
      </c>
      <c r="AQ217" s="81">
        <v>0</v>
      </c>
      <c r="AR217" s="81">
        <v>0</v>
      </c>
      <c r="AS217" s="81"/>
      <c r="AT217" s="81"/>
      <c r="AU217" s="81"/>
      <c r="AV217" s="81"/>
      <c r="AW217" s="81"/>
      <c r="AX217" s="81"/>
      <c r="AY217" s="81"/>
      <c r="AZ217" s="81"/>
      <c r="BA217">
        <v>1</v>
      </c>
      <c r="BB217" s="80" t="str">
        <f>REPLACE(INDEX(GroupVertices[Group],MATCH(Edges[[#This Row],[Vertex 1]],GroupVertices[Vertex],0)),1,1,"")</f>
        <v>5</v>
      </c>
      <c r="BC217" s="80" t="str">
        <f>REPLACE(INDEX(GroupVertices[Group],MATCH(Edges[[#This Row],[Vertex 2]],GroupVertices[Vertex],0)),1,1,"")</f>
        <v>5</v>
      </c>
      <c r="BD217" s="48">
        <v>0</v>
      </c>
      <c r="BE217" s="49">
        <v>0</v>
      </c>
      <c r="BF217" s="48">
        <v>2</v>
      </c>
      <c r="BG217" s="49">
        <v>16.666666666666668</v>
      </c>
      <c r="BH217" s="48">
        <v>0</v>
      </c>
      <c r="BI217" s="49">
        <v>0</v>
      </c>
      <c r="BJ217" s="48">
        <v>10</v>
      </c>
      <c r="BK217" s="49">
        <v>83.33333333333333</v>
      </c>
      <c r="BL217" s="48">
        <v>12</v>
      </c>
    </row>
    <row r="218" spans="1:64" ht="15">
      <c r="A218" s="66" t="s">
        <v>368</v>
      </c>
      <c r="B218" s="66" t="s">
        <v>374</v>
      </c>
      <c r="C218" s="67" t="s">
        <v>3695</v>
      </c>
      <c r="D218" s="68">
        <v>3</v>
      </c>
      <c r="E218" s="69" t="s">
        <v>132</v>
      </c>
      <c r="F218" s="70">
        <v>32</v>
      </c>
      <c r="G218" s="67"/>
      <c r="H218" s="71"/>
      <c r="I218" s="72"/>
      <c r="J218" s="72"/>
      <c r="K218" s="34" t="s">
        <v>65</v>
      </c>
      <c r="L218" s="79">
        <v>218</v>
      </c>
      <c r="M218" s="79"/>
      <c r="N218" s="74"/>
      <c r="O218" s="81" t="s">
        <v>415</v>
      </c>
      <c r="P218" s="83">
        <v>43483.82071759259</v>
      </c>
      <c r="Q218" s="81" t="s">
        <v>505</v>
      </c>
      <c r="R218" s="81"/>
      <c r="S218" s="81"/>
      <c r="T218" s="81" t="s">
        <v>617</v>
      </c>
      <c r="U218" s="85" t="s">
        <v>657</v>
      </c>
      <c r="V218" s="85" t="s">
        <v>657</v>
      </c>
      <c r="W218" s="83">
        <v>43483.82071759259</v>
      </c>
      <c r="X218" s="85" t="s">
        <v>945</v>
      </c>
      <c r="Y218" s="81"/>
      <c r="Z218" s="81"/>
      <c r="AA218" s="87" t="s">
        <v>1199</v>
      </c>
      <c r="AB218" s="81"/>
      <c r="AC218" s="81" t="b">
        <v>0</v>
      </c>
      <c r="AD218" s="81">
        <v>0</v>
      </c>
      <c r="AE218" s="87" t="s">
        <v>1288</v>
      </c>
      <c r="AF218" s="81" t="b">
        <v>0</v>
      </c>
      <c r="AG218" s="81" t="s">
        <v>1298</v>
      </c>
      <c r="AH218" s="81"/>
      <c r="AI218" s="87" t="s">
        <v>1288</v>
      </c>
      <c r="AJ218" s="81" t="b">
        <v>0</v>
      </c>
      <c r="AK218" s="81">
        <v>7</v>
      </c>
      <c r="AL218" s="87" t="s">
        <v>1214</v>
      </c>
      <c r="AM218" s="81" t="s">
        <v>1314</v>
      </c>
      <c r="AN218" s="81" t="b">
        <v>0</v>
      </c>
      <c r="AO218" s="87" t="s">
        <v>1214</v>
      </c>
      <c r="AP218" s="81" t="s">
        <v>214</v>
      </c>
      <c r="AQ218" s="81">
        <v>0</v>
      </c>
      <c r="AR218" s="81">
        <v>0</v>
      </c>
      <c r="AS218" s="81"/>
      <c r="AT218" s="81"/>
      <c r="AU218" s="81"/>
      <c r="AV218" s="81"/>
      <c r="AW218" s="81"/>
      <c r="AX218" s="81"/>
      <c r="AY218" s="81"/>
      <c r="AZ218" s="81"/>
      <c r="BA218">
        <v>1</v>
      </c>
      <c r="BB218" s="80" t="str">
        <f>REPLACE(INDEX(GroupVertices[Group],MATCH(Edges[[#This Row],[Vertex 1]],GroupVertices[Vertex],0)),1,1,"")</f>
        <v>9</v>
      </c>
      <c r="BC218" s="80" t="str">
        <f>REPLACE(INDEX(GroupVertices[Group],MATCH(Edges[[#This Row],[Vertex 2]],GroupVertices[Vertex],0)),1,1,"")</f>
        <v>9</v>
      </c>
      <c r="BD218" s="48">
        <v>3</v>
      </c>
      <c r="BE218" s="49">
        <v>27.272727272727273</v>
      </c>
      <c r="BF218" s="48">
        <v>0</v>
      </c>
      <c r="BG218" s="49">
        <v>0</v>
      </c>
      <c r="BH218" s="48">
        <v>0</v>
      </c>
      <c r="BI218" s="49">
        <v>0</v>
      </c>
      <c r="BJ218" s="48">
        <v>8</v>
      </c>
      <c r="BK218" s="49">
        <v>72.72727272727273</v>
      </c>
      <c r="BL218" s="48">
        <v>11</v>
      </c>
    </row>
    <row r="219" spans="1:64" ht="15">
      <c r="A219" s="66" t="s">
        <v>305</v>
      </c>
      <c r="B219" s="66" t="s">
        <v>323</v>
      </c>
      <c r="C219" s="67" t="s">
        <v>3695</v>
      </c>
      <c r="D219" s="68">
        <v>3</v>
      </c>
      <c r="E219" s="69" t="s">
        <v>132</v>
      </c>
      <c r="F219" s="70">
        <v>32</v>
      </c>
      <c r="G219" s="67"/>
      <c r="H219" s="71"/>
      <c r="I219" s="72"/>
      <c r="J219" s="72"/>
      <c r="K219" s="34" t="s">
        <v>65</v>
      </c>
      <c r="L219" s="79">
        <v>219</v>
      </c>
      <c r="M219" s="79"/>
      <c r="N219" s="74"/>
      <c r="O219" s="81" t="s">
        <v>416</v>
      </c>
      <c r="P219" s="83">
        <v>43483.463321759256</v>
      </c>
      <c r="Q219" s="81" t="s">
        <v>497</v>
      </c>
      <c r="R219" s="81"/>
      <c r="S219" s="81"/>
      <c r="T219" s="81" t="s">
        <v>587</v>
      </c>
      <c r="U219" s="85" t="s">
        <v>655</v>
      </c>
      <c r="V219" s="85" t="s">
        <v>655</v>
      </c>
      <c r="W219" s="83">
        <v>43483.463321759256</v>
      </c>
      <c r="X219" s="85" t="s">
        <v>569</v>
      </c>
      <c r="Y219" s="81"/>
      <c r="Z219" s="81"/>
      <c r="AA219" s="87" t="s">
        <v>1200</v>
      </c>
      <c r="AB219" s="81"/>
      <c r="AC219" s="81" t="b">
        <v>0</v>
      </c>
      <c r="AD219" s="81">
        <v>11</v>
      </c>
      <c r="AE219" s="87" t="s">
        <v>1288</v>
      </c>
      <c r="AF219" s="81" t="b">
        <v>0</v>
      </c>
      <c r="AG219" s="81" t="s">
        <v>1298</v>
      </c>
      <c r="AH219" s="81"/>
      <c r="AI219" s="87" t="s">
        <v>1288</v>
      </c>
      <c r="AJ219" s="81" t="b">
        <v>0</v>
      </c>
      <c r="AK219" s="81">
        <v>3</v>
      </c>
      <c r="AL219" s="87" t="s">
        <v>1288</v>
      </c>
      <c r="AM219" s="81" t="s">
        <v>1312</v>
      </c>
      <c r="AN219" s="81" t="b">
        <v>0</v>
      </c>
      <c r="AO219" s="87" t="s">
        <v>1200</v>
      </c>
      <c r="AP219" s="81" t="s">
        <v>415</v>
      </c>
      <c r="AQ219" s="81">
        <v>0</v>
      </c>
      <c r="AR219" s="81">
        <v>0</v>
      </c>
      <c r="AS219" s="81"/>
      <c r="AT219" s="81"/>
      <c r="AU219" s="81"/>
      <c r="AV219" s="81"/>
      <c r="AW219" s="81"/>
      <c r="AX219" s="81"/>
      <c r="AY219" s="81"/>
      <c r="AZ219" s="81"/>
      <c r="BA219">
        <v>1</v>
      </c>
      <c r="BB219" s="80" t="str">
        <f>REPLACE(INDEX(GroupVertices[Group],MATCH(Edges[[#This Row],[Vertex 1]],GroupVertices[Vertex],0)),1,1,"")</f>
        <v>3</v>
      </c>
      <c r="BC219" s="80" t="str">
        <f>REPLACE(INDEX(GroupVertices[Group],MATCH(Edges[[#This Row],[Vertex 2]],GroupVertices[Vertex],0)),1,1,"")</f>
        <v>6</v>
      </c>
      <c r="BD219" s="48">
        <v>1</v>
      </c>
      <c r="BE219" s="49">
        <v>12.5</v>
      </c>
      <c r="BF219" s="48">
        <v>0</v>
      </c>
      <c r="BG219" s="49">
        <v>0</v>
      </c>
      <c r="BH219" s="48">
        <v>0</v>
      </c>
      <c r="BI219" s="49">
        <v>0</v>
      </c>
      <c r="BJ219" s="48">
        <v>7</v>
      </c>
      <c r="BK219" s="49">
        <v>87.5</v>
      </c>
      <c r="BL219" s="48">
        <v>8</v>
      </c>
    </row>
    <row r="220" spans="1:64" ht="15">
      <c r="A220" s="66" t="s">
        <v>305</v>
      </c>
      <c r="B220" s="66" t="s">
        <v>305</v>
      </c>
      <c r="C220" s="67" t="s">
        <v>3696</v>
      </c>
      <c r="D220" s="68">
        <v>10</v>
      </c>
      <c r="E220" s="69" t="s">
        <v>136</v>
      </c>
      <c r="F220" s="70">
        <v>28.285714285714285</v>
      </c>
      <c r="G220" s="67"/>
      <c r="H220" s="71"/>
      <c r="I220" s="72"/>
      <c r="J220" s="72"/>
      <c r="K220" s="34" t="s">
        <v>65</v>
      </c>
      <c r="L220" s="79">
        <v>220</v>
      </c>
      <c r="M220" s="79"/>
      <c r="N220" s="74"/>
      <c r="O220" s="81" t="s">
        <v>214</v>
      </c>
      <c r="P220" s="83">
        <v>43483.457141203704</v>
      </c>
      <c r="Q220" s="81" t="s">
        <v>500</v>
      </c>
      <c r="R220" s="85" t="s">
        <v>559</v>
      </c>
      <c r="S220" s="81" t="s">
        <v>584</v>
      </c>
      <c r="T220" s="81" t="s">
        <v>587</v>
      </c>
      <c r="U220" s="81"/>
      <c r="V220" s="85" t="s">
        <v>718</v>
      </c>
      <c r="W220" s="83">
        <v>43483.457141203704</v>
      </c>
      <c r="X220" s="85" t="s">
        <v>946</v>
      </c>
      <c r="Y220" s="81"/>
      <c r="Z220" s="81"/>
      <c r="AA220" s="87" t="s">
        <v>1201</v>
      </c>
      <c r="AB220" s="81"/>
      <c r="AC220" s="81" t="b">
        <v>0</v>
      </c>
      <c r="AD220" s="81">
        <v>14</v>
      </c>
      <c r="AE220" s="87" t="s">
        <v>1288</v>
      </c>
      <c r="AF220" s="81" t="b">
        <v>0</v>
      </c>
      <c r="AG220" s="81" t="s">
        <v>1298</v>
      </c>
      <c r="AH220" s="81"/>
      <c r="AI220" s="87" t="s">
        <v>1288</v>
      </c>
      <c r="AJ220" s="81" t="b">
        <v>0</v>
      </c>
      <c r="AK220" s="81">
        <v>6</v>
      </c>
      <c r="AL220" s="87" t="s">
        <v>1288</v>
      </c>
      <c r="AM220" s="81" t="s">
        <v>1316</v>
      </c>
      <c r="AN220" s="81" t="b">
        <v>0</v>
      </c>
      <c r="AO220" s="87" t="s">
        <v>1201</v>
      </c>
      <c r="AP220" s="81" t="s">
        <v>415</v>
      </c>
      <c r="AQ220" s="81">
        <v>0</v>
      </c>
      <c r="AR220" s="81">
        <v>0</v>
      </c>
      <c r="AS220" s="81"/>
      <c r="AT220" s="81"/>
      <c r="AU220" s="81"/>
      <c r="AV220" s="81"/>
      <c r="AW220" s="81"/>
      <c r="AX220" s="81"/>
      <c r="AY220" s="81"/>
      <c r="AZ220" s="81"/>
      <c r="BA220">
        <v>2</v>
      </c>
      <c r="BB220" s="80" t="str">
        <f>REPLACE(INDEX(GroupVertices[Group],MATCH(Edges[[#This Row],[Vertex 1]],GroupVertices[Vertex],0)),1,1,"")</f>
        <v>3</v>
      </c>
      <c r="BC220" s="80" t="str">
        <f>REPLACE(INDEX(GroupVertices[Group],MATCH(Edges[[#This Row],[Vertex 2]],GroupVertices[Vertex],0)),1,1,"")</f>
        <v>3</v>
      </c>
      <c r="BD220" s="48">
        <v>2</v>
      </c>
      <c r="BE220" s="49">
        <v>10.526315789473685</v>
      </c>
      <c r="BF220" s="48">
        <v>0</v>
      </c>
      <c r="BG220" s="49">
        <v>0</v>
      </c>
      <c r="BH220" s="48">
        <v>0</v>
      </c>
      <c r="BI220" s="49">
        <v>0</v>
      </c>
      <c r="BJ220" s="48">
        <v>17</v>
      </c>
      <c r="BK220" s="49">
        <v>89.47368421052632</v>
      </c>
      <c r="BL220" s="48">
        <v>19</v>
      </c>
    </row>
    <row r="221" spans="1:64" ht="15">
      <c r="A221" s="66" t="s">
        <v>305</v>
      </c>
      <c r="B221" s="66" t="s">
        <v>385</v>
      </c>
      <c r="C221" s="67" t="s">
        <v>3695</v>
      </c>
      <c r="D221" s="68">
        <v>3</v>
      </c>
      <c r="E221" s="69" t="s">
        <v>132</v>
      </c>
      <c r="F221" s="70">
        <v>32</v>
      </c>
      <c r="G221" s="67"/>
      <c r="H221" s="71"/>
      <c r="I221" s="72"/>
      <c r="J221" s="72"/>
      <c r="K221" s="34" t="s">
        <v>65</v>
      </c>
      <c r="L221" s="79">
        <v>221</v>
      </c>
      <c r="M221" s="79"/>
      <c r="N221" s="74"/>
      <c r="O221" s="81" t="s">
        <v>415</v>
      </c>
      <c r="P221" s="83">
        <v>43483.680659722224</v>
      </c>
      <c r="Q221" s="81" t="s">
        <v>434</v>
      </c>
      <c r="R221" s="85" t="s">
        <v>539</v>
      </c>
      <c r="S221" s="81" t="s">
        <v>574</v>
      </c>
      <c r="T221" s="81" t="s">
        <v>595</v>
      </c>
      <c r="U221" s="81"/>
      <c r="V221" s="85" t="s">
        <v>718</v>
      </c>
      <c r="W221" s="83">
        <v>43483.680659722224</v>
      </c>
      <c r="X221" s="85" t="s">
        <v>947</v>
      </c>
      <c r="Y221" s="81"/>
      <c r="Z221" s="81"/>
      <c r="AA221" s="87" t="s">
        <v>1202</v>
      </c>
      <c r="AB221" s="81"/>
      <c r="AC221" s="81" t="b">
        <v>0</v>
      </c>
      <c r="AD221" s="81">
        <v>0</v>
      </c>
      <c r="AE221" s="87" t="s">
        <v>1288</v>
      </c>
      <c r="AF221" s="81" t="b">
        <v>0</v>
      </c>
      <c r="AG221" s="81" t="s">
        <v>1298</v>
      </c>
      <c r="AH221" s="81"/>
      <c r="AI221" s="87" t="s">
        <v>1288</v>
      </c>
      <c r="AJ221" s="81" t="b">
        <v>0</v>
      </c>
      <c r="AK221" s="81">
        <v>16</v>
      </c>
      <c r="AL221" s="87" t="s">
        <v>1248</v>
      </c>
      <c r="AM221" s="81" t="s">
        <v>1316</v>
      </c>
      <c r="AN221" s="81" t="b">
        <v>0</v>
      </c>
      <c r="AO221" s="87" t="s">
        <v>1248</v>
      </c>
      <c r="AP221" s="81" t="s">
        <v>214</v>
      </c>
      <c r="AQ221" s="81">
        <v>0</v>
      </c>
      <c r="AR221" s="81">
        <v>0</v>
      </c>
      <c r="AS221" s="81"/>
      <c r="AT221" s="81"/>
      <c r="AU221" s="81"/>
      <c r="AV221" s="81"/>
      <c r="AW221" s="81"/>
      <c r="AX221" s="81"/>
      <c r="AY221" s="81"/>
      <c r="AZ221" s="81"/>
      <c r="BA221">
        <v>1</v>
      </c>
      <c r="BB221" s="80" t="str">
        <f>REPLACE(INDEX(GroupVertices[Group],MATCH(Edges[[#This Row],[Vertex 1]],GroupVertices[Vertex],0)),1,1,"")</f>
        <v>3</v>
      </c>
      <c r="BC221" s="80" t="str">
        <f>REPLACE(INDEX(GroupVertices[Group],MATCH(Edges[[#This Row],[Vertex 2]],GroupVertices[Vertex],0)),1,1,"")</f>
        <v>2</v>
      </c>
      <c r="BD221" s="48">
        <v>4</v>
      </c>
      <c r="BE221" s="49">
        <v>13.333333333333334</v>
      </c>
      <c r="BF221" s="48">
        <v>1</v>
      </c>
      <c r="BG221" s="49">
        <v>3.3333333333333335</v>
      </c>
      <c r="BH221" s="48">
        <v>0</v>
      </c>
      <c r="BI221" s="49">
        <v>0</v>
      </c>
      <c r="BJ221" s="48">
        <v>25</v>
      </c>
      <c r="BK221" s="49">
        <v>83.33333333333333</v>
      </c>
      <c r="BL221" s="48">
        <v>30</v>
      </c>
    </row>
    <row r="222" spans="1:64" ht="15">
      <c r="A222" s="66" t="s">
        <v>305</v>
      </c>
      <c r="B222" s="66" t="s">
        <v>305</v>
      </c>
      <c r="C222" s="67" t="s">
        <v>3696</v>
      </c>
      <c r="D222" s="68">
        <v>10</v>
      </c>
      <c r="E222" s="69" t="s">
        <v>136</v>
      </c>
      <c r="F222" s="70">
        <v>28.285714285714285</v>
      </c>
      <c r="G222" s="67"/>
      <c r="H222" s="71"/>
      <c r="I222" s="72"/>
      <c r="J222" s="72"/>
      <c r="K222" s="34" t="s">
        <v>65</v>
      </c>
      <c r="L222" s="79">
        <v>222</v>
      </c>
      <c r="M222" s="79"/>
      <c r="N222" s="74"/>
      <c r="O222" s="81" t="s">
        <v>214</v>
      </c>
      <c r="P222" s="83">
        <v>43483.71601851852</v>
      </c>
      <c r="Q222" s="81" t="s">
        <v>457</v>
      </c>
      <c r="R222" s="81"/>
      <c r="S222" s="81"/>
      <c r="T222" s="81" t="s">
        <v>587</v>
      </c>
      <c r="U222" s="85" t="s">
        <v>643</v>
      </c>
      <c r="V222" s="85" t="s">
        <v>643</v>
      </c>
      <c r="W222" s="83">
        <v>43483.71601851852</v>
      </c>
      <c r="X222" s="85" t="s">
        <v>948</v>
      </c>
      <c r="Y222" s="81"/>
      <c r="Z222" s="81"/>
      <c r="AA222" s="87" t="s">
        <v>1203</v>
      </c>
      <c r="AB222" s="81"/>
      <c r="AC222" s="81" t="b">
        <v>0</v>
      </c>
      <c r="AD222" s="81">
        <v>5</v>
      </c>
      <c r="AE222" s="87" t="s">
        <v>1288</v>
      </c>
      <c r="AF222" s="81" t="b">
        <v>0</v>
      </c>
      <c r="AG222" s="81" t="s">
        <v>1298</v>
      </c>
      <c r="AH222" s="81"/>
      <c r="AI222" s="87" t="s">
        <v>1288</v>
      </c>
      <c r="AJ222" s="81" t="b">
        <v>0</v>
      </c>
      <c r="AK222" s="81">
        <v>3</v>
      </c>
      <c r="AL222" s="87" t="s">
        <v>1288</v>
      </c>
      <c r="AM222" s="81" t="s">
        <v>1312</v>
      </c>
      <c r="AN222" s="81" t="b">
        <v>0</v>
      </c>
      <c r="AO222" s="87" t="s">
        <v>1203</v>
      </c>
      <c r="AP222" s="81" t="s">
        <v>214</v>
      </c>
      <c r="AQ222" s="81">
        <v>0</v>
      </c>
      <c r="AR222" s="81">
        <v>0</v>
      </c>
      <c r="AS222" s="81"/>
      <c r="AT222" s="81"/>
      <c r="AU222" s="81"/>
      <c r="AV222" s="81"/>
      <c r="AW222" s="81"/>
      <c r="AX222" s="81"/>
      <c r="AY222" s="81"/>
      <c r="AZ222" s="81"/>
      <c r="BA222">
        <v>2</v>
      </c>
      <c r="BB222" s="80" t="str">
        <f>REPLACE(INDEX(GroupVertices[Group],MATCH(Edges[[#This Row],[Vertex 1]],GroupVertices[Vertex],0)),1,1,"")</f>
        <v>3</v>
      </c>
      <c r="BC222" s="80" t="str">
        <f>REPLACE(INDEX(GroupVertices[Group],MATCH(Edges[[#This Row],[Vertex 2]],GroupVertices[Vertex],0)),1,1,"")</f>
        <v>3</v>
      </c>
      <c r="BD222" s="48">
        <v>1</v>
      </c>
      <c r="BE222" s="49">
        <v>16.666666666666668</v>
      </c>
      <c r="BF222" s="48">
        <v>0</v>
      </c>
      <c r="BG222" s="49">
        <v>0</v>
      </c>
      <c r="BH222" s="48">
        <v>0</v>
      </c>
      <c r="BI222" s="49">
        <v>0</v>
      </c>
      <c r="BJ222" s="48">
        <v>5</v>
      </c>
      <c r="BK222" s="49">
        <v>83.33333333333333</v>
      </c>
      <c r="BL222" s="48">
        <v>6</v>
      </c>
    </row>
    <row r="223" spans="1:64" ht="15">
      <c r="A223" s="66" t="s">
        <v>305</v>
      </c>
      <c r="B223" s="66" t="s">
        <v>323</v>
      </c>
      <c r="C223" s="67" t="s">
        <v>3695</v>
      </c>
      <c r="D223" s="68">
        <v>3</v>
      </c>
      <c r="E223" s="69" t="s">
        <v>132</v>
      </c>
      <c r="F223" s="70">
        <v>32</v>
      </c>
      <c r="G223" s="67"/>
      <c r="H223" s="71"/>
      <c r="I223" s="72"/>
      <c r="J223" s="72"/>
      <c r="K223" s="34" t="s">
        <v>65</v>
      </c>
      <c r="L223" s="79">
        <v>223</v>
      </c>
      <c r="M223" s="79"/>
      <c r="N223" s="74"/>
      <c r="O223" s="81" t="s">
        <v>415</v>
      </c>
      <c r="P223" s="83">
        <v>43483.74070601852</v>
      </c>
      <c r="Q223" s="81" t="s">
        <v>506</v>
      </c>
      <c r="R223" s="81"/>
      <c r="S223" s="81"/>
      <c r="T223" s="81"/>
      <c r="U223" s="81"/>
      <c r="V223" s="85" t="s">
        <v>718</v>
      </c>
      <c r="W223" s="83">
        <v>43483.74070601852</v>
      </c>
      <c r="X223" s="85" t="s">
        <v>949</v>
      </c>
      <c r="Y223" s="81"/>
      <c r="Z223" s="81"/>
      <c r="AA223" s="87" t="s">
        <v>1204</v>
      </c>
      <c r="AB223" s="81"/>
      <c r="AC223" s="81" t="b">
        <v>0</v>
      </c>
      <c r="AD223" s="81">
        <v>0</v>
      </c>
      <c r="AE223" s="87" t="s">
        <v>1288</v>
      </c>
      <c r="AF223" s="81" t="b">
        <v>1</v>
      </c>
      <c r="AG223" s="81" t="s">
        <v>1298</v>
      </c>
      <c r="AH223" s="81"/>
      <c r="AI223" s="87" t="s">
        <v>1200</v>
      </c>
      <c r="AJ223" s="81" t="b">
        <v>0</v>
      </c>
      <c r="AK223" s="81">
        <v>5</v>
      </c>
      <c r="AL223" s="87" t="s">
        <v>1281</v>
      </c>
      <c r="AM223" s="81" t="s">
        <v>1312</v>
      </c>
      <c r="AN223" s="81" t="b">
        <v>0</v>
      </c>
      <c r="AO223" s="87" t="s">
        <v>1281</v>
      </c>
      <c r="AP223" s="81" t="s">
        <v>214</v>
      </c>
      <c r="AQ223" s="81">
        <v>0</v>
      </c>
      <c r="AR223" s="81">
        <v>0</v>
      </c>
      <c r="AS223" s="81"/>
      <c r="AT223" s="81"/>
      <c r="AU223" s="81"/>
      <c r="AV223" s="81"/>
      <c r="AW223" s="81"/>
      <c r="AX223" s="81"/>
      <c r="AY223" s="81"/>
      <c r="AZ223" s="81"/>
      <c r="BA223">
        <v>1</v>
      </c>
      <c r="BB223" s="80" t="str">
        <f>REPLACE(INDEX(GroupVertices[Group],MATCH(Edges[[#This Row],[Vertex 1]],GroupVertices[Vertex],0)),1,1,"")</f>
        <v>3</v>
      </c>
      <c r="BC223" s="80" t="str">
        <f>REPLACE(INDEX(GroupVertices[Group],MATCH(Edges[[#This Row],[Vertex 2]],GroupVertices[Vertex],0)),1,1,"")</f>
        <v>6</v>
      </c>
      <c r="BD223" s="48"/>
      <c r="BE223" s="49"/>
      <c r="BF223" s="48"/>
      <c r="BG223" s="49"/>
      <c r="BH223" s="48"/>
      <c r="BI223" s="49"/>
      <c r="BJ223" s="48"/>
      <c r="BK223" s="49"/>
      <c r="BL223" s="48"/>
    </row>
    <row r="224" spans="1:64" ht="15">
      <c r="A224" s="66" t="s">
        <v>305</v>
      </c>
      <c r="B224" s="66" t="s">
        <v>407</v>
      </c>
      <c r="C224" s="67" t="s">
        <v>3695</v>
      </c>
      <c r="D224" s="68">
        <v>3</v>
      </c>
      <c r="E224" s="69" t="s">
        <v>132</v>
      </c>
      <c r="F224" s="70">
        <v>32</v>
      </c>
      <c r="G224" s="67"/>
      <c r="H224" s="71"/>
      <c r="I224" s="72"/>
      <c r="J224" s="72"/>
      <c r="K224" s="34" t="s">
        <v>65</v>
      </c>
      <c r="L224" s="79">
        <v>224</v>
      </c>
      <c r="M224" s="79"/>
      <c r="N224" s="74"/>
      <c r="O224" s="81" t="s">
        <v>416</v>
      </c>
      <c r="P224" s="83">
        <v>43483.74070601852</v>
      </c>
      <c r="Q224" s="81" t="s">
        <v>506</v>
      </c>
      <c r="R224" s="81"/>
      <c r="S224" s="81"/>
      <c r="T224" s="81"/>
      <c r="U224" s="81"/>
      <c r="V224" s="85" t="s">
        <v>718</v>
      </c>
      <c r="W224" s="83">
        <v>43483.74070601852</v>
      </c>
      <c r="X224" s="85" t="s">
        <v>949</v>
      </c>
      <c r="Y224" s="81"/>
      <c r="Z224" s="81"/>
      <c r="AA224" s="87" t="s">
        <v>1204</v>
      </c>
      <c r="AB224" s="81"/>
      <c r="AC224" s="81" t="b">
        <v>0</v>
      </c>
      <c r="AD224" s="81">
        <v>0</v>
      </c>
      <c r="AE224" s="87" t="s">
        <v>1288</v>
      </c>
      <c r="AF224" s="81" t="b">
        <v>1</v>
      </c>
      <c r="AG224" s="81" t="s">
        <v>1298</v>
      </c>
      <c r="AH224" s="81"/>
      <c r="AI224" s="87" t="s">
        <v>1200</v>
      </c>
      <c r="AJ224" s="81" t="b">
        <v>0</v>
      </c>
      <c r="AK224" s="81">
        <v>5</v>
      </c>
      <c r="AL224" s="87" t="s">
        <v>1281</v>
      </c>
      <c r="AM224" s="81" t="s">
        <v>1312</v>
      </c>
      <c r="AN224" s="81" t="b">
        <v>0</v>
      </c>
      <c r="AO224" s="87" t="s">
        <v>1281</v>
      </c>
      <c r="AP224" s="81" t="s">
        <v>214</v>
      </c>
      <c r="AQ224" s="81">
        <v>0</v>
      </c>
      <c r="AR224" s="81">
        <v>0</v>
      </c>
      <c r="AS224" s="81"/>
      <c r="AT224" s="81"/>
      <c r="AU224" s="81"/>
      <c r="AV224" s="81"/>
      <c r="AW224" s="81"/>
      <c r="AX224" s="81"/>
      <c r="AY224" s="81"/>
      <c r="AZ224" s="81"/>
      <c r="BA224">
        <v>1</v>
      </c>
      <c r="BB224" s="80" t="str">
        <f>REPLACE(INDEX(GroupVertices[Group],MATCH(Edges[[#This Row],[Vertex 1]],GroupVertices[Vertex],0)),1,1,"")</f>
        <v>3</v>
      </c>
      <c r="BC224" s="80" t="str">
        <f>REPLACE(INDEX(GroupVertices[Group],MATCH(Edges[[#This Row],[Vertex 2]],GroupVertices[Vertex],0)),1,1,"")</f>
        <v>6</v>
      </c>
      <c r="BD224" s="48">
        <v>1</v>
      </c>
      <c r="BE224" s="49">
        <v>2.4390243902439024</v>
      </c>
      <c r="BF224" s="48">
        <v>1</v>
      </c>
      <c r="BG224" s="49">
        <v>2.4390243902439024</v>
      </c>
      <c r="BH224" s="48">
        <v>0</v>
      </c>
      <c r="BI224" s="49">
        <v>0</v>
      </c>
      <c r="BJ224" s="48">
        <v>39</v>
      </c>
      <c r="BK224" s="49">
        <v>95.1219512195122</v>
      </c>
      <c r="BL224" s="48">
        <v>41</v>
      </c>
    </row>
    <row r="225" spans="1:64" ht="15">
      <c r="A225" s="66" t="s">
        <v>350</v>
      </c>
      <c r="B225" s="66" t="s">
        <v>305</v>
      </c>
      <c r="C225" s="67" t="s">
        <v>3695</v>
      </c>
      <c r="D225" s="68">
        <v>3</v>
      </c>
      <c r="E225" s="69" t="s">
        <v>132</v>
      </c>
      <c r="F225" s="70">
        <v>32</v>
      </c>
      <c r="G225" s="67"/>
      <c r="H225" s="71"/>
      <c r="I225" s="72"/>
      <c r="J225" s="72"/>
      <c r="K225" s="34" t="s">
        <v>65</v>
      </c>
      <c r="L225" s="79">
        <v>225</v>
      </c>
      <c r="M225" s="79"/>
      <c r="N225" s="74"/>
      <c r="O225" s="81" t="s">
        <v>415</v>
      </c>
      <c r="P225" s="83">
        <v>43483.72313657407</v>
      </c>
      <c r="Q225" s="81" t="s">
        <v>457</v>
      </c>
      <c r="R225" s="81"/>
      <c r="S225" s="81"/>
      <c r="T225" s="81" t="s">
        <v>587</v>
      </c>
      <c r="U225" s="85" t="s">
        <v>643</v>
      </c>
      <c r="V225" s="85" t="s">
        <v>643</v>
      </c>
      <c r="W225" s="83">
        <v>43483.72313657407</v>
      </c>
      <c r="X225" s="85" t="s">
        <v>950</v>
      </c>
      <c r="Y225" s="81"/>
      <c r="Z225" s="81"/>
      <c r="AA225" s="87" t="s">
        <v>1205</v>
      </c>
      <c r="AB225" s="81"/>
      <c r="AC225" s="81" t="b">
        <v>0</v>
      </c>
      <c r="AD225" s="81">
        <v>0</v>
      </c>
      <c r="AE225" s="87" t="s">
        <v>1288</v>
      </c>
      <c r="AF225" s="81" t="b">
        <v>0</v>
      </c>
      <c r="AG225" s="81" t="s">
        <v>1298</v>
      </c>
      <c r="AH225" s="81"/>
      <c r="AI225" s="87" t="s">
        <v>1288</v>
      </c>
      <c r="AJ225" s="81" t="b">
        <v>0</v>
      </c>
      <c r="AK225" s="81">
        <v>3</v>
      </c>
      <c r="AL225" s="87" t="s">
        <v>1203</v>
      </c>
      <c r="AM225" s="81" t="s">
        <v>1312</v>
      </c>
      <c r="AN225" s="81" t="b">
        <v>0</v>
      </c>
      <c r="AO225" s="87" t="s">
        <v>1203</v>
      </c>
      <c r="AP225" s="81" t="s">
        <v>214</v>
      </c>
      <c r="AQ225" s="81">
        <v>0</v>
      </c>
      <c r="AR225" s="81">
        <v>0</v>
      </c>
      <c r="AS225" s="81"/>
      <c r="AT225" s="81"/>
      <c r="AU225" s="81"/>
      <c r="AV225" s="81"/>
      <c r="AW225" s="81"/>
      <c r="AX225" s="81"/>
      <c r="AY225" s="81"/>
      <c r="AZ225" s="81"/>
      <c r="BA225">
        <v>1</v>
      </c>
      <c r="BB225" s="80" t="str">
        <f>REPLACE(INDEX(GroupVertices[Group],MATCH(Edges[[#This Row],[Vertex 1]],GroupVertices[Vertex],0)),1,1,"")</f>
        <v>4</v>
      </c>
      <c r="BC225" s="80" t="str">
        <f>REPLACE(INDEX(GroupVertices[Group],MATCH(Edges[[#This Row],[Vertex 2]],GroupVertices[Vertex],0)),1,1,"")</f>
        <v>3</v>
      </c>
      <c r="BD225" s="48">
        <v>1</v>
      </c>
      <c r="BE225" s="49">
        <v>16.666666666666668</v>
      </c>
      <c r="BF225" s="48">
        <v>0</v>
      </c>
      <c r="BG225" s="49">
        <v>0</v>
      </c>
      <c r="BH225" s="48">
        <v>0</v>
      </c>
      <c r="BI225" s="49">
        <v>0</v>
      </c>
      <c r="BJ225" s="48">
        <v>5</v>
      </c>
      <c r="BK225" s="49">
        <v>83.33333333333333</v>
      </c>
      <c r="BL225" s="48">
        <v>6</v>
      </c>
    </row>
    <row r="226" spans="1:64" ht="15">
      <c r="A226" s="66" t="s">
        <v>369</v>
      </c>
      <c r="B226" s="66" t="s">
        <v>305</v>
      </c>
      <c r="C226" s="67" t="s">
        <v>3695</v>
      </c>
      <c r="D226" s="68">
        <v>3</v>
      </c>
      <c r="E226" s="69" t="s">
        <v>132</v>
      </c>
      <c r="F226" s="70">
        <v>32</v>
      </c>
      <c r="G226" s="67"/>
      <c r="H226" s="71"/>
      <c r="I226" s="72"/>
      <c r="J226" s="72"/>
      <c r="K226" s="34" t="s">
        <v>65</v>
      </c>
      <c r="L226" s="79">
        <v>226</v>
      </c>
      <c r="M226" s="79"/>
      <c r="N226" s="74"/>
      <c r="O226" s="81" t="s">
        <v>415</v>
      </c>
      <c r="P226" s="83">
        <v>43483.82179398148</v>
      </c>
      <c r="Q226" s="81" t="s">
        <v>500</v>
      </c>
      <c r="R226" s="81"/>
      <c r="S226" s="81"/>
      <c r="T226" s="81"/>
      <c r="U226" s="81"/>
      <c r="V226" s="85" t="s">
        <v>762</v>
      </c>
      <c r="W226" s="83">
        <v>43483.82179398148</v>
      </c>
      <c r="X226" s="85" t="s">
        <v>951</v>
      </c>
      <c r="Y226" s="81"/>
      <c r="Z226" s="81"/>
      <c r="AA226" s="87" t="s">
        <v>1206</v>
      </c>
      <c r="AB226" s="81"/>
      <c r="AC226" s="81" t="b">
        <v>0</v>
      </c>
      <c r="AD226" s="81">
        <v>0</v>
      </c>
      <c r="AE226" s="87" t="s">
        <v>1288</v>
      </c>
      <c r="AF226" s="81" t="b">
        <v>0</v>
      </c>
      <c r="AG226" s="81" t="s">
        <v>1298</v>
      </c>
      <c r="AH226" s="81"/>
      <c r="AI226" s="87" t="s">
        <v>1288</v>
      </c>
      <c r="AJ226" s="81" t="b">
        <v>0</v>
      </c>
      <c r="AK226" s="81">
        <v>6</v>
      </c>
      <c r="AL226" s="87" t="s">
        <v>1201</v>
      </c>
      <c r="AM226" s="81" t="s">
        <v>1312</v>
      </c>
      <c r="AN226" s="81" t="b">
        <v>0</v>
      </c>
      <c r="AO226" s="87" t="s">
        <v>1201</v>
      </c>
      <c r="AP226" s="81" t="s">
        <v>214</v>
      </c>
      <c r="AQ226" s="81">
        <v>0</v>
      </c>
      <c r="AR226" s="81">
        <v>0</v>
      </c>
      <c r="AS226" s="81"/>
      <c r="AT226" s="81"/>
      <c r="AU226" s="81"/>
      <c r="AV226" s="81"/>
      <c r="AW226" s="81"/>
      <c r="AX226" s="81"/>
      <c r="AY226" s="81"/>
      <c r="AZ226" s="81"/>
      <c r="BA226">
        <v>1</v>
      </c>
      <c r="BB226" s="80" t="str">
        <f>REPLACE(INDEX(GroupVertices[Group],MATCH(Edges[[#This Row],[Vertex 1]],GroupVertices[Vertex],0)),1,1,"")</f>
        <v>3</v>
      </c>
      <c r="BC226" s="80" t="str">
        <f>REPLACE(INDEX(GroupVertices[Group],MATCH(Edges[[#This Row],[Vertex 2]],GroupVertices[Vertex],0)),1,1,"")</f>
        <v>3</v>
      </c>
      <c r="BD226" s="48">
        <v>2</v>
      </c>
      <c r="BE226" s="49">
        <v>10.526315789473685</v>
      </c>
      <c r="BF226" s="48">
        <v>0</v>
      </c>
      <c r="BG226" s="49">
        <v>0</v>
      </c>
      <c r="BH226" s="48">
        <v>0</v>
      </c>
      <c r="BI226" s="49">
        <v>0</v>
      </c>
      <c r="BJ226" s="48">
        <v>17</v>
      </c>
      <c r="BK226" s="49">
        <v>89.47368421052632</v>
      </c>
      <c r="BL226" s="48">
        <v>19</v>
      </c>
    </row>
    <row r="227" spans="1:64" ht="15">
      <c r="A227" s="66" t="s">
        <v>370</v>
      </c>
      <c r="B227" s="66" t="s">
        <v>370</v>
      </c>
      <c r="C227" s="67" t="s">
        <v>3698</v>
      </c>
      <c r="D227" s="68">
        <v>10</v>
      </c>
      <c r="E227" s="69" t="s">
        <v>136</v>
      </c>
      <c r="F227" s="70">
        <v>20.857142857142858</v>
      </c>
      <c r="G227" s="67"/>
      <c r="H227" s="71"/>
      <c r="I227" s="72"/>
      <c r="J227" s="72"/>
      <c r="K227" s="34" t="s">
        <v>65</v>
      </c>
      <c r="L227" s="79">
        <v>227</v>
      </c>
      <c r="M227" s="79"/>
      <c r="N227" s="74"/>
      <c r="O227" s="81" t="s">
        <v>214</v>
      </c>
      <c r="P227" s="83">
        <v>43483.597662037035</v>
      </c>
      <c r="Q227" s="81" t="s">
        <v>437</v>
      </c>
      <c r="R227" s="81"/>
      <c r="S227" s="81"/>
      <c r="T227" s="81" t="s">
        <v>590</v>
      </c>
      <c r="U227" s="81"/>
      <c r="V227" s="85" t="s">
        <v>763</v>
      </c>
      <c r="W227" s="83">
        <v>43483.597662037035</v>
      </c>
      <c r="X227" s="85" t="s">
        <v>952</v>
      </c>
      <c r="Y227" s="81"/>
      <c r="Z227" s="81"/>
      <c r="AA227" s="87" t="s">
        <v>1207</v>
      </c>
      <c r="AB227" s="81"/>
      <c r="AC227" s="81" t="b">
        <v>0</v>
      </c>
      <c r="AD227" s="81">
        <v>2</v>
      </c>
      <c r="AE227" s="87" t="s">
        <v>1288</v>
      </c>
      <c r="AF227" s="81" t="b">
        <v>0</v>
      </c>
      <c r="AG227" s="81" t="s">
        <v>1298</v>
      </c>
      <c r="AH227" s="81"/>
      <c r="AI227" s="87" t="s">
        <v>1288</v>
      </c>
      <c r="AJ227" s="81" t="b">
        <v>0</v>
      </c>
      <c r="AK227" s="81">
        <v>2</v>
      </c>
      <c r="AL227" s="87" t="s">
        <v>1288</v>
      </c>
      <c r="AM227" s="81" t="s">
        <v>1312</v>
      </c>
      <c r="AN227" s="81" t="b">
        <v>0</v>
      </c>
      <c r="AO227" s="87" t="s">
        <v>1207</v>
      </c>
      <c r="AP227" s="81" t="s">
        <v>415</v>
      </c>
      <c r="AQ227" s="81">
        <v>0</v>
      </c>
      <c r="AR227" s="81">
        <v>0</v>
      </c>
      <c r="AS227" s="81" t="s">
        <v>1323</v>
      </c>
      <c r="AT227" s="81" t="s">
        <v>1324</v>
      </c>
      <c r="AU227" s="81" t="s">
        <v>1325</v>
      </c>
      <c r="AV227" s="81" t="s">
        <v>1326</v>
      </c>
      <c r="AW227" s="81" t="s">
        <v>1327</v>
      </c>
      <c r="AX227" s="81" t="s">
        <v>1328</v>
      </c>
      <c r="AY227" s="81" t="s">
        <v>1329</v>
      </c>
      <c r="AZ227" s="85" t="s">
        <v>1330</v>
      </c>
      <c r="BA227">
        <v>4</v>
      </c>
      <c r="BB227" s="80" t="str">
        <f>REPLACE(INDEX(GroupVertices[Group],MATCH(Edges[[#This Row],[Vertex 1]],GroupVertices[Vertex],0)),1,1,"")</f>
        <v>10</v>
      </c>
      <c r="BC227" s="80" t="str">
        <f>REPLACE(INDEX(GroupVertices[Group],MATCH(Edges[[#This Row],[Vertex 2]],GroupVertices[Vertex],0)),1,1,"")</f>
        <v>10</v>
      </c>
      <c r="BD227" s="48">
        <v>1</v>
      </c>
      <c r="BE227" s="49">
        <v>7.142857142857143</v>
      </c>
      <c r="BF227" s="48">
        <v>0</v>
      </c>
      <c r="BG227" s="49">
        <v>0</v>
      </c>
      <c r="BH227" s="48">
        <v>0</v>
      </c>
      <c r="BI227" s="49">
        <v>0</v>
      </c>
      <c r="BJ227" s="48">
        <v>13</v>
      </c>
      <c r="BK227" s="49">
        <v>92.85714285714286</v>
      </c>
      <c r="BL227" s="48">
        <v>14</v>
      </c>
    </row>
    <row r="228" spans="1:64" ht="15">
      <c r="A228" s="66" t="s">
        <v>370</v>
      </c>
      <c r="B228" s="66" t="s">
        <v>370</v>
      </c>
      <c r="C228" s="67" t="s">
        <v>3698</v>
      </c>
      <c r="D228" s="68">
        <v>10</v>
      </c>
      <c r="E228" s="69" t="s">
        <v>136</v>
      </c>
      <c r="F228" s="70">
        <v>20.857142857142858</v>
      </c>
      <c r="G228" s="67"/>
      <c r="H228" s="71"/>
      <c r="I228" s="72"/>
      <c r="J228" s="72"/>
      <c r="K228" s="34" t="s">
        <v>65</v>
      </c>
      <c r="L228" s="79">
        <v>228</v>
      </c>
      <c r="M228" s="79"/>
      <c r="N228" s="74"/>
      <c r="O228" s="81" t="s">
        <v>214</v>
      </c>
      <c r="P228" s="83">
        <v>43482.5262037037</v>
      </c>
      <c r="Q228" s="81" t="s">
        <v>462</v>
      </c>
      <c r="R228" s="81"/>
      <c r="S228" s="81"/>
      <c r="T228" s="81" t="s">
        <v>605</v>
      </c>
      <c r="U228" s="81"/>
      <c r="V228" s="85" t="s">
        <v>763</v>
      </c>
      <c r="W228" s="83">
        <v>43482.5262037037</v>
      </c>
      <c r="X228" s="85" t="s">
        <v>953</v>
      </c>
      <c r="Y228" s="81"/>
      <c r="Z228" s="81"/>
      <c r="AA228" s="87" t="s">
        <v>1208</v>
      </c>
      <c r="AB228" s="81"/>
      <c r="AC228" s="81" t="b">
        <v>0</v>
      </c>
      <c r="AD228" s="81">
        <v>23</v>
      </c>
      <c r="AE228" s="87" t="s">
        <v>1288</v>
      </c>
      <c r="AF228" s="81" t="b">
        <v>0</v>
      </c>
      <c r="AG228" s="81" t="s">
        <v>1298</v>
      </c>
      <c r="AH228" s="81"/>
      <c r="AI228" s="87" t="s">
        <v>1288</v>
      </c>
      <c r="AJ228" s="81" t="b">
        <v>0</v>
      </c>
      <c r="AK228" s="81">
        <v>3</v>
      </c>
      <c r="AL228" s="87" t="s">
        <v>1288</v>
      </c>
      <c r="AM228" s="81" t="s">
        <v>1317</v>
      </c>
      <c r="AN228" s="81" t="b">
        <v>0</v>
      </c>
      <c r="AO228" s="87" t="s">
        <v>1208</v>
      </c>
      <c r="AP228" s="81" t="s">
        <v>415</v>
      </c>
      <c r="AQ228" s="81">
        <v>0</v>
      </c>
      <c r="AR228" s="81">
        <v>0</v>
      </c>
      <c r="AS228" s="81"/>
      <c r="AT228" s="81"/>
      <c r="AU228" s="81"/>
      <c r="AV228" s="81"/>
      <c r="AW228" s="81"/>
      <c r="AX228" s="81"/>
      <c r="AY228" s="81"/>
      <c r="AZ228" s="81"/>
      <c r="BA228">
        <v>4</v>
      </c>
      <c r="BB228" s="80" t="str">
        <f>REPLACE(INDEX(GroupVertices[Group],MATCH(Edges[[#This Row],[Vertex 1]],GroupVertices[Vertex],0)),1,1,"")</f>
        <v>10</v>
      </c>
      <c r="BC228" s="80" t="str">
        <f>REPLACE(INDEX(GroupVertices[Group],MATCH(Edges[[#This Row],[Vertex 2]],GroupVertices[Vertex],0)),1,1,"")</f>
        <v>10</v>
      </c>
      <c r="BD228" s="48">
        <v>4</v>
      </c>
      <c r="BE228" s="49">
        <v>21.05263157894737</v>
      </c>
      <c r="BF228" s="48">
        <v>0</v>
      </c>
      <c r="BG228" s="49">
        <v>0</v>
      </c>
      <c r="BH228" s="48">
        <v>0</v>
      </c>
      <c r="BI228" s="49">
        <v>0</v>
      </c>
      <c r="BJ228" s="48">
        <v>15</v>
      </c>
      <c r="BK228" s="49">
        <v>78.94736842105263</v>
      </c>
      <c r="BL228" s="48">
        <v>19</v>
      </c>
    </row>
    <row r="229" spans="1:64" ht="15">
      <c r="A229" s="66" t="s">
        <v>370</v>
      </c>
      <c r="B229" s="66" t="s">
        <v>370</v>
      </c>
      <c r="C229" s="67" t="s">
        <v>3698</v>
      </c>
      <c r="D229" s="68">
        <v>10</v>
      </c>
      <c r="E229" s="69" t="s">
        <v>136</v>
      </c>
      <c r="F229" s="70">
        <v>20.857142857142858</v>
      </c>
      <c r="G229" s="67"/>
      <c r="H229" s="71"/>
      <c r="I229" s="72"/>
      <c r="J229" s="72"/>
      <c r="K229" s="34" t="s">
        <v>65</v>
      </c>
      <c r="L229" s="79">
        <v>229</v>
      </c>
      <c r="M229" s="79"/>
      <c r="N229" s="74"/>
      <c r="O229" s="81" t="s">
        <v>214</v>
      </c>
      <c r="P229" s="83">
        <v>43483.497511574074</v>
      </c>
      <c r="Q229" s="81" t="s">
        <v>508</v>
      </c>
      <c r="R229" s="81"/>
      <c r="S229" s="81"/>
      <c r="T229" s="81" t="s">
        <v>619</v>
      </c>
      <c r="U229" s="81"/>
      <c r="V229" s="85" t="s">
        <v>763</v>
      </c>
      <c r="W229" s="83">
        <v>43483.497511574074</v>
      </c>
      <c r="X229" s="85" t="s">
        <v>954</v>
      </c>
      <c r="Y229" s="81"/>
      <c r="Z229" s="81"/>
      <c r="AA229" s="87" t="s">
        <v>1209</v>
      </c>
      <c r="AB229" s="81"/>
      <c r="AC229" s="81" t="b">
        <v>0</v>
      </c>
      <c r="AD229" s="81">
        <v>5</v>
      </c>
      <c r="AE229" s="87" t="s">
        <v>1288</v>
      </c>
      <c r="AF229" s="81" t="b">
        <v>0</v>
      </c>
      <c r="AG229" s="81" t="s">
        <v>1298</v>
      </c>
      <c r="AH229" s="81"/>
      <c r="AI229" s="87" t="s">
        <v>1288</v>
      </c>
      <c r="AJ229" s="81" t="b">
        <v>0</v>
      </c>
      <c r="AK229" s="81">
        <v>2</v>
      </c>
      <c r="AL229" s="87" t="s">
        <v>1288</v>
      </c>
      <c r="AM229" s="81" t="s">
        <v>1312</v>
      </c>
      <c r="AN229" s="81" t="b">
        <v>0</v>
      </c>
      <c r="AO229" s="87" t="s">
        <v>1209</v>
      </c>
      <c r="AP229" s="81" t="s">
        <v>415</v>
      </c>
      <c r="AQ229" s="81">
        <v>0</v>
      </c>
      <c r="AR229" s="81">
        <v>0</v>
      </c>
      <c r="AS229" s="81" t="s">
        <v>1323</v>
      </c>
      <c r="AT229" s="81" t="s">
        <v>1324</v>
      </c>
      <c r="AU229" s="81" t="s">
        <v>1325</v>
      </c>
      <c r="AV229" s="81" t="s">
        <v>1326</v>
      </c>
      <c r="AW229" s="81" t="s">
        <v>1327</v>
      </c>
      <c r="AX229" s="81" t="s">
        <v>1328</v>
      </c>
      <c r="AY229" s="81" t="s">
        <v>1329</v>
      </c>
      <c r="AZ229" s="85" t="s">
        <v>1330</v>
      </c>
      <c r="BA229">
        <v>4</v>
      </c>
      <c r="BB229" s="80" t="str">
        <f>REPLACE(INDEX(GroupVertices[Group],MATCH(Edges[[#This Row],[Vertex 1]],GroupVertices[Vertex],0)),1,1,"")</f>
        <v>10</v>
      </c>
      <c r="BC229" s="80" t="str">
        <f>REPLACE(INDEX(GroupVertices[Group],MATCH(Edges[[#This Row],[Vertex 2]],GroupVertices[Vertex],0)),1,1,"")</f>
        <v>10</v>
      </c>
      <c r="BD229" s="48">
        <v>3</v>
      </c>
      <c r="BE229" s="49">
        <v>11.538461538461538</v>
      </c>
      <c r="BF229" s="48">
        <v>1</v>
      </c>
      <c r="BG229" s="49">
        <v>3.8461538461538463</v>
      </c>
      <c r="BH229" s="48">
        <v>0</v>
      </c>
      <c r="BI229" s="49">
        <v>0</v>
      </c>
      <c r="BJ229" s="48">
        <v>22</v>
      </c>
      <c r="BK229" s="49">
        <v>84.61538461538461</v>
      </c>
      <c r="BL229" s="48">
        <v>26</v>
      </c>
    </row>
    <row r="230" spans="1:64" ht="15">
      <c r="A230" s="66" t="s">
        <v>370</v>
      </c>
      <c r="B230" s="66" t="s">
        <v>370</v>
      </c>
      <c r="C230" s="67" t="s">
        <v>3698</v>
      </c>
      <c r="D230" s="68">
        <v>10</v>
      </c>
      <c r="E230" s="69" t="s">
        <v>136</v>
      </c>
      <c r="F230" s="70">
        <v>20.857142857142858</v>
      </c>
      <c r="G230" s="67"/>
      <c r="H230" s="71"/>
      <c r="I230" s="72"/>
      <c r="J230" s="72"/>
      <c r="K230" s="34" t="s">
        <v>65</v>
      </c>
      <c r="L230" s="79">
        <v>230</v>
      </c>
      <c r="M230" s="79"/>
      <c r="N230" s="74"/>
      <c r="O230" s="81" t="s">
        <v>214</v>
      </c>
      <c r="P230" s="83">
        <v>43483.49254629629</v>
      </c>
      <c r="Q230" s="81" t="s">
        <v>438</v>
      </c>
      <c r="R230" s="81"/>
      <c r="S230" s="81"/>
      <c r="T230" s="81" t="s">
        <v>620</v>
      </c>
      <c r="U230" s="81"/>
      <c r="V230" s="85" t="s">
        <v>763</v>
      </c>
      <c r="W230" s="83">
        <v>43483.49254629629</v>
      </c>
      <c r="X230" s="85" t="s">
        <v>556</v>
      </c>
      <c r="Y230" s="81"/>
      <c r="Z230" s="81"/>
      <c r="AA230" s="87" t="s">
        <v>1210</v>
      </c>
      <c r="AB230" s="81"/>
      <c r="AC230" s="81" t="b">
        <v>0</v>
      </c>
      <c r="AD230" s="81">
        <v>12</v>
      </c>
      <c r="AE230" s="87" t="s">
        <v>1288</v>
      </c>
      <c r="AF230" s="81" t="b">
        <v>0</v>
      </c>
      <c r="AG230" s="81" t="s">
        <v>1298</v>
      </c>
      <c r="AH230" s="81"/>
      <c r="AI230" s="87" t="s">
        <v>1288</v>
      </c>
      <c r="AJ230" s="81" t="b">
        <v>0</v>
      </c>
      <c r="AK230" s="81">
        <v>3</v>
      </c>
      <c r="AL230" s="87" t="s">
        <v>1288</v>
      </c>
      <c r="AM230" s="81" t="s">
        <v>1313</v>
      </c>
      <c r="AN230" s="81" t="b">
        <v>0</v>
      </c>
      <c r="AO230" s="87" t="s">
        <v>1210</v>
      </c>
      <c r="AP230" s="81" t="s">
        <v>415</v>
      </c>
      <c r="AQ230" s="81">
        <v>0</v>
      </c>
      <c r="AR230" s="81">
        <v>0</v>
      </c>
      <c r="AS230" s="81"/>
      <c r="AT230" s="81"/>
      <c r="AU230" s="81"/>
      <c r="AV230" s="81"/>
      <c r="AW230" s="81"/>
      <c r="AX230" s="81"/>
      <c r="AY230" s="81"/>
      <c r="AZ230" s="81"/>
      <c r="BA230">
        <v>4</v>
      </c>
      <c r="BB230" s="80" t="str">
        <f>REPLACE(INDEX(GroupVertices[Group],MATCH(Edges[[#This Row],[Vertex 1]],GroupVertices[Vertex],0)),1,1,"")</f>
        <v>10</v>
      </c>
      <c r="BC230" s="80" t="str">
        <f>REPLACE(INDEX(GroupVertices[Group],MATCH(Edges[[#This Row],[Vertex 2]],GroupVertices[Vertex],0)),1,1,"")</f>
        <v>10</v>
      </c>
      <c r="BD230" s="48">
        <v>0</v>
      </c>
      <c r="BE230" s="49">
        <v>0</v>
      </c>
      <c r="BF230" s="48">
        <v>3</v>
      </c>
      <c r="BG230" s="49">
        <v>11.11111111111111</v>
      </c>
      <c r="BH230" s="48">
        <v>0</v>
      </c>
      <c r="BI230" s="49">
        <v>0</v>
      </c>
      <c r="BJ230" s="48">
        <v>24</v>
      </c>
      <c r="BK230" s="49">
        <v>88.88888888888889</v>
      </c>
      <c r="BL230" s="48">
        <v>27</v>
      </c>
    </row>
    <row r="231" spans="1:64" ht="15">
      <c r="A231" s="66" t="s">
        <v>371</v>
      </c>
      <c r="B231" s="66" t="s">
        <v>370</v>
      </c>
      <c r="C231" s="67" t="s">
        <v>3695</v>
      </c>
      <c r="D231" s="68">
        <v>3</v>
      </c>
      <c r="E231" s="69" t="s">
        <v>132</v>
      </c>
      <c r="F231" s="70">
        <v>32</v>
      </c>
      <c r="G231" s="67"/>
      <c r="H231" s="71"/>
      <c r="I231" s="72"/>
      <c r="J231" s="72"/>
      <c r="K231" s="34" t="s">
        <v>65</v>
      </c>
      <c r="L231" s="79">
        <v>231</v>
      </c>
      <c r="M231" s="79"/>
      <c r="N231" s="74"/>
      <c r="O231" s="81" t="s">
        <v>415</v>
      </c>
      <c r="P231" s="83">
        <v>43483.82247685185</v>
      </c>
      <c r="Q231" s="81" t="s">
        <v>438</v>
      </c>
      <c r="R231" s="81"/>
      <c r="S231" s="81"/>
      <c r="T231" s="81"/>
      <c r="U231" s="81"/>
      <c r="V231" s="85" t="s">
        <v>764</v>
      </c>
      <c r="W231" s="83">
        <v>43483.82247685185</v>
      </c>
      <c r="X231" s="85" t="s">
        <v>955</v>
      </c>
      <c r="Y231" s="81"/>
      <c r="Z231" s="81"/>
      <c r="AA231" s="87" t="s">
        <v>1211</v>
      </c>
      <c r="AB231" s="81"/>
      <c r="AC231" s="81" t="b">
        <v>0</v>
      </c>
      <c r="AD231" s="81">
        <v>0</v>
      </c>
      <c r="AE231" s="87" t="s">
        <v>1288</v>
      </c>
      <c r="AF231" s="81" t="b">
        <v>0</v>
      </c>
      <c r="AG231" s="81" t="s">
        <v>1298</v>
      </c>
      <c r="AH231" s="81"/>
      <c r="AI231" s="87" t="s">
        <v>1288</v>
      </c>
      <c r="AJ231" s="81" t="b">
        <v>0</v>
      </c>
      <c r="AK231" s="81">
        <v>3</v>
      </c>
      <c r="AL231" s="87" t="s">
        <v>1210</v>
      </c>
      <c r="AM231" s="81" t="s">
        <v>1313</v>
      </c>
      <c r="AN231" s="81" t="b">
        <v>0</v>
      </c>
      <c r="AO231" s="87" t="s">
        <v>1210</v>
      </c>
      <c r="AP231" s="81" t="s">
        <v>214</v>
      </c>
      <c r="AQ231" s="81">
        <v>0</v>
      </c>
      <c r="AR231" s="81">
        <v>0</v>
      </c>
      <c r="AS231" s="81"/>
      <c r="AT231" s="81"/>
      <c r="AU231" s="81"/>
      <c r="AV231" s="81"/>
      <c r="AW231" s="81"/>
      <c r="AX231" s="81"/>
      <c r="AY231" s="81"/>
      <c r="AZ231" s="81"/>
      <c r="BA231">
        <v>1</v>
      </c>
      <c r="BB231" s="80" t="str">
        <f>REPLACE(INDEX(GroupVertices[Group],MATCH(Edges[[#This Row],[Vertex 1]],GroupVertices[Vertex],0)),1,1,"")</f>
        <v>10</v>
      </c>
      <c r="BC231" s="80" t="str">
        <f>REPLACE(INDEX(GroupVertices[Group],MATCH(Edges[[#This Row],[Vertex 2]],GroupVertices[Vertex],0)),1,1,"")</f>
        <v>10</v>
      </c>
      <c r="BD231" s="48">
        <v>0</v>
      </c>
      <c r="BE231" s="49">
        <v>0</v>
      </c>
      <c r="BF231" s="48">
        <v>3</v>
      </c>
      <c r="BG231" s="49">
        <v>11.11111111111111</v>
      </c>
      <c r="BH231" s="48">
        <v>0</v>
      </c>
      <c r="BI231" s="49">
        <v>0</v>
      </c>
      <c r="BJ231" s="48">
        <v>24</v>
      </c>
      <c r="BK231" s="49">
        <v>88.88888888888889</v>
      </c>
      <c r="BL231" s="48">
        <v>27</v>
      </c>
    </row>
    <row r="232" spans="1:64" ht="15">
      <c r="A232" s="66" t="s">
        <v>372</v>
      </c>
      <c r="B232" s="66" t="s">
        <v>376</v>
      </c>
      <c r="C232" s="67" t="s">
        <v>3695</v>
      </c>
      <c r="D232" s="68">
        <v>3</v>
      </c>
      <c r="E232" s="69" t="s">
        <v>132</v>
      </c>
      <c r="F232" s="70">
        <v>32</v>
      </c>
      <c r="G232" s="67"/>
      <c r="H232" s="71"/>
      <c r="I232" s="72"/>
      <c r="J232" s="72"/>
      <c r="K232" s="34" t="s">
        <v>65</v>
      </c>
      <c r="L232" s="79">
        <v>232</v>
      </c>
      <c r="M232" s="79"/>
      <c r="N232" s="74"/>
      <c r="O232" s="81" t="s">
        <v>415</v>
      </c>
      <c r="P232" s="83">
        <v>43483.82282407407</v>
      </c>
      <c r="Q232" s="81" t="s">
        <v>432</v>
      </c>
      <c r="R232" s="81"/>
      <c r="S232" s="81"/>
      <c r="T232" s="81"/>
      <c r="U232" s="81"/>
      <c r="V232" s="85" t="s">
        <v>765</v>
      </c>
      <c r="W232" s="83">
        <v>43483.82282407407</v>
      </c>
      <c r="X232" s="85" t="s">
        <v>956</v>
      </c>
      <c r="Y232" s="81"/>
      <c r="Z232" s="81"/>
      <c r="AA232" s="87" t="s">
        <v>1212</v>
      </c>
      <c r="AB232" s="81"/>
      <c r="AC232" s="81" t="b">
        <v>0</v>
      </c>
      <c r="AD232" s="81">
        <v>0</v>
      </c>
      <c r="AE232" s="87" t="s">
        <v>1288</v>
      </c>
      <c r="AF232" s="81" t="b">
        <v>0</v>
      </c>
      <c r="AG232" s="81" t="s">
        <v>1298</v>
      </c>
      <c r="AH232" s="81"/>
      <c r="AI232" s="87" t="s">
        <v>1288</v>
      </c>
      <c r="AJ232" s="81" t="b">
        <v>0</v>
      </c>
      <c r="AK232" s="81">
        <v>10</v>
      </c>
      <c r="AL232" s="87" t="s">
        <v>1218</v>
      </c>
      <c r="AM232" s="81" t="s">
        <v>1317</v>
      </c>
      <c r="AN232" s="81" t="b">
        <v>0</v>
      </c>
      <c r="AO232" s="87" t="s">
        <v>1218</v>
      </c>
      <c r="AP232" s="81" t="s">
        <v>214</v>
      </c>
      <c r="AQ232" s="81">
        <v>0</v>
      </c>
      <c r="AR232" s="81">
        <v>0</v>
      </c>
      <c r="AS232" s="81"/>
      <c r="AT232" s="81"/>
      <c r="AU232" s="81"/>
      <c r="AV232" s="81"/>
      <c r="AW232" s="81"/>
      <c r="AX232" s="81"/>
      <c r="AY232" s="81"/>
      <c r="AZ232" s="81"/>
      <c r="BA232">
        <v>1</v>
      </c>
      <c r="BB232" s="80" t="str">
        <f>REPLACE(INDEX(GroupVertices[Group],MATCH(Edges[[#This Row],[Vertex 1]],GroupVertices[Vertex],0)),1,1,"")</f>
        <v>5</v>
      </c>
      <c r="BC232" s="80" t="str">
        <f>REPLACE(INDEX(GroupVertices[Group],MATCH(Edges[[#This Row],[Vertex 2]],GroupVertices[Vertex],0)),1,1,"")</f>
        <v>5</v>
      </c>
      <c r="BD232" s="48">
        <v>1</v>
      </c>
      <c r="BE232" s="49">
        <v>3.7037037037037037</v>
      </c>
      <c r="BF232" s="48">
        <v>3</v>
      </c>
      <c r="BG232" s="49">
        <v>11.11111111111111</v>
      </c>
      <c r="BH232" s="48">
        <v>0</v>
      </c>
      <c r="BI232" s="49">
        <v>0</v>
      </c>
      <c r="BJ232" s="48">
        <v>23</v>
      </c>
      <c r="BK232" s="49">
        <v>85.18518518518519</v>
      </c>
      <c r="BL232" s="48">
        <v>27</v>
      </c>
    </row>
    <row r="233" spans="1:64" ht="15">
      <c r="A233" s="66" t="s">
        <v>373</v>
      </c>
      <c r="B233" s="66" t="s">
        <v>323</v>
      </c>
      <c r="C233" s="67" t="s">
        <v>3695</v>
      </c>
      <c r="D233" s="68">
        <v>3</v>
      </c>
      <c r="E233" s="69" t="s">
        <v>132</v>
      </c>
      <c r="F233" s="70">
        <v>32</v>
      </c>
      <c r="G233" s="67"/>
      <c r="H233" s="71"/>
      <c r="I233" s="72"/>
      <c r="J233" s="72"/>
      <c r="K233" s="34" t="s">
        <v>65</v>
      </c>
      <c r="L233" s="79">
        <v>233</v>
      </c>
      <c r="M233" s="79"/>
      <c r="N233" s="74"/>
      <c r="O233" s="81" t="s">
        <v>415</v>
      </c>
      <c r="P233" s="83">
        <v>43483.82310185185</v>
      </c>
      <c r="Q233" s="81" t="s">
        <v>484</v>
      </c>
      <c r="R233" s="81"/>
      <c r="S233" s="81"/>
      <c r="T233" s="81" t="s">
        <v>587</v>
      </c>
      <c r="U233" s="81"/>
      <c r="V233" s="85" t="s">
        <v>766</v>
      </c>
      <c r="W233" s="83">
        <v>43483.82310185185</v>
      </c>
      <c r="X233" s="85" t="s">
        <v>957</v>
      </c>
      <c r="Y233" s="81"/>
      <c r="Z233" s="81"/>
      <c r="AA233" s="87" t="s">
        <v>1213</v>
      </c>
      <c r="AB233" s="81"/>
      <c r="AC233" s="81" t="b">
        <v>0</v>
      </c>
      <c r="AD233" s="81">
        <v>0</v>
      </c>
      <c r="AE233" s="87" t="s">
        <v>1288</v>
      </c>
      <c r="AF233" s="81" t="b">
        <v>0</v>
      </c>
      <c r="AG233" s="81" t="s">
        <v>1298</v>
      </c>
      <c r="AH233" s="81"/>
      <c r="AI233" s="87" t="s">
        <v>1288</v>
      </c>
      <c r="AJ233" s="81" t="b">
        <v>0</v>
      </c>
      <c r="AK233" s="81">
        <v>5</v>
      </c>
      <c r="AL233" s="87" t="s">
        <v>1284</v>
      </c>
      <c r="AM233" s="81" t="s">
        <v>1313</v>
      </c>
      <c r="AN233" s="81" t="b">
        <v>0</v>
      </c>
      <c r="AO233" s="87" t="s">
        <v>1284</v>
      </c>
      <c r="AP233" s="81" t="s">
        <v>214</v>
      </c>
      <c r="AQ233" s="81">
        <v>0</v>
      </c>
      <c r="AR233" s="81">
        <v>0</v>
      </c>
      <c r="AS233" s="81"/>
      <c r="AT233" s="81"/>
      <c r="AU233" s="81"/>
      <c r="AV233" s="81"/>
      <c r="AW233" s="81"/>
      <c r="AX233" s="81"/>
      <c r="AY233" s="81"/>
      <c r="AZ233" s="81"/>
      <c r="BA233">
        <v>1</v>
      </c>
      <c r="BB233" s="80" t="str">
        <f>REPLACE(INDEX(GroupVertices[Group],MATCH(Edges[[#This Row],[Vertex 1]],GroupVertices[Vertex],0)),1,1,"")</f>
        <v>6</v>
      </c>
      <c r="BC233" s="80" t="str">
        <f>REPLACE(INDEX(GroupVertices[Group],MATCH(Edges[[#This Row],[Vertex 2]],GroupVertices[Vertex],0)),1,1,"")</f>
        <v>6</v>
      </c>
      <c r="BD233" s="48"/>
      <c r="BE233" s="49"/>
      <c r="BF233" s="48"/>
      <c r="BG233" s="49"/>
      <c r="BH233" s="48"/>
      <c r="BI233" s="49"/>
      <c r="BJ233" s="48"/>
      <c r="BK233" s="49"/>
      <c r="BL233" s="48"/>
    </row>
    <row r="234" spans="1:64" ht="15">
      <c r="A234" s="66" t="s">
        <v>373</v>
      </c>
      <c r="B234" s="66" t="s">
        <v>403</v>
      </c>
      <c r="C234" s="67" t="s">
        <v>3695</v>
      </c>
      <c r="D234" s="68">
        <v>3</v>
      </c>
      <c r="E234" s="69" t="s">
        <v>132</v>
      </c>
      <c r="F234" s="70">
        <v>32</v>
      </c>
      <c r="G234" s="67"/>
      <c r="H234" s="71"/>
      <c r="I234" s="72"/>
      <c r="J234" s="72"/>
      <c r="K234" s="34" t="s">
        <v>65</v>
      </c>
      <c r="L234" s="79">
        <v>234</v>
      </c>
      <c r="M234" s="79"/>
      <c r="N234" s="74"/>
      <c r="O234" s="81" t="s">
        <v>416</v>
      </c>
      <c r="P234" s="83">
        <v>43483.82310185185</v>
      </c>
      <c r="Q234" s="81" t="s">
        <v>484</v>
      </c>
      <c r="R234" s="81"/>
      <c r="S234" s="81"/>
      <c r="T234" s="81" t="s">
        <v>587</v>
      </c>
      <c r="U234" s="81"/>
      <c r="V234" s="85" t="s">
        <v>766</v>
      </c>
      <c r="W234" s="83">
        <v>43483.82310185185</v>
      </c>
      <c r="X234" s="85" t="s">
        <v>957</v>
      </c>
      <c r="Y234" s="81"/>
      <c r="Z234" s="81"/>
      <c r="AA234" s="87" t="s">
        <v>1213</v>
      </c>
      <c r="AB234" s="81"/>
      <c r="AC234" s="81" t="b">
        <v>0</v>
      </c>
      <c r="AD234" s="81">
        <v>0</v>
      </c>
      <c r="AE234" s="87" t="s">
        <v>1288</v>
      </c>
      <c r="AF234" s="81" t="b">
        <v>0</v>
      </c>
      <c r="AG234" s="81" t="s">
        <v>1298</v>
      </c>
      <c r="AH234" s="81"/>
      <c r="AI234" s="87" t="s">
        <v>1288</v>
      </c>
      <c r="AJ234" s="81" t="b">
        <v>0</v>
      </c>
      <c r="AK234" s="81">
        <v>5</v>
      </c>
      <c r="AL234" s="87" t="s">
        <v>1284</v>
      </c>
      <c r="AM234" s="81" t="s">
        <v>1313</v>
      </c>
      <c r="AN234" s="81" t="b">
        <v>0</v>
      </c>
      <c r="AO234" s="87" t="s">
        <v>1284</v>
      </c>
      <c r="AP234" s="81" t="s">
        <v>214</v>
      </c>
      <c r="AQ234" s="81">
        <v>0</v>
      </c>
      <c r="AR234" s="81">
        <v>0</v>
      </c>
      <c r="AS234" s="81"/>
      <c r="AT234" s="81"/>
      <c r="AU234" s="81"/>
      <c r="AV234" s="81"/>
      <c r="AW234" s="81"/>
      <c r="AX234" s="81"/>
      <c r="AY234" s="81"/>
      <c r="AZ234" s="81"/>
      <c r="BA234">
        <v>1</v>
      </c>
      <c r="BB234" s="80" t="str">
        <f>REPLACE(INDEX(GroupVertices[Group],MATCH(Edges[[#This Row],[Vertex 1]],GroupVertices[Vertex],0)),1,1,"")</f>
        <v>6</v>
      </c>
      <c r="BC234" s="80" t="str">
        <f>REPLACE(INDEX(GroupVertices[Group],MATCH(Edges[[#This Row],[Vertex 2]],GroupVertices[Vertex],0)),1,1,"")</f>
        <v>6</v>
      </c>
      <c r="BD234" s="48">
        <v>2</v>
      </c>
      <c r="BE234" s="49">
        <v>6.896551724137931</v>
      </c>
      <c r="BF234" s="48">
        <v>0</v>
      </c>
      <c r="BG234" s="49">
        <v>0</v>
      </c>
      <c r="BH234" s="48">
        <v>0</v>
      </c>
      <c r="BI234" s="49">
        <v>0</v>
      </c>
      <c r="BJ234" s="48">
        <v>27</v>
      </c>
      <c r="BK234" s="49">
        <v>93.10344827586206</v>
      </c>
      <c r="BL234" s="48">
        <v>29</v>
      </c>
    </row>
    <row r="235" spans="1:64" ht="15">
      <c r="A235" s="66" t="s">
        <v>374</v>
      </c>
      <c r="B235" s="66" t="s">
        <v>374</v>
      </c>
      <c r="C235" s="67" t="s">
        <v>3695</v>
      </c>
      <c r="D235" s="68">
        <v>3</v>
      </c>
      <c r="E235" s="69" t="s">
        <v>132</v>
      </c>
      <c r="F235" s="70">
        <v>32</v>
      </c>
      <c r="G235" s="67"/>
      <c r="H235" s="71"/>
      <c r="I235" s="72"/>
      <c r="J235" s="72"/>
      <c r="K235" s="34" t="s">
        <v>65</v>
      </c>
      <c r="L235" s="79">
        <v>235</v>
      </c>
      <c r="M235" s="79"/>
      <c r="N235" s="74"/>
      <c r="O235" s="81" t="s">
        <v>214</v>
      </c>
      <c r="P235" s="83">
        <v>43483.79953703703</v>
      </c>
      <c r="Q235" s="81" t="s">
        <v>505</v>
      </c>
      <c r="R235" s="81"/>
      <c r="S235" s="81"/>
      <c r="T235" s="81" t="s">
        <v>617</v>
      </c>
      <c r="U235" s="85" t="s">
        <v>657</v>
      </c>
      <c r="V235" s="85" t="s">
        <v>657</v>
      </c>
      <c r="W235" s="83">
        <v>43483.79953703703</v>
      </c>
      <c r="X235" s="85" t="s">
        <v>958</v>
      </c>
      <c r="Y235" s="81"/>
      <c r="Z235" s="81"/>
      <c r="AA235" s="87" t="s">
        <v>1214</v>
      </c>
      <c r="AB235" s="81"/>
      <c r="AC235" s="81" t="b">
        <v>0</v>
      </c>
      <c r="AD235" s="81">
        <v>6</v>
      </c>
      <c r="AE235" s="87" t="s">
        <v>1288</v>
      </c>
      <c r="AF235" s="81" t="b">
        <v>0</v>
      </c>
      <c r="AG235" s="81" t="s">
        <v>1298</v>
      </c>
      <c r="AH235" s="81"/>
      <c r="AI235" s="87" t="s">
        <v>1288</v>
      </c>
      <c r="AJ235" s="81" t="b">
        <v>0</v>
      </c>
      <c r="AK235" s="81">
        <v>7</v>
      </c>
      <c r="AL235" s="87" t="s">
        <v>1288</v>
      </c>
      <c r="AM235" s="81" t="s">
        <v>1314</v>
      </c>
      <c r="AN235" s="81" t="b">
        <v>0</v>
      </c>
      <c r="AO235" s="87" t="s">
        <v>1214</v>
      </c>
      <c r="AP235" s="81" t="s">
        <v>214</v>
      </c>
      <c r="AQ235" s="81">
        <v>0</v>
      </c>
      <c r="AR235" s="81">
        <v>0</v>
      </c>
      <c r="AS235" s="81"/>
      <c r="AT235" s="81"/>
      <c r="AU235" s="81"/>
      <c r="AV235" s="81"/>
      <c r="AW235" s="81"/>
      <c r="AX235" s="81"/>
      <c r="AY235" s="81"/>
      <c r="AZ235" s="81"/>
      <c r="BA235">
        <v>1</v>
      </c>
      <c r="BB235" s="80" t="str">
        <f>REPLACE(INDEX(GroupVertices[Group],MATCH(Edges[[#This Row],[Vertex 1]],GroupVertices[Vertex],0)),1,1,"")</f>
        <v>9</v>
      </c>
      <c r="BC235" s="80" t="str">
        <f>REPLACE(INDEX(GroupVertices[Group],MATCH(Edges[[#This Row],[Vertex 2]],GroupVertices[Vertex],0)),1,1,"")</f>
        <v>9</v>
      </c>
      <c r="BD235" s="48">
        <v>3</v>
      </c>
      <c r="BE235" s="49">
        <v>27.272727272727273</v>
      </c>
      <c r="BF235" s="48">
        <v>0</v>
      </c>
      <c r="BG235" s="49">
        <v>0</v>
      </c>
      <c r="BH235" s="48">
        <v>0</v>
      </c>
      <c r="BI235" s="49">
        <v>0</v>
      </c>
      <c r="BJ235" s="48">
        <v>8</v>
      </c>
      <c r="BK235" s="49">
        <v>72.72727272727273</v>
      </c>
      <c r="BL235" s="48">
        <v>11</v>
      </c>
    </row>
    <row r="236" spans="1:64" ht="15">
      <c r="A236" s="66" t="s">
        <v>375</v>
      </c>
      <c r="B236" s="66" t="s">
        <v>374</v>
      </c>
      <c r="C236" s="67" t="s">
        <v>3695</v>
      </c>
      <c r="D236" s="68">
        <v>3</v>
      </c>
      <c r="E236" s="69" t="s">
        <v>132</v>
      </c>
      <c r="F236" s="70">
        <v>32</v>
      </c>
      <c r="G236" s="67"/>
      <c r="H236" s="71"/>
      <c r="I236" s="72"/>
      <c r="J236" s="72"/>
      <c r="K236" s="34" t="s">
        <v>65</v>
      </c>
      <c r="L236" s="79">
        <v>236</v>
      </c>
      <c r="M236" s="79"/>
      <c r="N236" s="74"/>
      <c r="O236" s="81" t="s">
        <v>415</v>
      </c>
      <c r="P236" s="83">
        <v>43483.82341435185</v>
      </c>
      <c r="Q236" s="81" t="s">
        <v>505</v>
      </c>
      <c r="R236" s="81"/>
      <c r="S236" s="81"/>
      <c r="T236" s="81" t="s">
        <v>617</v>
      </c>
      <c r="U236" s="85" t="s">
        <v>657</v>
      </c>
      <c r="V236" s="85" t="s">
        <v>657</v>
      </c>
      <c r="W236" s="83">
        <v>43483.82341435185</v>
      </c>
      <c r="X236" s="85" t="s">
        <v>959</v>
      </c>
      <c r="Y236" s="81"/>
      <c r="Z236" s="81"/>
      <c r="AA236" s="87" t="s">
        <v>1215</v>
      </c>
      <c r="AB236" s="81"/>
      <c r="AC236" s="81" t="b">
        <v>0</v>
      </c>
      <c r="AD236" s="81">
        <v>0</v>
      </c>
      <c r="AE236" s="87" t="s">
        <v>1288</v>
      </c>
      <c r="AF236" s="81" t="b">
        <v>0</v>
      </c>
      <c r="AG236" s="81" t="s">
        <v>1298</v>
      </c>
      <c r="AH236" s="81"/>
      <c r="AI236" s="87" t="s">
        <v>1288</v>
      </c>
      <c r="AJ236" s="81" t="b">
        <v>0</v>
      </c>
      <c r="AK236" s="81">
        <v>7</v>
      </c>
      <c r="AL236" s="87" t="s">
        <v>1214</v>
      </c>
      <c r="AM236" s="81" t="s">
        <v>1314</v>
      </c>
      <c r="AN236" s="81" t="b">
        <v>0</v>
      </c>
      <c r="AO236" s="87" t="s">
        <v>1214</v>
      </c>
      <c r="AP236" s="81" t="s">
        <v>214</v>
      </c>
      <c r="AQ236" s="81">
        <v>0</v>
      </c>
      <c r="AR236" s="81">
        <v>0</v>
      </c>
      <c r="AS236" s="81"/>
      <c r="AT236" s="81"/>
      <c r="AU236" s="81"/>
      <c r="AV236" s="81"/>
      <c r="AW236" s="81"/>
      <c r="AX236" s="81"/>
      <c r="AY236" s="81"/>
      <c r="AZ236" s="81"/>
      <c r="BA236">
        <v>1</v>
      </c>
      <c r="BB236" s="80" t="str">
        <f>REPLACE(INDEX(GroupVertices[Group],MATCH(Edges[[#This Row],[Vertex 1]],GroupVertices[Vertex],0)),1,1,"")</f>
        <v>9</v>
      </c>
      <c r="BC236" s="80" t="str">
        <f>REPLACE(INDEX(GroupVertices[Group],MATCH(Edges[[#This Row],[Vertex 2]],GroupVertices[Vertex],0)),1,1,"")</f>
        <v>9</v>
      </c>
      <c r="BD236" s="48">
        <v>3</v>
      </c>
      <c r="BE236" s="49">
        <v>27.272727272727273</v>
      </c>
      <c r="BF236" s="48">
        <v>0</v>
      </c>
      <c r="BG236" s="49">
        <v>0</v>
      </c>
      <c r="BH236" s="48">
        <v>0</v>
      </c>
      <c r="BI236" s="49">
        <v>0</v>
      </c>
      <c r="BJ236" s="48">
        <v>8</v>
      </c>
      <c r="BK236" s="49">
        <v>72.72727272727273</v>
      </c>
      <c r="BL236" s="48">
        <v>11</v>
      </c>
    </row>
    <row r="237" spans="1:64" ht="15">
      <c r="A237" s="66" t="s">
        <v>376</v>
      </c>
      <c r="B237" s="66" t="s">
        <v>376</v>
      </c>
      <c r="C237" s="67" t="s">
        <v>3697</v>
      </c>
      <c r="D237" s="68">
        <v>10</v>
      </c>
      <c r="E237" s="69" t="s">
        <v>136</v>
      </c>
      <c r="F237" s="70">
        <v>24.57142857142857</v>
      </c>
      <c r="G237" s="67"/>
      <c r="H237" s="71"/>
      <c r="I237" s="72"/>
      <c r="J237" s="72"/>
      <c r="K237" s="34" t="s">
        <v>65</v>
      </c>
      <c r="L237" s="79">
        <v>237</v>
      </c>
      <c r="M237" s="79"/>
      <c r="N237" s="74"/>
      <c r="O237" s="81" t="s">
        <v>214</v>
      </c>
      <c r="P237" s="83">
        <v>43483.50082175926</v>
      </c>
      <c r="Q237" s="81" t="s">
        <v>476</v>
      </c>
      <c r="R237" s="81"/>
      <c r="S237" s="81"/>
      <c r="T237" s="81" t="s">
        <v>587</v>
      </c>
      <c r="U237" s="81"/>
      <c r="V237" s="85" t="s">
        <v>767</v>
      </c>
      <c r="W237" s="83">
        <v>43483.50082175926</v>
      </c>
      <c r="X237" s="85" t="s">
        <v>960</v>
      </c>
      <c r="Y237" s="81"/>
      <c r="Z237" s="81"/>
      <c r="AA237" s="87" t="s">
        <v>1216</v>
      </c>
      <c r="AB237" s="81"/>
      <c r="AC237" s="81" t="b">
        <v>0</v>
      </c>
      <c r="AD237" s="81">
        <v>18</v>
      </c>
      <c r="AE237" s="87" t="s">
        <v>1288</v>
      </c>
      <c r="AF237" s="81" t="b">
        <v>0</v>
      </c>
      <c r="AG237" s="81" t="s">
        <v>1298</v>
      </c>
      <c r="AH237" s="81"/>
      <c r="AI237" s="87" t="s">
        <v>1288</v>
      </c>
      <c r="AJ237" s="81" t="b">
        <v>0</v>
      </c>
      <c r="AK237" s="81">
        <v>7</v>
      </c>
      <c r="AL237" s="87" t="s">
        <v>1288</v>
      </c>
      <c r="AM237" s="81" t="s">
        <v>1312</v>
      </c>
      <c r="AN237" s="81" t="b">
        <v>0</v>
      </c>
      <c r="AO237" s="87" t="s">
        <v>1216</v>
      </c>
      <c r="AP237" s="81" t="s">
        <v>415</v>
      </c>
      <c r="AQ237" s="81">
        <v>0</v>
      </c>
      <c r="AR237" s="81">
        <v>0</v>
      </c>
      <c r="AS237" s="81"/>
      <c r="AT237" s="81"/>
      <c r="AU237" s="81"/>
      <c r="AV237" s="81"/>
      <c r="AW237" s="81"/>
      <c r="AX237" s="81"/>
      <c r="AY237" s="81"/>
      <c r="AZ237" s="81"/>
      <c r="BA237">
        <v>3</v>
      </c>
      <c r="BB237" s="80" t="str">
        <f>REPLACE(INDEX(GroupVertices[Group],MATCH(Edges[[#This Row],[Vertex 1]],GroupVertices[Vertex],0)),1,1,"")</f>
        <v>5</v>
      </c>
      <c r="BC237" s="80" t="str">
        <f>REPLACE(INDEX(GroupVertices[Group],MATCH(Edges[[#This Row],[Vertex 2]],GroupVertices[Vertex],0)),1,1,"")</f>
        <v>5</v>
      </c>
      <c r="BD237" s="48">
        <v>2</v>
      </c>
      <c r="BE237" s="49">
        <v>5.405405405405405</v>
      </c>
      <c r="BF237" s="48">
        <v>3</v>
      </c>
      <c r="BG237" s="49">
        <v>8.108108108108109</v>
      </c>
      <c r="BH237" s="48">
        <v>0</v>
      </c>
      <c r="BI237" s="49">
        <v>0</v>
      </c>
      <c r="BJ237" s="48">
        <v>32</v>
      </c>
      <c r="BK237" s="49">
        <v>86.48648648648648</v>
      </c>
      <c r="BL237" s="48">
        <v>37</v>
      </c>
    </row>
    <row r="238" spans="1:64" ht="15">
      <c r="A238" s="66" t="s">
        <v>376</v>
      </c>
      <c r="B238" s="66" t="s">
        <v>376</v>
      </c>
      <c r="C238" s="67" t="s">
        <v>3697</v>
      </c>
      <c r="D238" s="68">
        <v>10</v>
      </c>
      <c r="E238" s="69" t="s">
        <v>136</v>
      </c>
      <c r="F238" s="70">
        <v>24.57142857142857</v>
      </c>
      <c r="G238" s="67"/>
      <c r="H238" s="71"/>
      <c r="I238" s="72"/>
      <c r="J238" s="72"/>
      <c r="K238" s="34" t="s">
        <v>65</v>
      </c>
      <c r="L238" s="79">
        <v>238</v>
      </c>
      <c r="M238" s="79"/>
      <c r="N238" s="74"/>
      <c r="O238" s="81" t="s">
        <v>214</v>
      </c>
      <c r="P238" s="83">
        <v>43483.523506944446</v>
      </c>
      <c r="Q238" s="81" t="s">
        <v>492</v>
      </c>
      <c r="R238" s="81"/>
      <c r="S238" s="81"/>
      <c r="T238" s="81" t="s">
        <v>587</v>
      </c>
      <c r="U238" s="85" t="s">
        <v>652</v>
      </c>
      <c r="V238" s="85" t="s">
        <v>652</v>
      </c>
      <c r="W238" s="83">
        <v>43483.523506944446</v>
      </c>
      <c r="X238" s="85" t="s">
        <v>961</v>
      </c>
      <c r="Y238" s="81"/>
      <c r="Z238" s="81"/>
      <c r="AA238" s="87" t="s">
        <v>1217</v>
      </c>
      <c r="AB238" s="81"/>
      <c r="AC238" s="81" t="b">
        <v>0</v>
      </c>
      <c r="AD238" s="81">
        <v>20</v>
      </c>
      <c r="AE238" s="87" t="s">
        <v>1288</v>
      </c>
      <c r="AF238" s="81" t="b">
        <v>0</v>
      </c>
      <c r="AG238" s="81" t="s">
        <v>1298</v>
      </c>
      <c r="AH238" s="81"/>
      <c r="AI238" s="87" t="s">
        <v>1288</v>
      </c>
      <c r="AJ238" s="81" t="b">
        <v>0</v>
      </c>
      <c r="AK238" s="81">
        <v>8</v>
      </c>
      <c r="AL238" s="87" t="s">
        <v>1288</v>
      </c>
      <c r="AM238" s="81" t="s">
        <v>1312</v>
      </c>
      <c r="AN238" s="81" t="b">
        <v>0</v>
      </c>
      <c r="AO238" s="87" t="s">
        <v>1217</v>
      </c>
      <c r="AP238" s="81" t="s">
        <v>415</v>
      </c>
      <c r="AQ238" s="81">
        <v>0</v>
      </c>
      <c r="AR238" s="81">
        <v>0</v>
      </c>
      <c r="AS238" s="81"/>
      <c r="AT238" s="81"/>
      <c r="AU238" s="81"/>
      <c r="AV238" s="81"/>
      <c r="AW238" s="81"/>
      <c r="AX238" s="81"/>
      <c r="AY238" s="81"/>
      <c r="AZ238" s="81"/>
      <c r="BA238">
        <v>3</v>
      </c>
      <c r="BB238" s="80" t="str">
        <f>REPLACE(INDEX(GroupVertices[Group],MATCH(Edges[[#This Row],[Vertex 1]],GroupVertices[Vertex],0)),1,1,"")</f>
        <v>5</v>
      </c>
      <c r="BC238" s="80" t="str">
        <f>REPLACE(INDEX(GroupVertices[Group],MATCH(Edges[[#This Row],[Vertex 2]],GroupVertices[Vertex],0)),1,1,"")</f>
        <v>5</v>
      </c>
      <c r="BD238" s="48">
        <v>0</v>
      </c>
      <c r="BE238" s="49">
        <v>0</v>
      </c>
      <c r="BF238" s="48">
        <v>0</v>
      </c>
      <c r="BG238" s="49">
        <v>0</v>
      </c>
      <c r="BH238" s="48">
        <v>0</v>
      </c>
      <c r="BI238" s="49">
        <v>0</v>
      </c>
      <c r="BJ238" s="48">
        <v>10</v>
      </c>
      <c r="BK238" s="49">
        <v>100</v>
      </c>
      <c r="BL238" s="48">
        <v>10</v>
      </c>
    </row>
    <row r="239" spans="1:64" ht="15">
      <c r="A239" s="66" t="s">
        <v>376</v>
      </c>
      <c r="B239" s="66" t="s">
        <v>376</v>
      </c>
      <c r="C239" s="67" t="s">
        <v>3697</v>
      </c>
      <c r="D239" s="68">
        <v>10</v>
      </c>
      <c r="E239" s="69" t="s">
        <v>136</v>
      </c>
      <c r="F239" s="70">
        <v>24.57142857142857</v>
      </c>
      <c r="G239" s="67"/>
      <c r="H239" s="71"/>
      <c r="I239" s="72"/>
      <c r="J239" s="72"/>
      <c r="K239" s="34" t="s">
        <v>65</v>
      </c>
      <c r="L239" s="79">
        <v>239</v>
      </c>
      <c r="M239" s="79"/>
      <c r="N239" s="74"/>
      <c r="O239" s="81" t="s">
        <v>214</v>
      </c>
      <c r="P239" s="83">
        <v>43483.612349537034</v>
      </c>
      <c r="Q239" s="81" t="s">
        <v>432</v>
      </c>
      <c r="R239" s="81"/>
      <c r="S239" s="81"/>
      <c r="T239" s="81" t="s">
        <v>587</v>
      </c>
      <c r="U239" s="81"/>
      <c r="V239" s="85" t="s">
        <v>767</v>
      </c>
      <c r="W239" s="83">
        <v>43483.612349537034</v>
      </c>
      <c r="X239" s="85" t="s">
        <v>962</v>
      </c>
      <c r="Y239" s="81"/>
      <c r="Z239" s="81"/>
      <c r="AA239" s="87" t="s">
        <v>1218</v>
      </c>
      <c r="AB239" s="81"/>
      <c r="AC239" s="81" t="b">
        <v>0</v>
      </c>
      <c r="AD239" s="81">
        <v>15</v>
      </c>
      <c r="AE239" s="87" t="s">
        <v>1288</v>
      </c>
      <c r="AF239" s="81" t="b">
        <v>0</v>
      </c>
      <c r="AG239" s="81" t="s">
        <v>1298</v>
      </c>
      <c r="AH239" s="81"/>
      <c r="AI239" s="87" t="s">
        <v>1288</v>
      </c>
      <c r="AJ239" s="81" t="b">
        <v>0</v>
      </c>
      <c r="AK239" s="81">
        <v>10</v>
      </c>
      <c r="AL239" s="87" t="s">
        <v>1288</v>
      </c>
      <c r="AM239" s="81" t="s">
        <v>1312</v>
      </c>
      <c r="AN239" s="81" t="b">
        <v>0</v>
      </c>
      <c r="AO239" s="87" t="s">
        <v>1218</v>
      </c>
      <c r="AP239" s="81" t="s">
        <v>415</v>
      </c>
      <c r="AQ239" s="81">
        <v>0</v>
      </c>
      <c r="AR239" s="81">
        <v>0</v>
      </c>
      <c r="AS239" s="81"/>
      <c r="AT239" s="81"/>
      <c r="AU239" s="81"/>
      <c r="AV239" s="81"/>
      <c r="AW239" s="81"/>
      <c r="AX239" s="81"/>
      <c r="AY239" s="81"/>
      <c r="AZ239" s="81"/>
      <c r="BA239">
        <v>3</v>
      </c>
      <c r="BB239" s="80" t="str">
        <f>REPLACE(INDEX(GroupVertices[Group],MATCH(Edges[[#This Row],[Vertex 1]],GroupVertices[Vertex],0)),1,1,"")</f>
        <v>5</v>
      </c>
      <c r="BC239" s="80" t="str">
        <f>REPLACE(INDEX(GroupVertices[Group],MATCH(Edges[[#This Row],[Vertex 2]],GroupVertices[Vertex],0)),1,1,"")</f>
        <v>5</v>
      </c>
      <c r="BD239" s="48">
        <v>1</v>
      </c>
      <c r="BE239" s="49">
        <v>3.7037037037037037</v>
      </c>
      <c r="BF239" s="48">
        <v>3</v>
      </c>
      <c r="BG239" s="49">
        <v>11.11111111111111</v>
      </c>
      <c r="BH239" s="48">
        <v>0</v>
      </c>
      <c r="BI239" s="49">
        <v>0</v>
      </c>
      <c r="BJ239" s="48">
        <v>23</v>
      </c>
      <c r="BK239" s="49">
        <v>85.18518518518519</v>
      </c>
      <c r="BL239" s="48">
        <v>27</v>
      </c>
    </row>
    <row r="240" spans="1:64" ht="15">
      <c r="A240" s="66" t="s">
        <v>376</v>
      </c>
      <c r="B240" s="66" t="s">
        <v>387</v>
      </c>
      <c r="C240" s="67" t="s">
        <v>3695</v>
      </c>
      <c r="D240" s="68">
        <v>3</v>
      </c>
      <c r="E240" s="69" t="s">
        <v>132</v>
      </c>
      <c r="F240" s="70">
        <v>32</v>
      </c>
      <c r="G240" s="67"/>
      <c r="H240" s="71"/>
      <c r="I240" s="72"/>
      <c r="J240" s="72"/>
      <c r="K240" s="34" t="s">
        <v>65</v>
      </c>
      <c r="L240" s="79">
        <v>240</v>
      </c>
      <c r="M240" s="79"/>
      <c r="N240" s="74"/>
      <c r="O240" s="81" t="s">
        <v>416</v>
      </c>
      <c r="P240" s="83">
        <v>43483.751875</v>
      </c>
      <c r="Q240" s="81" t="s">
        <v>515</v>
      </c>
      <c r="R240" s="81"/>
      <c r="S240" s="81"/>
      <c r="T240" s="81" t="s">
        <v>587</v>
      </c>
      <c r="U240" s="81"/>
      <c r="V240" s="85" t="s">
        <v>767</v>
      </c>
      <c r="W240" s="83">
        <v>43483.751875</v>
      </c>
      <c r="X240" s="85" t="s">
        <v>963</v>
      </c>
      <c r="Y240" s="81"/>
      <c r="Z240" s="81"/>
      <c r="AA240" s="87" t="s">
        <v>1219</v>
      </c>
      <c r="AB240" s="81"/>
      <c r="AC240" s="81" t="b">
        <v>0</v>
      </c>
      <c r="AD240" s="81">
        <v>4</v>
      </c>
      <c r="AE240" s="87" t="s">
        <v>1288</v>
      </c>
      <c r="AF240" s="81" t="b">
        <v>0</v>
      </c>
      <c r="AG240" s="81" t="s">
        <v>1298</v>
      </c>
      <c r="AH240" s="81"/>
      <c r="AI240" s="87" t="s">
        <v>1288</v>
      </c>
      <c r="AJ240" s="81" t="b">
        <v>0</v>
      </c>
      <c r="AK240" s="81">
        <v>0</v>
      </c>
      <c r="AL240" s="87" t="s">
        <v>1288</v>
      </c>
      <c r="AM240" s="81" t="s">
        <v>1312</v>
      </c>
      <c r="AN240" s="81" t="b">
        <v>0</v>
      </c>
      <c r="AO240" s="87" t="s">
        <v>1219</v>
      </c>
      <c r="AP240" s="81" t="s">
        <v>214</v>
      </c>
      <c r="AQ240" s="81">
        <v>0</v>
      </c>
      <c r="AR240" s="81">
        <v>0</v>
      </c>
      <c r="AS240" s="81"/>
      <c r="AT240" s="81"/>
      <c r="AU240" s="81"/>
      <c r="AV240" s="81"/>
      <c r="AW240" s="81"/>
      <c r="AX240" s="81"/>
      <c r="AY240" s="81"/>
      <c r="AZ240" s="81"/>
      <c r="BA240">
        <v>1</v>
      </c>
      <c r="BB240" s="80" t="str">
        <f>REPLACE(INDEX(GroupVertices[Group],MATCH(Edges[[#This Row],[Vertex 1]],GroupVertices[Vertex],0)),1,1,"")</f>
        <v>5</v>
      </c>
      <c r="BC240" s="80" t="str">
        <f>REPLACE(INDEX(GroupVertices[Group],MATCH(Edges[[#This Row],[Vertex 2]],GroupVertices[Vertex],0)),1,1,"")</f>
        <v>1</v>
      </c>
      <c r="BD240" s="48">
        <v>1</v>
      </c>
      <c r="BE240" s="49">
        <v>4.166666666666667</v>
      </c>
      <c r="BF240" s="48">
        <v>0</v>
      </c>
      <c r="BG240" s="49">
        <v>0</v>
      </c>
      <c r="BH240" s="48">
        <v>0</v>
      </c>
      <c r="BI240" s="49">
        <v>0</v>
      </c>
      <c r="BJ240" s="48">
        <v>23</v>
      </c>
      <c r="BK240" s="49">
        <v>95.83333333333333</v>
      </c>
      <c r="BL240" s="48">
        <v>24</v>
      </c>
    </row>
    <row r="241" spans="1:64" ht="15">
      <c r="A241" s="66" t="s">
        <v>377</v>
      </c>
      <c r="B241" s="66" t="s">
        <v>376</v>
      </c>
      <c r="C241" s="67" t="s">
        <v>3695</v>
      </c>
      <c r="D241" s="68">
        <v>3</v>
      </c>
      <c r="E241" s="69" t="s">
        <v>132</v>
      </c>
      <c r="F241" s="70">
        <v>32</v>
      </c>
      <c r="G241" s="67"/>
      <c r="H241" s="71"/>
      <c r="I241" s="72"/>
      <c r="J241" s="72"/>
      <c r="K241" s="34" t="s">
        <v>65</v>
      </c>
      <c r="L241" s="79">
        <v>241</v>
      </c>
      <c r="M241" s="79"/>
      <c r="N241" s="74"/>
      <c r="O241" s="81" t="s">
        <v>415</v>
      </c>
      <c r="P241" s="83">
        <v>43483.825324074074</v>
      </c>
      <c r="Q241" s="81" t="s">
        <v>432</v>
      </c>
      <c r="R241" s="81"/>
      <c r="S241" s="81"/>
      <c r="T241" s="81"/>
      <c r="U241" s="81"/>
      <c r="V241" s="85" t="s">
        <v>768</v>
      </c>
      <c r="W241" s="83">
        <v>43483.825324074074</v>
      </c>
      <c r="X241" s="85" t="s">
        <v>964</v>
      </c>
      <c r="Y241" s="81"/>
      <c r="Z241" s="81"/>
      <c r="AA241" s="87" t="s">
        <v>1220</v>
      </c>
      <c r="AB241" s="81"/>
      <c r="AC241" s="81" t="b">
        <v>0</v>
      </c>
      <c r="AD241" s="81">
        <v>0</v>
      </c>
      <c r="AE241" s="87" t="s">
        <v>1288</v>
      </c>
      <c r="AF241" s="81" t="b">
        <v>0</v>
      </c>
      <c r="AG241" s="81" t="s">
        <v>1298</v>
      </c>
      <c r="AH241" s="81"/>
      <c r="AI241" s="87" t="s">
        <v>1288</v>
      </c>
      <c r="AJ241" s="81" t="b">
        <v>0</v>
      </c>
      <c r="AK241" s="81">
        <v>10</v>
      </c>
      <c r="AL241" s="87" t="s">
        <v>1218</v>
      </c>
      <c r="AM241" s="81" t="s">
        <v>1312</v>
      </c>
      <c r="AN241" s="81" t="b">
        <v>0</v>
      </c>
      <c r="AO241" s="87" t="s">
        <v>1218</v>
      </c>
      <c r="AP241" s="81" t="s">
        <v>214</v>
      </c>
      <c r="AQ241" s="81">
        <v>0</v>
      </c>
      <c r="AR241" s="81">
        <v>0</v>
      </c>
      <c r="AS241" s="81"/>
      <c r="AT241" s="81"/>
      <c r="AU241" s="81"/>
      <c r="AV241" s="81"/>
      <c r="AW241" s="81"/>
      <c r="AX241" s="81"/>
      <c r="AY241" s="81"/>
      <c r="AZ241" s="81"/>
      <c r="BA241">
        <v>1</v>
      </c>
      <c r="BB241" s="80" t="str">
        <f>REPLACE(INDEX(GroupVertices[Group],MATCH(Edges[[#This Row],[Vertex 1]],GroupVertices[Vertex],0)),1,1,"")</f>
        <v>5</v>
      </c>
      <c r="BC241" s="80" t="str">
        <f>REPLACE(INDEX(GroupVertices[Group],MATCH(Edges[[#This Row],[Vertex 2]],GroupVertices[Vertex],0)),1,1,"")</f>
        <v>5</v>
      </c>
      <c r="BD241" s="48">
        <v>1</v>
      </c>
      <c r="BE241" s="49">
        <v>3.7037037037037037</v>
      </c>
      <c r="BF241" s="48">
        <v>3</v>
      </c>
      <c r="BG241" s="49">
        <v>11.11111111111111</v>
      </c>
      <c r="BH241" s="48">
        <v>0</v>
      </c>
      <c r="BI241" s="49">
        <v>0</v>
      </c>
      <c r="BJ241" s="48">
        <v>23</v>
      </c>
      <c r="BK241" s="49">
        <v>85.18518518518519</v>
      </c>
      <c r="BL241" s="48">
        <v>27</v>
      </c>
    </row>
    <row r="242" spans="1:64" ht="15">
      <c r="A242" s="66" t="s">
        <v>280</v>
      </c>
      <c r="B242" s="66" t="s">
        <v>282</v>
      </c>
      <c r="C242" s="67" t="s">
        <v>3695</v>
      </c>
      <c r="D242" s="68">
        <v>3</v>
      </c>
      <c r="E242" s="69" t="s">
        <v>132</v>
      </c>
      <c r="F242" s="70">
        <v>32</v>
      </c>
      <c r="G242" s="67"/>
      <c r="H242" s="71"/>
      <c r="I242" s="72"/>
      <c r="J242" s="72"/>
      <c r="K242" s="34" t="s">
        <v>65</v>
      </c>
      <c r="L242" s="79">
        <v>242</v>
      </c>
      <c r="M242" s="79"/>
      <c r="N242" s="74"/>
      <c r="O242" s="81" t="s">
        <v>416</v>
      </c>
      <c r="P242" s="83">
        <v>43483.424108796295</v>
      </c>
      <c r="Q242" s="81" t="s">
        <v>516</v>
      </c>
      <c r="R242" s="85" t="s">
        <v>560</v>
      </c>
      <c r="S242" s="81" t="s">
        <v>575</v>
      </c>
      <c r="T242" s="81" t="s">
        <v>621</v>
      </c>
      <c r="U242" s="81"/>
      <c r="V242" s="85" t="s">
        <v>699</v>
      </c>
      <c r="W242" s="83">
        <v>43483.424108796295</v>
      </c>
      <c r="X242" s="85" t="s">
        <v>965</v>
      </c>
      <c r="Y242" s="81"/>
      <c r="Z242" s="81"/>
      <c r="AA242" s="87" t="s">
        <v>1221</v>
      </c>
      <c r="AB242" s="81"/>
      <c r="AC242" s="81" t="b">
        <v>0</v>
      </c>
      <c r="AD242" s="81">
        <v>7</v>
      </c>
      <c r="AE242" s="87" t="s">
        <v>1288</v>
      </c>
      <c r="AF242" s="81" t="b">
        <v>1</v>
      </c>
      <c r="AG242" s="81" t="s">
        <v>1298</v>
      </c>
      <c r="AH242" s="81"/>
      <c r="AI242" s="87" t="s">
        <v>1309</v>
      </c>
      <c r="AJ242" s="81" t="b">
        <v>0</v>
      </c>
      <c r="AK242" s="81">
        <v>1</v>
      </c>
      <c r="AL242" s="87" t="s">
        <v>1288</v>
      </c>
      <c r="AM242" s="81" t="s">
        <v>1312</v>
      </c>
      <c r="AN242" s="81" t="b">
        <v>0</v>
      </c>
      <c r="AO242" s="87" t="s">
        <v>1221</v>
      </c>
      <c r="AP242" s="81" t="s">
        <v>415</v>
      </c>
      <c r="AQ242" s="81">
        <v>0</v>
      </c>
      <c r="AR242" s="81">
        <v>0</v>
      </c>
      <c r="AS242" s="81"/>
      <c r="AT242" s="81"/>
      <c r="AU242" s="81"/>
      <c r="AV242" s="81"/>
      <c r="AW242" s="81"/>
      <c r="AX242" s="81"/>
      <c r="AY242" s="81"/>
      <c r="AZ242" s="81"/>
      <c r="BA242">
        <v>1</v>
      </c>
      <c r="BB242" s="80" t="str">
        <f>REPLACE(INDEX(GroupVertices[Group],MATCH(Edges[[#This Row],[Vertex 1]],GroupVertices[Vertex],0)),1,1,"")</f>
        <v>11</v>
      </c>
      <c r="BC242" s="80" t="str">
        <f>REPLACE(INDEX(GroupVertices[Group],MATCH(Edges[[#This Row],[Vertex 2]],GroupVertices[Vertex],0)),1,1,"")</f>
        <v>4</v>
      </c>
      <c r="BD242" s="48">
        <v>1</v>
      </c>
      <c r="BE242" s="49">
        <v>12.5</v>
      </c>
      <c r="BF242" s="48">
        <v>0</v>
      </c>
      <c r="BG242" s="49">
        <v>0</v>
      </c>
      <c r="BH242" s="48">
        <v>0</v>
      </c>
      <c r="BI242" s="49">
        <v>0</v>
      </c>
      <c r="BJ242" s="48">
        <v>7</v>
      </c>
      <c r="BK242" s="49">
        <v>87.5</v>
      </c>
      <c r="BL242" s="48">
        <v>8</v>
      </c>
    </row>
    <row r="243" spans="1:64" ht="15">
      <c r="A243" s="66" t="s">
        <v>280</v>
      </c>
      <c r="B243" s="66" t="s">
        <v>385</v>
      </c>
      <c r="C243" s="67" t="s">
        <v>3695</v>
      </c>
      <c r="D243" s="68">
        <v>3</v>
      </c>
      <c r="E243" s="69" t="s">
        <v>132</v>
      </c>
      <c r="F243" s="70">
        <v>32</v>
      </c>
      <c r="G243" s="67"/>
      <c r="H243" s="71"/>
      <c r="I243" s="72"/>
      <c r="J243" s="72"/>
      <c r="K243" s="34" t="s">
        <v>65</v>
      </c>
      <c r="L243" s="79">
        <v>243</v>
      </c>
      <c r="M243" s="79"/>
      <c r="N243" s="74"/>
      <c r="O243" s="81" t="s">
        <v>415</v>
      </c>
      <c r="P243" s="83">
        <v>43483.67762731481</v>
      </c>
      <c r="Q243" s="81" t="s">
        <v>434</v>
      </c>
      <c r="R243" s="85" t="s">
        <v>539</v>
      </c>
      <c r="S243" s="81" t="s">
        <v>574</v>
      </c>
      <c r="T243" s="81" t="s">
        <v>595</v>
      </c>
      <c r="U243" s="81"/>
      <c r="V243" s="85" t="s">
        <v>699</v>
      </c>
      <c r="W243" s="83">
        <v>43483.67762731481</v>
      </c>
      <c r="X243" s="85" t="s">
        <v>966</v>
      </c>
      <c r="Y243" s="81"/>
      <c r="Z243" s="81"/>
      <c r="AA243" s="87" t="s">
        <v>1222</v>
      </c>
      <c r="AB243" s="81"/>
      <c r="AC243" s="81" t="b">
        <v>0</v>
      </c>
      <c r="AD243" s="81">
        <v>0</v>
      </c>
      <c r="AE243" s="87" t="s">
        <v>1288</v>
      </c>
      <c r="AF243" s="81" t="b">
        <v>0</v>
      </c>
      <c r="AG243" s="81" t="s">
        <v>1298</v>
      </c>
      <c r="AH243" s="81"/>
      <c r="AI243" s="87" t="s">
        <v>1288</v>
      </c>
      <c r="AJ243" s="81" t="b">
        <v>0</v>
      </c>
      <c r="AK243" s="81">
        <v>16</v>
      </c>
      <c r="AL243" s="87" t="s">
        <v>1248</v>
      </c>
      <c r="AM243" s="81" t="s">
        <v>1312</v>
      </c>
      <c r="AN243" s="81" t="b">
        <v>0</v>
      </c>
      <c r="AO243" s="87" t="s">
        <v>1248</v>
      </c>
      <c r="AP243" s="81" t="s">
        <v>214</v>
      </c>
      <c r="AQ243" s="81">
        <v>0</v>
      </c>
      <c r="AR243" s="81">
        <v>0</v>
      </c>
      <c r="AS243" s="81"/>
      <c r="AT243" s="81"/>
      <c r="AU243" s="81"/>
      <c r="AV243" s="81"/>
      <c r="AW243" s="81"/>
      <c r="AX243" s="81"/>
      <c r="AY243" s="81"/>
      <c r="AZ243" s="81"/>
      <c r="BA243">
        <v>1</v>
      </c>
      <c r="BB243" s="80" t="str">
        <f>REPLACE(INDEX(GroupVertices[Group],MATCH(Edges[[#This Row],[Vertex 1]],GroupVertices[Vertex],0)),1,1,"")</f>
        <v>11</v>
      </c>
      <c r="BC243" s="80" t="str">
        <f>REPLACE(INDEX(GroupVertices[Group],MATCH(Edges[[#This Row],[Vertex 2]],GroupVertices[Vertex],0)),1,1,"")</f>
        <v>2</v>
      </c>
      <c r="BD243" s="48">
        <v>4</v>
      </c>
      <c r="BE243" s="49">
        <v>13.333333333333334</v>
      </c>
      <c r="BF243" s="48">
        <v>1</v>
      </c>
      <c r="BG243" s="49">
        <v>3.3333333333333335</v>
      </c>
      <c r="BH243" s="48">
        <v>0</v>
      </c>
      <c r="BI243" s="49">
        <v>0</v>
      </c>
      <c r="BJ243" s="48">
        <v>25</v>
      </c>
      <c r="BK243" s="49">
        <v>83.33333333333333</v>
      </c>
      <c r="BL243" s="48">
        <v>30</v>
      </c>
    </row>
    <row r="244" spans="1:64" ht="15">
      <c r="A244" s="66" t="s">
        <v>378</v>
      </c>
      <c r="B244" s="66" t="s">
        <v>280</v>
      </c>
      <c r="C244" s="67" t="s">
        <v>3695</v>
      </c>
      <c r="D244" s="68">
        <v>3</v>
      </c>
      <c r="E244" s="69" t="s">
        <v>132</v>
      </c>
      <c r="F244" s="70">
        <v>32</v>
      </c>
      <c r="G244" s="67"/>
      <c r="H244" s="71"/>
      <c r="I244" s="72"/>
      <c r="J244" s="72"/>
      <c r="K244" s="34" t="s">
        <v>65</v>
      </c>
      <c r="L244" s="79">
        <v>244</v>
      </c>
      <c r="M244" s="79"/>
      <c r="N244" s="74"/>
      <c r="O244" s="81" t="s">
        <v>415</v>
      </c>
      <c r="P244" s="83">
        <v>43483.710486111115</v>
      </c>
      <c r="Q244" s="81" t="s">
        <v>516</v>
      </c>
      <c r="R244" s="85" t="s">
        <v>560</v>
      </c>
      <c r="S244" s="81" t="s">
        <v>575</v>
      </c>
      <c r="T244" s="81" t="s">
        <v>621</v>
      </c>
      <c r="U244" s="81"/>
      <c r="V244" s="85" t="s">
        <v>769</v>
      </c>
      <c r="W244" s="83">
        <v>43483.710486111115</v>
      </c>
      <c r="X244" s="85" t="s">
        <v>967</v>
      </c>
      <c r="Y244" s="81"/>
      <c r="Z244" s="81"/>
      <c r="AA244" s="87" t="s">
        <v>1223</v>
      </c>
      <c r="AB244" s="81"/>
      <c r="AC244" s="81" t="b">
        <v>0</v>
      </c>
      <c r="AD244" s="81">
        <v>0</v>
      </c>
      <c r="AE244" s="87" t="s">
        <v>1288</v>
      </c>
      <c r="AF244" s="81" t="b">
        <v>1</v>
      </c>
      <c r="AG244" s="81" t="s">
        <v>1298</v>
      </c>
      <c r="AH244" s="81"/>
      <c r="AI244" s="87" t="s">
        <v>1309</v>
      </c>
      <c r="AJ244" s="81" t="b">
        <v>0</v>
      </c>
      <c r="AK244" s="81">
        <v>1</v>
      </c>
      <c r="AL244" s="87" t="s">
        <v>1221</v>
      </c>
      <c r="AM244" s="81" t="s">
        <v>1315</v>
      </c>
      <c r="AN244" s="81" t="b">
        <v>0</v>
      </c>
      <c r="AO244" s="87" t="s">
        <v>1221</v>
      </c>
      <c r="AP244" s="81" t="s">
        <v>214</v>
      </c>
      <c r="AQ244" s="81">
        <v>0</v>
      </c>
      <c r="AR244" s="81">
        <v>0</v>
      </c>
      <c r="AS244" s="81"/>
      <c r="AT244" s="81"/>
      <c r="AU244" s="81"/>
      <c r="AV244" s="81"/>
      <c r="AW244" s="81"/>
      <c r="AX244" s="81"/>
      <c r="AY244" s="81"/>
      <c r="AZ244" s="81"/>
      <c r="BA244">
        <v>1</v>
      </c>
      <c r="BB244" s="80" t="str">
        <f>REPLACE(INDEX(GroupVertices[Group],MATCH(Edges[[#This Row],[Vertex 1]],GroupVertices[Vertex],0)),1,1,"")</f>
        <v>7</v>
      </c>
      <c r="BC244" s="80" t="str">
        <f>REPLACE(INDEX(GroupVertices[Group],MATCH(Edges[[#This Row],[Vertex 2]],GroupVertices[Vertex],0)),1,1,"")</f>
        <v>11</v>
      </c>
      <c r="BD244" s="48"/>
      <c r="BE244" s="49"/>
      <c r="BF244" s="48"/>
      <c r="BG244" s="49"/>
      <c r="BH244" s="48"/>
      <c r="BI244" s="49"/>
      <c r="BJ244" s="48"/>
      <c r="BK244" s="49"/>
      <c r="BL244" s="48"/>
    </row>
    <row r="245" spans="1:64" ht="15">
      <c r="A245" s="66" t="s">
        <v>282</v>
      </c>
      <c r="B245" s="66" t="s">
        <v>282</v>
      </c>
      <c r="C245" s="67" t="s">
        <v>3696</v>
      </c>
      <c r="D245" s="68">
        <v>10</v>
      </c>
      <c r="E245" s="69" t="s">
        <v>136</v>
      </c>
      <c r="F245" s="70">
        <v>28.285714285714285</v>
      </c>
      <c r="G245" s="67"/>
      <c r="H245" s="71"/>
      <c r="I245" s="72"/>
      <c r="J245" s="72"/>
      <c r="K245" s="34" t="s">
        <v>65</v>
      </c>
      <c r="L245" s="79">
        <v>245</v>
      </c>
      <c r="M245" s="79"/>
      <c r="N245" s="74"/>
      <c r="O245" s="81" t="s">
        <v>214</v>
      </c>
      <c r="P245" s="83">
        <v>43483.700891203705</v>
      </c>
      <c r="Q245" s="81" t="s">
        <v>517</v>
      </c>
      <c r="R245" s="85" t="s">
        <v>561</v>
      </c>
      <c r="S245" s="81" t="s">
        <v>575</v>
      </c>
      <c r="T245" s="81" t="s">
        <v>622</v>
      </c>
      <c r="U245" s="81"/>
      <c r="V245" s="85" t="s">
        <v>701</v>
      </c>
      <c r="W245" s="83">
        <v>43483.700891203705</v>
      </c>
      <c r="X245" s="85" t="s">
        <v>968</v>
      </c>
      <c r="Y245" s="81"/>
      <c r="Z245" s="81"/>
      <c r="AA245" s="87" t="s">
        <v>1224</v>
      </c>
      <c r="AB245" s="81"/>
      <c r="AC245" s="81" t="b">
        <v>0</v>
      </c>
      <c r="AD245" s="81">
        <v>3</v>
      </c>
      <c r="AE245" s="87" t="s">
        <v>1288</v>
      </c>
      <c r="AF245" s="81" t="b">
        <v>1</v>
      </c>
      <c r="AG245" s="81" t="s">
        <v>1298</v>
      </c>
      <c r="AH245" s="81"/>
      <c r="AI245" s="87" t="s">
        <v>1248</v>
      </c>
      <c r="AJ245" s="81" t="b">
        <v>0</v>
      </c>
      <c r="AK245" s="81">
        <v>0</v>
      </c>
      <c r="AL245" s="87" t="s">
        <v>1288</v>
      </c>
      <c r="AM245" s="81" t="s">
        <v>1319</v>
      </c>
      <c r="AN245" s="81" t="b">
        <v>0</v>
      </c>
      <c r="AO245" s="87" t="s">
        <v>1224</v>
      </c>
      <c r="AP245" s="81" t="s">
        <v>214</v>
      </c>
      <c r="AQ245" s="81">
        <v>0</v>
      </c>
      <c r="AR245" s="81">
        <v>0</v>
      </c>
      <c r="AS245" s="81" t="s">
        <v>1323</v>
      </c>
      <c r="AT245" s="81" t="s">
        <v>1324</v>
      </c>
      <c r="AU245" s="81" t="s">
        <v>1325</v>
      </c>
      <c r="AV245" s="81" t="s">
        <v>1326</v>
      </c>
      <c r="AW245" s="81" t="s">
        <v>1327</v>
      </c>
      <c r="AX245" s="81" t="s">
        <v>1328</v>
      </c>
      <c r="AY245" s="81" t="s">
        <v>1329</v>
      </c>
      <c r="AZ245" s="85" t="s">
        <v>1330</v>
      </c>
      <c r="BA245">
        <v>2</v>
      </c>
      <c r="BB245" s="80" t="str">
        <f>REPLACE(INDEX(GroupVertices[Group],MATCH(Edges[[#This Row],[Vertex 1]],GroupVertices[Vertex],0)),1,1,"")</f>
        <v>4</v>
      </c>
      <c r="BC245" s="80" t="str">
        <f>REPLACE(INDEX(GroupVertices[Group],MATCH(Edges[[#This Row],[Vertex 2]],GroupVertices[Vertex],0)),1,1,"")</f>
        <v>4</v>
      </c>
      <c r="BD245" s="48">
        <v>6</v>
      </c>
      <c r="BE245" s="49">
        <v>21.428571428571427</v>
      </c>
      <c r="BF245" s="48">
        <v>1</v>
      </c>
      <c r="BG245" s="49">
        <v>3.5714285714285716</v>
      </c>
      <c r="BH245" s="48">
        <v>0</v>
      </c>
      <c r="BI245" s="49">
        <v>0</v>
      </c>
      <c r="BJ245" s="48">
        <v>21</v>
      </c>
      <c r="BK245" s="49">
        <v>75</v>
      </c>
      <c r="BL245" s="48">
        <v>28</v>
      </c>
    </row>
    <row r="246" spans="1:64" ht="15">
      <c r="A246" s="66" t="s">
        <v>282</v>
      </c>
      <c r="B246" s="66" t="s">
        <v>282</v>
      </c>
      <c r="C246" s="67" t="s">
        <v>3696</v>
      </c>
      <c r="D246" s="68">
        <v>10</v>
      </c>
      <c r="E246" s="69" t="s">
        <v>136</v>
      </c>
      <c r="F246" s="70">
        <v>28.285714285714285</v>
      </c>
      <c r="G246" s="67"/>
      <c r="H246" s="71"/>
      <c r="I246" s="72"/>
      <c r="J246" s="72"/>
      <c r="K246" s="34" t="s">
        <v>65</v>
      </c>
      <c r="L246" s="79">
        <v>246</v>
      </c>
      <c r="M246" s="79"/>
      <c r="N246" s="74"/>
      <c r="O246" s="81" t="s">
        <v>214</v>
      </c>
      <c r="P246" s="83">
        <v>43483.70248842592</v>
      </c>
      <c r="Q246" s="81" t="s">
        <v>518</v>
      </c>
      <c r="R246" s="85" t="s">
        <v>562</v>
      </c>
      <c r="S246" s="81" t="s">
        <v>575</v>
      </c>
      <c r="T246" s="81" t="s">
        <v>623</v>
      </c>
      <c r="U246" s="81"/>
      <c r="V246" s="85" t="s">
        <v>701</v>
      </c>
      <c r="W246" s="83">
        <v>43483.70248842592</v>
      </c>
      <c r="X246" s="85" t="s">
        <v>969</v>
      </c>
      <c r="Y246" s="81"/>
      <c r="Z246" s="81"/>
      <c r="AA246" s="87" t="s">
        <v>1225</v>
      </c>
      <c r="AB246" s="81"/>
      <c r="AC246" s="81" t="b">
        <v>0</v>
      </c>
      <c r="AD246" s="81">
        <v>4</v>
      </c>
      <c r="AE246" s="87" t="s">
        <v>1288</v>
      </c>
      <c r="AF246" s="81" t="b">
        <v>1</v>
      </c>
      <c r="AG246" s="81" t="s">
        <v>1298</v>
      </c>
      <c r="AH246" s="81"/>
      <c r="AI246" s="87" t="s">
        <v>1104</v>
      </c>
      <c r="AJ246" s="81" t="b">
        <v>0</v>
      </c>
      <c r="AK246" s="81">
        <v>1</v>
      </c>
      <c r="AL246" s="87" t="s">
        <v>1288</v>
      </c>
      <c r="AM246" s="81" t="s">
        <v>1319</v>
      </c>
      <c r="AN246" s="81" t="b">
        <v>0</v>
      </c>
      <c r="AO246" s="87" t="s">
        <v>1225</v>
      </c>
      <c r="AP246" s="81" t="s">
        <v>214</v>
      </c>
      <c r="AQ246" s="81">
        <v>0</v>
      </c>
      <c r="AR246" s="81">
        <v>0</v>
      </c>
      <c r="AS246" s="81" t="s">
        <v>1323</v>
      </c>
      <c r="AT246" s="81" t="s">
        <v>1324</v>
      </c>
      <c r="AU246" s="81" t="s">
        <v>1325</v>
      </c>
      <c r="AV246" s="81" t="s">
        <v>1326</v>
      </c>
      <c r="AW246" s="81" t="s">
        <v>1327</v>
      </c>
      <c r="AX246" s="81" t="s">
        <v>1328</v>
      </c>
      <c r="AY246" s="81" t="s">
        <v>1329</v>
      </c>
      <c r="AZ246" s="85" t="s">
        <v>1330</v>
      </c>
      <c r="BA246">
        <v>2</v>
      </c>
      <c r="BB246" s="80" t="str">
        <f>REPLACE(INDEX(GroupVertices[Group],MATCH(Edges[[#This Row],[Vertex 1]],GroupVertices[Vertex],0)),1,1,"")</f>
        <v>4</v>
      </c>
      <c r="BC246" s="80" t="str">
        <f>REPLACE(INDEX(GroupVertices[Group],MATCH(Edges[[#This Row],[Vertex 2]],GroupVertices[Vertex],0)),1,1,"")</f>
        <v>4</v>
      </c>
      <c r="BD246" s="48">
        <v>1</v>
      </c>
      <c r="BE246" s="49">
        <v>12.5</v>
      </c>
      <c r="BF246" s="48">
        <v>0</v>
      </c>
      <c r="BG246" s="49">
        <v>0</v>
      </c>
      <c r="BH246" s="48">
        <v>0</v>
      </c>
      <c r="BI246" s="49">
        <v>0</v>
      </c>
      <c r="BJ246" s="48">
        <v>7</v>
      </c>
      <c r="BK246" s="49">
        <v>87.5</v>
      </c>
      <c r="BL246" s="48">
        <v>8</v>
      </c>
    </row>
    <row r="247" spans="1:64" ht="15">
      <c r="A247" s="66" t="s">
        <v>350</v>
      </c>
      <c r="B247" s="66" t="s">
        <v>282</v>
      </c>
      <c r="C247" s="67" t="s">
        <v>3695</v>
      </c>
      <c r="D247" s="68">
        <v>3</v>
      </c>
      <c r="E247" s="69" t="s">
        <v>132</v>
      </c>
      <c r="F247" s="70">
        <v>32</v>
      </c>
      <c r="G247" s="67"/>
      <c r="H247" s="71"/>
      <c r="I247" s="72"/>
      <c r="J247" s="72"/>
      <c r="K247" s="34" t="s">
        <v>65</v>
      </c>
      <c r="L247" s="79">
        <v>247</v>
      </c>
      <c r="M247" s="79"/>
      <c r="N247" s="74"/>
      <c r="O247" s="81" t="s">
        <v>415</v>
      </c>
      <c r="P247" s="83">
        <v>43483.723495370374</v>
      </c>
      <c r="Q247" s="81" t="s">
        <v>518</v>
      </c>
      <c r="R247" s="85" t="s">
        <v>562</v>
      </c>
      <c r="S247" s="81" t="s">
        <v>575</v>
      </c>
      <c r="T247" s="81" t="s">
        <v>623</v>
      </c>
      <c r="U247" s="81"/>
      <c r="V247" s="85" t="s">
        <v>770</v>
      </c>
      <c r="W247" s="83">
        <v>43483.723495370374</v>
      </c>
      <c r="X247" s="85" t="s">
        <v>970</v>
      </c>
      <c r="Y247" s="81"/>
      <c r="Z247" s="81"/>
      <c r="AA247" s="87" t="s">
        <v>1226</v>
      </c>
      <c r="AB247" s="81"/>
      <c r="AC247" s="81" t="b">
        <v>0</v>
      </c>
      <c r="AD247" s="81">
        <v>0</v>
      </c>
      <c r="AE247" s="87" t="s">
        <v>1288</v>
      </c>
      <c r="AF247" s="81" t="b">
        <v>1</v>
      </c>
      <c r="AG247" s="81" t="s">
        <v>1298</v>
      </c>
      <c r="AH247" s="81"/>
      <c r="AI247" s="87" t="s">
        <v>1104</v>
      </c>
      <c r="AJ247" s="81" t="b">
        <v>0</v>
      </c>
      <c r="AK247" s="81">
        <v>1</v>
      </c>
      <c r="AL247" s="87" t="s">
        <v>1225</v>
      </c>
      <c r="AM247" s="81" t="s">
        <v>1312</v>
      </c>
      <c r="AN247" s="81" t="b">
        <v>0</v>
      </c>
      <c r="AO247" s="87" t="s">
        <v>1225</v>
      </c>
      <c r="AP247" s="81" t="s">
        <v>214</v>
      </c>
      <c r="AQ247" s="81">
        <v>0</v>
      </c>
      <c r="AR247" s="81">
        <v>0</v>
      </c>
      <c r="AS247" s="81"/>
      <c r="AT247" s="81"/>
      <c r="AU247" s="81"/>
      <c r="AV247" s="81"/>
      <c r="AW247" s="81"/>
      <c r="AX247" s="81"/>
      <c r="AY247" s="81"/>
      <c r="AZ247" s="81"/>
      <c r="BA247">
        <v>1</v>
      </c>
      <c r="BB247" s="80" t="str">
        <f>REPLACE(INDEX(GroupVertices[Group],MATCH(Edges[[#This Row],[Vertex 1]],GroupVertices[Vertex],0)),1,1,"")</f>
        <v>4</v>
      </c>
      <c r="BC247" s="80" t="str">
        <f>REPLACE(INDEX(GroupVertices[Group],MATCH(Edges[[#This Row],[Vertex 2]],GroupVertices[Vertex],0)),1,1,"")</f>
        <v>4</v>
      </c>
      <c r="BD247" s="48">
        <v>1</v>
      </c>
      <c r="BE247" s="49">
        <v>12.5</v>
      </c>
      <c r="BF247" s="48">
        <v>0</v>
      </c>
      <c r="BG247" s="49">
        <v>0</v>
      </c>
      <c r="BH247" s="48">
        <v>0</v>
      </c>
      <c r="BI247" s="49">
        <v>0</v>
      </c>
      <c r="BJ247" s="48">
        <v>7</v>
      </c>
      <c r="BK247" s="49">
        <v>87.5</v>
      </c>
      <c r="BL247" s="48">
        <v>8</v>
      </c>
    </row>
    <row r="248" spans="1:64" ht="15">
      <c r="A248" s="66" t="s">
        <v>378</v>
      </c>
      <c r="B248" s="66" t="s">
        <v>282</v>
      </c>
      <c r="C248" s="67" t="s">
        <v>3695</v>
      </c>
      <c r="D248" s="68">
        <v>3</v>
      </c>
      <c r="E248" s="69" t="s">
        <v>132</v>
      </c>
      <c r="F248" s="70">
        <v>32</v>
      </c>
      <c r="G248" s="67"/>
      <c r="H248" s="71"/>
      <c r="I248" s="72"/>
      <c r="J248" s="72"/>
      <c r="K248" s="34" t="s">
        <v>65</v>
      </c>
      <c r="L248" s="79">
        <v>248</v>
      </c>
      <c r="M248" s="79"/>
      <c r="N248" s="74"/>
      <c r="O248" s="81" t="s">
        <v>416</v>
      </c>
      <c r="P248" s="83">
        <v>43483.710486111115</v>
      </c>
      <c r="Q248" s="81" t="s">
        <v>516</v>
      </c>
      <c r="R248" s="85" t="s">
        <v>560</v>
      </c>
      <c r="S248" s="81" t="s">
        <v>575</v>
      </c>
      <c r="T248" s="81" t="s">
        <v>621</v>
      </c>
      <c r="U248" s="81"/>
      <c r="V248" s="85" t="s">
        <v>769</v>
      </c>
      <c r="W248" s="83">
        <v>43483.710486111115</v>
      </c>
      <c r="X248" s="85" t="s">
        <v>967</v>
      </c>
      <c r="Y248" s="81"/>
      <c r="Z248" s="81"/>
      <c r="AA248" s="87" t="s">
        <v>1223</v>
      </c>
      <c r="AB248" s="81"/>
      <c r="AC248" s="81" t="b">
        <v>0</v>
      </c>
      <c r="AD248" s="81">
        <v>0</v>
      </c>
      <c r="AE248" s="87" t="s">
        <v>1288</v>
      </c>
      <c r="AF248" s="81" t="b">
        <v>1</v>
      </c>
      <c r="AG248" s="81" t="s">
        <v>1298</v>
      </c>
      <c r="AH248" s="81"/>
      <c r="AI248" s="87" t="s">
        <v>1309</v>
      </c>
      <c r="AJ248" s="81" t="b">
        <v>0</v>
      </c>
      <c r="AK248" s="81">
        <v>1</v>
      </c>
      <c r="AL248" s="87" t="s">
        <v>1221</v>
      </c>
      <c r="AM248" s="81" t="s">
        <v>1315</v>
      </c>
      <c r="AN248" s="81" t="b">
        <v>0</v>
      </c>
      <c r="AO248" s="87" t="s">
        <v>1221</v>
      </c>
      <c r="AP248" s="81" t="s">
        <v>214</v>
      </c>
      <c r="AQ248" s="81">
        <v>0</v>
      </c>
      <c r="AR248" s="81">
        <v>0</v>
      </c>
      <c r="AS248" s="81"/>
      <c r="AT248" s="81"/>
      <c r="AU248" s="81"/>
      <c r="AV248" s="81"/>
      <c r="AW248" s="81"/>
      <c r="AX248" s="81"/>
      <c r="AY248" s="81"/>
      <c r="AZ248" s="81"/>
      <c r="BA248">
        <v>1</v>
      </c>
      <c r="BB248" s="80" t="str">
        <f>REPLACE(INDEX(GroupVertices[Group],MATCH(Edges[[#This Row],[Vertex 1]],GroupVertices[Vertex],0)),1,1,"")</f>
        <v>7</v>
      </c>
      <c r="BC248" s="80" t="str">
        <f>REPLACE(INDEX(GroupVertices[Group],MATCH(Edges[[#This Row],[Vertex 2]],GroupVertices[Vertex],0)),1,1,"")</f>
        <v>4</v>
      </c>
      <c r="BD248" s="48">
        <v>1</v>
      </c>
      <c r="BE248" s="49">
        <v>12.5</v>
      </c>
      <c r="BF248" s="48">
        <v>0</v>
      </c>
      <c r="BG248" s="49">
        <v>0</v>
      </c>
      <c r="BH248" s="48">
        <v>0</v>
      </c>
      <c r="BI248" s="49">
        <v>0</v>
      </c>
      <c r="BJ248" s="48">
        <v>7</v>
      </c>
      <c r="BK248" s="49">
        <v>87.5</v>
      </c>
      <c r="BL248" s="48">
        <v>8</v>
      </c>
    </row>
    <row r="249" spans="1:64" ht="15">
      <c r="A249" s="66" t="s">
        <v>268</v>
      </c>
      <c r="B249" s="66" t="s">
        <v>268</v>
      </c>
      <c r="C249" s="67" t="s">
        <v>3696</v>
      </c>
      <c r="D249" s="68">
        <v>10</v>
      </c>
      <c r="E249" s="69" t="s">
        <v>136</v>
      </c>
      <c r="F249" s="70">
        <v>28.285714285714285</v>
      </c>
      <c r="G249" s="67"/>
      <c r="H249" s="71"/>
      <c r="I249" s="72"/>
      <c r="J249" s="72"/>
      <c r="K249" s="34" t="s">
        <v>65</v>
      </c>
      <c r="L249" s="79">
        <v>249</v>
      </c>
      <c r="M249" s="79"/>
      <c r="N249" s="74"/>
      <c r="O249" s="81" t="s">
        <v>214</v>
      </c>
      <c r="P249" s="83">
        <v>43483.53309027778</v>
      </c>
      <c r="Q249" s="81" t="s">
        <v>479</v>
      </c>
      <c r="R249" s="81"/>
      <c r="S249" s="81"/>
      <c r="T249" s="81" t="s">
        <v>624</v>
      </c>
      <c r="U249" s="81"/>
      <c r="V249" s="85" t="s">
        <v>690</v>
      </c>
      <c r="W249" s="83">
        <v>43483.53309027778</v>
      </c>
      <c r="X249" s="85" t="s">
        <v>971</v>
      </c>
      <c r="Y249" s="81"/>
      <c r="Z249" s="81"/>
      <c r="AA249" s="87" t="s">
        <v>1227</v>
      </c>
      <c r="AB249" s="81"/>
      <c r="AC249" s="81" t="b">
        <v>0</v>
      </c>
      <c r="AD249" s="81">
        <v>11</v>
      </c>
      <c r="AE249" s="87" t="s">
        <v>1288</v>
      </c>
      <c r="AF249" s="81" t="b">
        <v>0</v>
      </c>
      <c r="AG249" s="81" t="s">
        <v>1298</v>
      </c>
      <c r="AH249" s="81"/>
      <c r="AI249" s="87" t="s">
        <v>1288</v>
      </c>
      <c r="AJ249" s="81" t="b">
        <v>0</v>
      </c>
      <c r="AK249" s="81">
        <v>6</v>
      </c>
      <c r="AL249" s="87" t="s">
        <v>1288</v>
      </c>
      <c r="AM249" s="81" t="s">
        <v>1314</v>
      </c>
      <c r="AN249" s="81" t="b">
        <v>0</v>
      </c>
      <c r="AO249" s="87" t="s">
        <v>1227</v>
      </c>
      <c r="AP249" s="81" t="s">
        <v>415</v>
      </c>
      <c r="AQ249" s="81">
        <v>0</v>
      </c>
      <c r="AR249" s="81">
        <v>0</v>
      </c>
      <c r="AS249" s="81"/>
      <c r="AT249" s="81"/>
      <c r="AU249" s="81"/>
      <c r="AV249" s="81"/>
      <c r="AW249" s="81"/>
      <c r="AX249" s="81"/>
      <c r="AY249" s="81"/>
      <c r="AZ249" s="81"/>
      <c r="BA249">
        <v>2</v>
      </c>
      <c r="BB249" s="80" t="str">
        <f>REPLACE(INDEX(GroupVertices[Group],MATCH(Edges[[#This Row],[Vertex 1]],GroupVertices[Vertex],0)),1,1,"")</f>
        <v>7</v>
      </c>
      <c r="BC249" s="80" t="str">
        <f>REPLACE(INDEX(GroupVertices[Group],MATCH(Edges[[#This Row],[Vertex 2]],GroupVertices[Vertex],0)),1,1,"")</f>
        <v>7</v>
      </c>
      <c r="BD249" s="48">
        <v>1</v>
      </c>
      <c r="BE249" s="49">
        <v>2.127659574468085</v>
      </c>
      <c r="BF249" s="48">
        <v>2</v>
      </c>
      <c r="BG249" s="49">
        <v>4.25531914893617</v>
      </c>
      <c r="BH249" s="48">
        <v>0</v>
      </c>
      <c r="BI249" s="49">
        <v>0</v>
      </c>
      <c r="BJ249" s="48">
        <v>44</v>
      </c>
      <c r="BK249" s="49">
        <v>93.61702127659575</v>
      </c>
      <c r="BL249" s="48">
        <v>47</v>
      </c>
    </row>
    <row r="250" spans="1:64" ht="15">
      <c r="A250" s="66" t="s">
        <v>268</v>
      </c>
      <c r="B250" s="66" t="s">
        <v>268</v>
      </c>
      <c r="C250" s="67" t="s">
        <v>3696</v>
      </c>
      <c r="D250" s="68">
        <v>10</v>
      </c>
      <c r="E250" s="69" t="s">
        <v>136</v>
      </c>
      <c r="F250" s="70">
        <v>28.285714285714285</v>
      </c>
      <c r="G250" s="67"/>
      <c r="H250" s="71"/>
      <c r="I250" s="72"/>
      <c r="J250" s="72"/>
      <c r="K250" s="34" t="s">
        <v>65</v>
      </c>
      <c r="L250" s="79">
        <v>250</v>
      </c>
      <c r="M250" s="79"/>
      <c r="N250" s="74"/>
      <c r="O250" s="81" t="s">
        <v>214</v>
      </c>
      <c r="P250" s="83">
        <v>43482.62532407408</v>
      </c>
      <c r="Q250" s="81" t="s">
        <v>495</v>
      </c>
      <c r="R250" s="81"/>
      <c r="S250" s="81"/>
      <c r="T250" s="81" t="s">
        <v>616</v>
      </c>
      <c r="U250" s="85" t="s">
        <v>654</v>
      </c>
      <c r="V250" s="85" t="s">
        <v>654</v>
      </c>
      <c r="W250" s="83">
        <v>43482.62532407408</v>
      </c>
      <c r="X250" s="85" t="s">
        <v>972</v>
      </c>
      <c r="Y250" s="81"/>
      <c r="Z250" s="81"/>
      <c r="AA250" s="87" t="s">
        <v>1228</v>
      </c>
      <c r="AB250" s="81"/>
      <c r="AC250" s="81" t="b">
        <v>0</v>
      </c>
      <c r="AD250" s="81">
        <v>10</v>
      </c>
      <c r="AE250" s="87" t="s">
        <v>1288</v>
      </c>
      <c r="AF250" s="81" t="b">
        <v>0</v>
      </c>
      <c r="AG250" s="81" t="s">
        <v>1298</v>
      </c>
      <c r="AH250" s="81"/>
      <c r="AI250" s="87" t="s">
        <v>1288</v>
      </c>
      <c r="AJ250" s="81" t="b">
        <v>0</v>
      </c>
      <c r="AK250" s="81">
        <v>9</v>
      </c>
      <c r="AL250" s="87" t="s">
        <v>1288</v>
      </c>
      <c r="AM250" s="81" t="s">
        <v>1314</v>
      </c>
      <c r="AN250" s="81" t="b">
        <v>0</v>
      </c>
      <c r="AO250" s="87" t="s">
        <v>1228</v>
      </c>
      <c r="AP250" s="81" t="s">
        <v>415</v>
      </c>
      <c r="AQ250" s="81">
        <v>0</v>
      </c>
      <c r="AR250" s="81">
        <v>0</v>
      </c>
      <c r="AS250" s="81"/>
      <c r="AT250" s="81"/>
      <c r="AU250" s="81"/>
      <c r="AV250" s="81"/>
      <c r="AW250" s="81"/>
      <c r="AX250" s="81"/>
      <c r="AY250" s="81"/>
      <c r="AZ250" s="81"/>
      <c r="BA250">
        <v>2</v>
      </c>
      <c r="BB250" s="80" t="str">
        <f>REPLACE(INDEX(GroupVertices[Group],MATCH(Edges[[#This Row],[Vertex 1]],GroupVertices[Vertex],0)),1,1,"")</f>
        <v>7</v>
      </c>
      <c r="BC250" s="80" t="str">
        <f>REPLACE(INDEX(GroupVertices[Group],MATCH(Edges[[#This Row],[Vertex 2]],GroupVertices[Vertex],0)),1,1,"")</f>
        <v>7</v>
      </c>
      <c r="BD250" s="48">
        <v>1</v>
      </c>
      <c r="BE250" s="49">
        <v>8.333333333333334</v>
      </c>
      <c r="BF250" s="48">
        <v>0</v>
      </c>
      <c r="BG250" s="49">
        <v>0</v>
      </c>
      <c r="BH250" s="48">
        <v>0</v>
      </c>
      <c r="BI250" s="49">
        <v>0</v>
      </c>
      <c r="BJ250" s="48">
        <v>11</v>
      </c>
      <c r="BK250" s="49">
        <v>91.66666666666667</v>
      </c>
      <c r="BL250" s="48">
        <v>12</v>
      </c>
    </row>
    <row r="251" spans="1:64" ht="15">
      <c r="A251" s="66" t="s">
        <v>268</v>
      </c>
      <c r="B251" s="66" t="s">
        <v>409</v>
      </c>
      <c r="C251" s="67" t="s">
        <v>3695</v>
      </c>
      <c r="D251" s="68">
        <v>3</v>
      </c>
      <c r="E251" s="69" t="s">
        <v>132</v>
      </c>
      <c r="F251" s="70">
        <v>32</v>
      </c>
      <c r="G251" s="67"/>
      <c r="H251" s="71"/>
      <c r="I251" s="72"/>
      <c r="J251" s="72"/>
      <c r="K251" s="34" t="s">
        <v>65</v>
      </c>
      <c r="L251" s="79">
        <v>251</v>
      </c>
      <c r="M251" s="79"/>
      <c r="N251" s="74"/>
      <c r="O251" s="81" t="s">
        <v>416</v>
      </c>
      <c r="P251" s="83">
        <v>43482.6030787037</v>
      </c>
      <c r="Q251" s="81" t="s">
        <v>519</v>
      </c>
      <c r="R251" s="81"/>
      <c r="S251" s="81"/>
      <c r="T251" s="81" t="s">
        <v>625</v>
      </c>
      <c r="U251" s="85" t="s">
        <v>662</v>
      </c>
      <c r="V251" s="85" t="s">
        <v>662</v>
      </c>
      <c r="W251" s="83">
        <v>43482.6030787037</v>
      </c>
      <c r="X251" s="85" t="s">
        <v>973</v>
      </c>
      <c r="Y251" s="81"/>
      <c r="Z251" s="81"/>
      <c r="AA251" s="87" t="s">
        <v>1229</v>
      </c>
      <c r="AB251" s="81"/>
      <c r="AC251" s="81" t="b">
        <v>0</v>
      </c>
      <c r="AD251" s="81">
        <v>15</v>
      </c>
      <c r="AE251" s="87" t="s">
        <v>1288</v>
      </c>
      <c r="AF251" s="81" t="b">
        <v>0</v>
      </c>
      <c r="AG251" s="81" t="s">
        <v>1298</v>
      </c>
      <c r="AH251" s="81"/>
      <c r="AI251" s="87" t="s">
        <v>1288</v>
      </c>
      <c r="AJ251" s="81" t="b">
        <v>0</v>
      </c>
      <c r="AK251" s="81">
        <v>11</v>
      </c>
      <c r="AL251" s="87" t="s">
        <v>1288</v>
      </c>
      <c r="AM251" s="81" t="s">
        <v>1314</v>
      </c>
      <c r="AN251" s="81" t="b">
        <v>0</v>
      </c>
      <c r="AO251" s="87" t="s">
        <v>1229</v>
      </c>
      <c r="AP251" s="81" t="s">
        <v>415</v>
      </c>
      <c r="AQ251" s="81">
        <v>0</v>
      </c>
      <c r="AR251" s="81">
        <v>0</v>
      </c>
      <c r="AS251" s="81"/>
      <c r="AT251" s="81"/>
      <c r="AU251" s="81"/>
      <c r="AV251" s="81"/>
      <c r="AW251" s="81"/>
      <c r="AX251" s="81"/>
      <c r="AY251" s="81"/>
      <c r="AZ251" s="81"/>
      <c r="BA251">
        <v>1</v>
      </c>
      <c r="BB251" s="80" t="str">
        <f>REPLACE(INDEX(GroupVertices[Group],MATCH(Edges[[#This Row],[Vertex 1]],GroupVertices[Vertex],0)),1,1,"")</f>
        <v>7</v>
      </c>
      <c r="BC251" s="80" t="str">
        <f>REPLACE(INDEX(GroupVertices[Group],MATCH(Edges[[#This Row],[Vertex 2]],GroupVertices[Vertex],0)),1,1,"")</f>
        <v>7</v>
      </c>
      <c r="BD251" s="48">
        <v>2</v>
      </c>
      <c r="BE251" s="49">
        <v>5.405405405405405</v>
      </c>
      <c r="BF251" s="48">
        <v>0</v>
      </c>
      <c r="BG251" s="49">
        <v>0</v>
      </c>
      <c r="BH251" s="48">
        <v>0</v>
      </c>
      <c r="BI251" s="49">
        <v>0</v>
      </c>
      <c r="BJ251" s="48">
        <v>35</v>
      </c>
      <c r="BK251" s="49">
        <v>94.5945945945946</v>
      </c>
      <c r="BL251" s="48">
        <v>37</v>
      </c>
    </row>
    <row r="252" spans="1:64" ht="15">
      <c r="A252" s="66" t="s">
        <v>268</v>
      </c>
      <c r="B252" s="66" t="s">
        <v>350</v>
      </c>
      <c r="C252" s="67" t="s">
        <v>3695</v>
      </c>
      <c r="D252" s="68">
        <v>3</v>
      </c>
      <c r="E252" s="69" t="s">
        <v>132</v>
      </c>
      <c r="F252" s="70">
        <v>32</v>
      </c>
      <c r="G252" s="67"/>
      <c r="H252" s="71"/>
      <c r="I252" s="72"/>
      <c r="J252" s="72"/>
      <c r="K252" s="34" t="s">
        <v>65</v>
      </c>
      <c r="L252" s="79">
        <v>252</v>
      </c>
      <c r="M252" s="79"/>
      <c r="N252" s="74"/>
      <c r="O252" s="81" t="s">
        <v>415</v>
      </c>
      <c r="P252" s="83">
        <v>43483.67434027778</v>
      </c>
      <c r="Q252" s="81" t="s">
        <v>420</v>
      </c>
      <c r="R252" s="81"/>
      <c r="S252" s="81"/>
      <c r="T252" s="81" t="s">
        <v>589</v>
      </c>
      <c r="U252" s="85" t="s">
        <v>633</v>
      </c>
      <c r="V252" s="85" t="s">
        <v>633</v>
      </c>
      <c r="W252" s="83">
        <v>43483.67434027778</v>
      </c>
      <c r="X252" s="85" t="s">
        <v>974</v>
      </c>
      <c r="Y252" s="81"/>
      <c r="Z252" s="81"/>
      <c r="AA252" s="87" t="s">
        <v>1230</v>
      </c>
      <c r="AB252" s="81"/>
      <c r="AC252" s="81" t="b">
        <v>0</v>
      </c>
      <c r="AD252" s="81">
        <v>0</v>
      </c>
      <c r="AE252" s="87" t="s">
        <v>1288</v>
      </c>
      <c r="AF252" s="81" t="b">
        <v>0</v>
      </c>
      <c r="AG252" s="81" t="s">
        <v>1298</v>
      </c>
      <c r="AH252" s="81"/>
      <c r="AI252" s="87" t="s">
        <v>1288</v>
      </c>
      <c r="AJ252" s="81" t="b">
        <v>0</v>
      </c>
      <c r="AK252" s="81">
        <v>8</v>
      </c>
      <c r="AL252" s="87" t="s">
        <v>1261</v>
      </c>
      <c r="AM252" s="81" t="s">
        <v>1314</v>
      </c>
      <c r="AN252" s="81" t="b">
        <v>0</v>
      </c>
      <c r="AO252" s="87" t="s">
        <v>1261</v>
      </c>
      <c r="AP252" s="81" t="s">
        <v>214</v>
      </c>
      <c r="AQ252" s="81">
        <v>0</v>
      </c>
      <c r="AR252" s="81">
        <v>0</v>
      </c>
      <c r="AS252" s="81"/>
      <c r="AT252" s="81"/>
      <c r="AU252" s="81"/>
      <c r="AV252" s="81"/>
      <c r="AW252" s="81"/>
      <c r="AX252" s="81"/>
      <c r="AY252" s="81"/>
      <c r="AZ252" s="81"/>
      <c r="BA252">
        <v>1</v>
      </c>
      <c r="BB252" s="80" t="str">
        <f>REPLACE(INDEX(GroupVertices[Group],MATCH(Edges[[#This Row],[Vertex 1]],GroupVertices[Vertex],0)),1,1,"")</f>
        <v>7</v>
      </c>
      <c r="BC252" s="80" t="str">
        <f>REPLACE(INDEX(GroupVertices[Group],MATCH(Edges[[#This Row],[Vertex 2]],GroupVertices[Vertex],0)),1,1,"")</f>
        <v>4</v>
      </c>
      <c r="BD252" s="48">
        <v>0</v>
      </c>
      <c r="BE252" s="49">
        <v>0</v>
      </c>
      <c r="BF252" s="48">
        <v>0</v>
      </c>
      <c r="BG252" s="49">
        <v>0</v>
      </c>
      <c r="BH252" s="48">
        <v>0</v>
      </c>
      <c r="BI252" s="49">
        <v>0</v>
      </c>
      <c r="BJ252" s="48">
        <v>10</v>
      </c>
      <c r="BK252" s="49">
        <v>100</v>
      </c>
      <c r="BL252" s="48">
        <v>10</v>
      </c>
    </row>
    <row r="253" spans="1:64" ht="15">
      <c r="A253" s="66" t="s">
        <v>268</v>
      </c>
      <c r="B253" s="66" t="s">
        <v>385</v>
      </c>
      <c r="C253" s="67" t="s">
        <v>3695</v>
      </c>
      <c r="D253" s="68">
        <v>3</v>
      </c>
      <c r="E253" s="69" t="s">
        <v>132</v>
      </c>
      <c r="F253" s="70">
        <v>32</v>
      </c>
      <c r="G253" s="67"/>
      <c r="H253" s="71"/>
      <c r="I253" s="72"/>
      <c r="J253" s="72"/>
      <c r="K253" s="34" t="s">
        <v>65</v>
      </c>
      <c r="L253" s="79">
        <v>253</v>
      </c>
      <c r="M253" s="79"/>
      <c r="N253" s="74"/>
      <c r="O253" s="81" t="s">
        <v>415</v>
      </c>
      <c r="P253" s="83">
        <v>43483.67811342593</v>
      </c>
      <c r="Q253" s="81" t="s">
        <v>434</v>
      </c>
      <c r="R253" s="85" t="s">
        <v>539</v>
      </c>
      <c r="S253" s="81" t="s">
        <v>574</v>
      </c>
      <c r="T253" s="81" t="s">
        <v>595</v>
      </c>
      <c r="U253" s="81"/>
      <c r="V253" s="85" t="s">
        <v>690</v>
      </c>
      <c r="W253" s="83">
        <v>43483.67811342593</v>
      </c>
      <c r="X253" s="85" t="s">
        <v>975</v>
      </c>
      <c r="Y253" s="81"/>
      <c r="Z253" s="81"/>
      <c r="AA253" s="87" t="s">
        <v>1231</v>
      </c>
      <c r="AB253" s="81"/>
      <c r="AC253" s="81" t="b">
        <v>0</v>
      </c>
      <c r="AD253" s="81">
        <v>0</v>
      </c>
      <c r="AE253" s="87" t="s">
        <v>1288</v>
      </c>
      <c r="AF253" s="81" t="b">
        <v>0</v>
      </c>
      <c r="AG253" s="81" t="s">
        <v>1298</v>
      </c>
      <c r="AH253" s="81"/>
      <c r="AI253" s="87" t="s">
        <v>1288</v>
      </c>
      <c r="AJ253" s="81" t="b">
        <v>0</v>
      </c>
      <c r="AK253" s="81">
        <v>16</v>
      </c>
      <c r="AL253" s="87" t="s">
        <v>1248</v>
      </c>
      <c r="AM253" s="81" t="s">
        <v>1314</v>
      </c>
      <c r="AN253" s="81" t="b">
        <v>0</v>
      </c>
      <c r="AO253" s="87" t="s">
        <v>1248</v>
      </c>
      <c r="AP253" s="81" t="s">
        <v>214</v>
      </c>
      <c r="AQ253" s="81">
        <v>0</v>
      </c>
      <c r="AR253" s="81">
        <v>0</v>
      </c>
      <c r="AS253" s="81"/>
      <c r="AT253" s="81"/>
      <c r="AU253" s="81"/>
      <c r="AV253" s="81"/>
      <c r="AW253" s="81"/>
      <c r="AX253" s="81"/>
      <c r="AY253" s="81"/>
      <c r="AZ253" s="81"/>
      <c r="BA253">
        <v>1</v>
      </c>
      <c r="BB253" s="80" t="str">
        <f>REPLACE(INDEX(GroupVertices[Group],MATCH(Edges[[#This Row],[Vertex 1]],GroupVertices[Vertex],0)),1,1,"")</f>
        <v>7</v>
      </c>
      <c r="BC253" s="80" t="str">
        <f>REPLACE(INDEX(GroupVertices[Group],MATCH(Edges[[#This Row],[Vertex 2]],GroupVertices[Vertex],0)),1,1,"")</f>
        <v>2</v>
      </c>
      <c r="BD253" s="48">
        <v>4</v>
      </c>
      <c r="BE253" s="49">
        <v>13.333333333333334</v>
      </c>
      <c r="BF253" s="48">
        <v>1</v>
      </c>
      <c r="BG253" s="49">
        <v>3.3333333333333335</v>
      </c>
      <c r="BH253" s="48">
        <v>0</v>
      </c>
      <c r="BI253" s="49">
        <v>0</v>
      </c>
      <c r="BJ253" s="48">
        <v>25</v>
      </c>
      <c r="BK253" s="49">
        <v>83.33333333333333</v>
      </c>
      <c r="BL253" s="48">
        <v>30</v>
      </c>
    </row>
    <row r="254" spans="1:64" ht="15">
      <c r="A254" s="66" t="s">
        <v>268</v>
      </c>
      <c r="B254" s="66" t="s">
        <v>382</v>
      </c>
      <c r="C254" s="67" t="s">
        <v>3695</v>
      </c>
      <c r="D254" s="68">
        <v>3</v>
      </c>
      <c r="E254" s="69" t="s">
        <v>132</v>
      </c>
      <c r="F254" s="70">
        <v>32</v>
      </c>
      <c r="G254" s="67"/>
      <c r="H254" s="71"/>
      <c r="I254" s="72"/>
      <c r="J254" s="72"/>
      <c r="K254" s="34" t="s">
        <v>65</v>
      </c>
      <c r="L254" s="79">
        <v>254</v>
      </c>
      <c r="M254" s="79"/>
      <c r="N254" s="74"/>
      <c r="O254" s="81" t="s">
        <v>415</v>
      </c>
      <c r="P254" s="83">
        <v>43483.69027777778</v>
      </c>
      <c r="Q254" s="81" t="s">
        <v>520</v>
      </c>
      <c r="R254" s="85" t="s">
        <v>563</v>
      </c>
      <c r="S254" s="81" t="s">
        <v>575</v>
      </c>
      <c r="T254" s="81" t="s">
        <v>587</v>
      </c>
      <c r="U254" s="81"/>
      <c r="V254" s="85" t="s">
        <v>690</v>
      </c>
      <c r="W254" s="83">
        <v>43483.69027777778</v>
      </c>
      <c r="X254" s="85" t="s">
        <v>976</v>
      </c>
      <c r="Y254" s="81"/>
      <c r="Z254" s="81"/>
      <c r="AA254" s="87" t="s">
        <v>1232</v>
      </c>
      <c r="AB254" s="81"/>
      <c r="AC254" s="81" t="b">
        <v>0</v>
      </c>
      <c r="AD254" s="81">
        <v>0</v>
      </c>
      <c r="AE254" s="87" t="s">
        <v>1288</v>
      </c>
      <c r="AF254" s="81" t="b">
        <v>1</v>
      </c>
      <c r="AG254" s="81" t="s">
        <v>1298</v>
      </c>
      <c r="AH254" s="81"/>
      <c r="AI254" s="87" t="s">
        <v>1310</v>
      </c>
      <c r="AJ254" s="81" t="b">
        <v>0</v>
      </c>
      <c r="AK254" s="81">
        <v>2</v>
      </c>
      <c r="AL254" s="87" t="s">
        <v>1241</v>
      </c>
      <c r="AM254" s="81" t="s">
        <v>1314</v>
      </c>
      <c r="AN254" s="81" t="b">
        <v>0</v>
      </c>
      <c r="AO254" s="87" t="s">
        <v>1241</v>
      </c>
      <c r="AP254" s="81" t="s">
        <v>214</v>
      </c>
      <c r="AQ254" s="81">
        <v>0</v>
      </c>
      <c r="AR254" s="81">
        <v>0</v>
      </c>
      <c r="AS254" s="81"/>
      <c r="AT254" s="81"/>
      <c r="AU254" s="81"/>
      <c r="AV254" s="81"/>
      <c r="AW254" s="81"/>
      <c r="AX254" s="81"/>
      <c r="AY254" s="81"/>
      <c r="AZ254" s="81"/>
      <c r="BA254">
        <v>1</v>
      </c>
      <c r="BB254" s="80" t="str">
        <f>REPLACE(INDEX(GroupVertices[Group],MATCH(Edges[[#This Row],[Vertex 1]],GroupVertices[Vertex],0)),1,1,"")</f>
        <v>7</v>
      </c>
      <c r="BC254" s="80" t="str">
        <f>REPLACE(INDEX(GroupVertices[Group],MATCH(Edges[[#This Row],[Vertex 2]],GroupVertices[Vertex],0)),1,1,"")</f>
        <v>5</v>
      </c>
      <c r="BD254" s="48">
        <v>1</v>
      </c>
      <c r="BE254" s="49">
        <v>7.6923076923076925</v>
      </c>
      <c r="BF254" s="48">
        <v>1</v>
      </c>
      <c r="BG254" s="49">
        <v>7.6923076923076925</v>
      </c>
      <c r="BH254" s="48">
        <v>0</v>
      </c>
      <c r="BI254" s="49">
        <v>0</v>
      </c>
      <c r="BJ254" s="48">
        <v>11</v>
      </c>
      <c r="BK254" s="49">
        <v>84.61538461538461</v>
      </c>
      <c r="BL254" s="48">
        <v>13</v>
      </c>
    </row>
    <row r="255" spans="1:64" ht="15">
      <c r="A255" s="66" t="s">
        <v>378</v>
      </c>
      <c r="B255" s="66" t="s">
        <v>268</v>
      </c>
      <c r="C255" s="67" t="s">
        <v>3695</v>
      </c>
      <c r="D255" s="68">
        <v>3</v>
      </c>
      <c r="E255" s="69" t="s">
        <v>132</v>
      </c>
      <c r="F255" s="70">
        <v>32</v>
      </c>
      <c r="G255" s="67"/>
      <c r="H255" s="71"/>
      <c r="I255" s="72"/>
      <c r="J255" s="72"/>
      <c r="K255" s="34" t="s">
        <v>65</v>
      </c>
      <c r="L255" s="79">
        <v>255</v>
      </c>
      <c r="M255" s="79"/>
      <c r="N255" s="74"/>
      <c r="O255" s="81" t="s">
        <v>415</v>
      </c>
      <c r="P255" s="83">
        <v>43483.82714120371</v>
      </c>
      <c r="Q255" s="81" t="s">
        <v>519</v>
      </c>
      <c r="R255" s="81"/>
      <c r="S255" s="81"/>
      <c r="T255" s="81" t="s">
        <v>626</v>
      </c>
      <c r="U255" s="81"/>
      <c r="V255" s="85" t="s">
        <v>769</v>
      </c>
      <c r="W255" s="83">
        <v>43483.82714120371</v>
      </c>
      <c r="X255" s="85" t="s">
        <v>977</v>
      </c>
      <c r="Y255" s="81"/>
      <c r="Z255" s="81"/>
      <c r="AA255" s="87" t="s">
        <v>1233</v>
      </c>
      <c r="AB255" s="81"/>
      <c r="AC255" s="81" t="b">
        <v>0</v>
      </c>
      <c r="AD255" s="81">
        <v>0</v>
      </c>
      <c r="AE255" s="87" t="s">
        <v>1288</v>
      </c>
      <c r="AF255" s="81" t="b">
        <v>0</v>
      </c>
      <c r="AG255" s="81" t="s">
        <v>1298</v>
      </c>
      <c r="AH255" s="81"/>
      <c r="AI255" s="87" t="s">
        <v>1288</v>
      </c>
      <c r="AJ255" s="81" t="b">
        <v>0</v>
      </c>
      <c r="AK255" s="81">
        <v>11</v>
      </c>
      <c r="AL255" s="87" t="s">
        <v>1229</v>
      </c>
      <c r="AM255" s="81" t="s">
        <v>1313</v>
      </c>
      <c r="AN255" s="81" t="b">
        <v>0</v>
      </c>
      <c r="AO255" s="87" t="s">
        <v>1229</v>
      </c>
      <c r="AP255" s="81" t="s">
        <v>214</v>
      </c>
      <c r="AQ255" s="81">
        <v>0</v>
      </c>
      <c r="AR255" s="81">
        <v>0</v>
      </c>
      <c r="AS255" s="81"/>
      <c r="AT255" s="81"/>
      <c r="AU255" s="81"/>
      <c r="AV255" s="81"/>
      <c r="AW255" s="81"/>
      <c r="AX255" s="81"/>
      <c r="AY255" s="81"/>
      <c r="AZ255" s="81"/>
      <c r="BA255">
        <v>1</v>
      </c>
      <c r="BB255" s="80" t="str">
        <f>REPLACE(INDEX(GroupVertices[Group],MATCH(Edges[[#This Row],[Vertex 1]],GroupVertices[Vertex],0)),1,1,"")</f>
        <v>7</v>
      </c>
      <c r="BC255" s="80" t="str">
        <f>REPLACE(INDEX(GroupVertices[Group],MATCH(Edges[[#This Row],[Vertex 2]],GroupVertices[Vertex],0)),1,1,"")</f>
        <v>7</v>
      </c>
      <c r="BD255" s="48"/>
      <c r="BE255" s="49"/>
      <c r="BF255" s="48"/>
      <c r="BG255" s="49"/>
      <c r="BH255" s="48"/>
      <c r="BI255" s="49"/>
      <c r="BJ255" s="48"/>
      <c r="BK255" s="49"/>
      <c r="BL255" s="48"/>
    </row>
    <row r="256" spans="1:64" ht="15">
      <c r="A256" s="66" t="s">
        <v>378</v>
      </c>
      <c r="B256" s="66" t="s">
        <v>409</v>
      </c>
      <c r="C256" s="67" t="s">
        <v>3695</v>
      </c>
      <c r="D256" s="68">
        <v>3</v>
      </c>
      <c r="E256" s="69" t="s">
        <v>132</v>
      </c>
      <c r="F256" s="70">
        <v>32</v>
      </c>
      <c r="G256" s="67"/>
      <c r="H256" s="71"/>
      <c r="I256" s="72"/>
      <c r="J256" s="72"/>
      <c r="K256" s="34" t="s">
        <v>65</v>
      </c>
      <c r="L256" s="79">
        <v>256</v>
      </c>
      <c r="M256" s="79"/>
      <c r="N256" s="74"/>
      <c r="O256" s="81" t="s">
        <v>416</v>
      </c>
      <c r="P256" s="83">
        <v>43483.82714120371</v>
      </c>
      <c r="Q256" s="81" t="s">
        <v>519</v>
      </c>
      <c r="R256" s="81"/>
      <c r="S256" s="81"/>
      <c r="T256" s="81" t="s">
        <v>626</v>
      </c>
      <c r="U256" s="81"/>
      <c r="V256" s="85" t="s">
        <v>769</v>
      </c>
      <c r="W256" s="83">
        <v>43483.82714120371</v>
      </c>
      <c r="X256" s="85" t="s">
        <v>977</v>
      </c>
      <c r="Y256" s="81"/>
      <c r="Z256" s="81"/>
      <c r="AA256" s="87" t="s">
        <v>1233</v>
      </c>
      <c r="AB256" s="81"/>
      <c r="AC256" s="81" t="b">
        <v>0</v>
      </c>
      <c r="AD256" s="81">
        <v>0</v>
      </c>
      <c r="AE256" s="87" t="s">
        <v>1288</v>
      </c>
      <c r="AF256" s="81" t="b">
        <v>0</v>
      </c>
      <c r="AG256" s="81" t="s">
        <v>1298</v>
      </c>
      <c r="AH256" s="81"/>
      <c r="AI256" s="87" t="s">
        <v>1288</v>
      </c>
      <c r="AJ256" s="81" t="b">
        <v>0</v>
      </c>
      <c r="AK256" s="81">
        <v>11</v>
      </c>
      <c r="AL256" s="87" t="s">
        <v>1229</v>
      </c>
      <c r="AM256" s="81" t="s">
        <v>1313</v>
      </c>
      <c r="AN256" s="81" t="b">
        <v>0</v>
      </c>
      <c r="AO256" s="87" t="s">
        <v>1229</v>
      </c>
      <c r="AP256" s="81" t="s">
        <v>214</v>
      </c>
      <c r="AQ256" s="81">
        <v>0</v>
      </c>
      <c r="AR256" s="81">
        <v>0</v>
      </c>
      <c r="AS256" s="81"/>
      <c r="AT256" s="81"/>
      <c r="AU256" s="81"/>
      <c r="AV256" s="81"/>
      <c r="AW256" s="81"/>
      <c r="AX256" s="81"/>
      <c r="AY256" s="81"/>
      <c r="AZ256" s="81"/>
      <c r="BA256">
        <v>1</v>
      </c>
      <c r="BB256" s="80" t="str">
        <f>REPLACE(INDEX(GroupVertices[Group],MATCH(Edges[[#This Row],[Vertex 1]],GroupVertices[Vertex],0)),1,1,"")</f>
        <v>7</v>
      </c>
      <c r="BC256" s="80" t="str">
        <f>REPLACE(INDEX(GroupVertices[Group],MATCH(Edges[[#This Row],[Vertex 2]],GroupVertices[Vertex],0)),1,1,"")</f>
        <v>7</v>
      </c>
      <c r="BD256" s="48">
        <v>2</v>
      </c>
      <c r="BE256" s="49">
        <v>5.405405405405405</v>
      </c>
      <c r="BF256" s="48">
        <v>0</v>
      </c>
      <c r="BG256" s="49">
        <v>0</v>
      </c>
      <c r="BH256" s="48">
        <v>0</v>
      </c>
      <c r="BI256" s="49">
        <v>0</v>
      </c>
      <c r="BJ256" s="48">
        <v>35</v>
      </c>
      <c r="BK256" s="49">
        <v>94.5945945945946</v>
      </c>
      <c r="BL256" s="48">
        <v>37</v>
      </c>
    </row>
    <row r="257" spans="1:64" ht="15">
      <c r="A257" s="66" t="s">
        <v>378</v>
      </c>
      <c r="B257" s="66" t="s">
        <v>323</v>
      </c>
      <c r="C257" s="67" t="s">
        <v>3695</v>
      </c>
      <c r="D257" s="68">
        <v>3</v>
      </c>
      <c r="E257" s="69" t="s">
        <v>132</v>
      </c>
      <c r="F257" s="70">
        <v>32</v>
      </c>
      <c r="G257" s="67"/>
      <c r="H257" s="71"/>
      <c r="I257" s="72"/>
      <c r="J257" s="72"/>
      <c r="K257" s="34" t="s">
        <v>65</v>
      </c>
      <c r="L257" s="79">
        <v>257</v>
      </c>
      <c r="M257" s="79"/>
      <c r="N257" s="74"/>
      <c r="O257" s="81" t="s">
        <v>415</v>
      </c>
      <c r="P257" s="83">
        <v>43483.82148148148</v>
      </c>
      <c r="Q257" s="81" t="s">
        <v>506</v>
      </c>
      <c r="R257" s="81"/>
      <c r="S257" s="81"/>
      <c r="T257" s="81"/>
      <c r="U257" s="81"/>
      <c r="V257" s="85" t="s">
        <v>769</v>
      </c>
      <c r="W257" s="83">
        <v>43483.82148148148</v>
      </c>
      <c r="X257" s="85" t="s">
        <v>978</v>
      </c>
      <c r="Y257" s="81"/>
      <c r="Z257" s="81"/>
      <c r="AA257" s="87" t="s">
        <v>1234</v>
      </c>
      <c r="AB257" s="81"/>
      <c r="AC257" s="81" t="b">
        <v>0</v>
      </c>
      <c r="AD257" s="81">
        <v>0</v>
      </c>
      <c r="AE257" s="87" t="s">
        <v>1288</v>
      </c>
      <c r="AF257" s="81" t="b">
        <v>1</v>
      </c>
      <c r="AG257" s="81" t="s">
        <v>1298</v>
      </c>
      <c r="AH257" s="81"/>
      <c r="AI257" s="87" t="s">
        <v>1200</v>
      </c>
      <c r="AJ257" s="81" t="b">
        <v>0</v>
      </c>
      <c r="AK257" s="81">
        <v>5</v>
      </c>
      <c r="AL257" s="87" t="s">
        <v>1281</v>
      </c>
      <c r="AM257" s="81" t="s">
        <v>1313</v>
      </c>
      <c r="AN257" s="81" t="b">
        <v>0</v>
      </c>
      <c r="AO257" s="87" t="s">
        <v>1281</v>
      </c>
      <c r="AP257" s="81" t="s">
        <v>214</v>
      </c>
      <c r="AQ257" s="81">
        <v>0</v>
      </c>
      <c r="AR257" s="81">
        <v>0</v>
      </c>
      <c r="AS257" s="81"/>
      <c r="AT257" s="81"/>
      <c r="AU257" s="81"/>
      <c r="AV257" s="81"/>
      <c r="AW257" s="81"/>
      <c r="AX257" s="81"/>
      <c r="AY257" s="81"/>
      <c r="AZ257" s="81"/>
      <c r="BA257">
        <v>1</v>
      </c>
      <c r="BB257" s="80" t="str">
        <f>REPLACE(INDEX(GroupVertices[Group],MATCH(Edges[[#This Row],[Vertex 1]],GroupVertices[Vertex],0)),1,1,"")</f>
        <v>7</v>
      </c>
      <c r="BC257" s="80" t="str">
        <f>REPLACE(INDEX(GroupVertices[Group],MATCH(Edges[[#This Row],[Vertex 2]],GroupVertices[Vertex],0)),1,1,"")</f>
        <v>6</v>
      </c>
      <c r="BD257" s="48"/>
      <c r="BE257" s="49"/>
      <c r="BF257" s="48"/>
      <c r="BG257" s="49"/>
      <c r="BH257" s="48"/>
      <c r="BI257" s="49"/>
      <c r="BJ257" s="48"/>
      <c r="BK257" s="49"/>
      <c r="BL257" s="48"/>
    </row>
    <row r="258" spans="1:64" ht="15">
      <c r="A258" s="66" t="s">
        <v>378</v>
      </c>
      <c r="B258" s="66" t="s">
        <v>407</v>
      </c>
      <c r="C258" s="67" t="s">
        <v>3695</v>
      </c>
      <c r="D258" s="68">
        <v>3</v>
      </c>
      <c r="E258" s="69" t="s">
        <v>132</v>
      </c>
      <c r="F258" s="70">
        <v>32</v>
      </c>
      <c r="G258" s="67"/>
      <c r="H258" s="71"/>
      <c r="I258" s="72"/>
      <c r="J258" s="72"/>
      <c r="K258" s="34" t="s">
        <v>65</v>
      </c>
      <c r="L258" s="79">
        <v>258</v>
      </c>
      <c r="M258" s="79"/>
      <c r="N258" s="74"/>
      <c r="O258" s="81" t="s">
        <v>416</v>
      </c>
      <c r="P258" s="83">
        <v>43483.82148148148</v>
      </c>
      <c r="Q258" s="81" t="s">
        <v>506</v>
      </c>
      <c r="R258" s="81"/>
      <c r="S258" s="81"/>
      <c r="T258" s="81"/>
      <c r="U258" s="81"/>
      <c r="V258" s="85" t="s">
        <v>769</v>
      </c>
      <c r="W258" s="83">
        <v>43483.82148148148</v>
      </c>
      <c r="X258" s="85" t="s">
        <v>978</v>
      </c>
      <c r="Y258" s="81"/>
      <c r="Z258" s="81"/>
      <c r="AA258" s="87" t="s">
        <v>1234</v>
      </c>
      <c r="AB258" s="81"/>
      <c r="AC258" s="81" t="b">
        <v>0</v>
      </c>
      <c r="AD258" s="81">
        <v>0</v>
      </c>
      <c r="AE258" s="87" t="s">
        <v>1288</v>
      </c>
      <c r="AF258" s="81" t="b">
        <v>1</v>
      </c>
      <c r="AG258" s="81" t="s">
        <v>1298</v>
      </c>
      <c r="AH258" s="81"/>
      <c r="AI258" s="87" t="s">
        <v>1200</v>
      </c>
      <c r="AJ258" s="81" t="b">
        <v>0</v>
      </c>
      <c r="AK258" s="81">
        <v>5</v>
      </c>
      <c r="AL258" s="87" t="s">
        <v>1281</v>
      </c>
      <c r="AM258" s="81" t="s">
        <v>1313</v>
      </c>
      <c r="AN258" s="81" t="b">
        <v>0</v>
      </c>
      <c r="AO258" s="87" t="s">
        <v>1281</v>
      </c>
      <c r="AP258" s="81" t="s">
        <v>214</v>
      </c>
      <c r="AQ258" s="81">
        <v>0</v>
      </c>
      <c r="AR258" s="81">
        <v>0</v>
      </c>
      <c r="AS258" s="81"/>
      <c r="AT258" s="81"/>
      <c r="AU258" s="81"/>
      <c r="AV258" s="81"/>
      <c r="AW258" s="81"/>
      <c r="AX258" s="81"/>
      <c r="AY258" s="81"/>
      <c r="AZ258" s="81"/>
      <c r="BA258">
        <v>1</v>
      </c>
      <c r="BB258" s="80" t="str">
        <f>REPLACE(INDEX(GroupVertices[Group],MATCH(Edges[[#This Row],[Vertex 1]],GroupVertices[Vertex],0)),1,1,"")</f>
        <v>7</v>
      </c>
      <c r="BC258" s="80" t="str">
        <f>REPLACE(INDEX(GroupVertices[Group],MATCH(Edges[[#This Row],[Vertex 2]],GroupVertices[Vertex],0)),1,1,"")</f>
        <v>6</v>
      </c>
      <c r="BD258" s="48">
        <v>1</v>
      </c>
      <c r="BE258" s="49">
        <v>2.4390243902439024</v>
      </c>
      <c r="BF258" s="48">
        <v>1</v>
      </c>
      <c r="BG258" s="49">
        <v>2.4390243902439024</v>
      </c>
      <c r="BH258" s="48">
        <v>0</v>
      </c>
      <c r="BI258" s="49">
        <v>0</v>
      </c>
      <c r="BJ258" s="48">
        <v>39</v>
      </c>
      <c r="BK258" s="49">
        <v>95.1219512195122</v>
      </c>
      <c r="BL258" s="48">
        <v>41</v>
      </c>
    </row>
    <row r="259" spans="1:64" ht="15">
      <c r="A259" s="66" t="s">
        <v>379</v>
      </c>
      <c r="B259" s="66" t="s">
        <v>387</v>
      </c>
      <c r="C259" s="67" t="s">
        <v>3695</v>
      </c>
      <c r="D259" s="68">
        <v>3</v>
      </c>
      <c r="E259" s="69" t="s">
        <v>132</v>
      </c>
      <c r="F259" s="70">
        <v>32</v>
      </c>
      <c r="G259" s="67"/>
      <c r="H259" s="71"/>
      <c r="I259" s="72"/>
      <c r="J259" s="72"/>
      <c r="K259" s="34" t="s">
        <v>65</v>
      </c>
      <c r="L259" s="79">
        <v>259</v>
      </c>
      <c r="M259" s="79"/>
      <c r="N259" s="74"/>
      <c r="O259" s="81" t="s">
        <v>416</v>
      </c>
      <c r="P259" s="83">
        <v>43482.48825231481</v>
      </c>
      <c r="Q259" s="81" t="s">
        <v>521</v>
      </c>
      <c r="R259" s="85" t="s">
        <v>564</v>
      </c>
      <c r="S259" s="81" t="s">
        <v>582</v>
      </c>
      <c r="T259" s="81" t="s">
        <v>587</v>
      </c>
      <c r="U259" s="85" t="s">
        <v>663</v>
      </c>
      <c r="V259" s="85" t="s">
        <v>663</v>
      </c>
      <c r="W259" s="83">
        <v>43482.48825231481</v>
      </c>
      <c r="X259" s="85" t="s">
        <v>979</v>
      </c>
      <c r="Y259" s="81"/>
      <c r="Z259" s="81"/>
      <c r="AA259" s="87" t="s">
        <v>1235</v>
      </c>
      <c r="AB259" s="81"/>
      <c r="AC259" s="81" t="b">
        <v>0</v>
      </c>
      <c r="AD259" s="81">
        <v>38</v>
      </c>
      <c r="AE259" s="87" t="s">
        <v>1288</v>
      </c>
      <c r="AF259" s="81" t="b">
        <v>0</v>
      </c>
      <c r="AG259" s="81" t="s">
        <v>1298</v>
      </c>
      <c r="AH259" s="81"/>
      <c r="AI259" s="87" t="s">
        <v>1288</v>
      </c>
      <c r="AJ259" s="81" t="b">
        <v>0</v>
      </c>
      <c r="AK259" s="81">
        <v>27</v>
      </c>
      <c r="AL259" s="87" t="s">
        <v>1288</v>
      </c>
      <c r="AM259" s="81" t="s">
        <v>1316</v>
      </c>
      <c r="AN259" s="81" t="b">
        <v>0</v>
      </c>
      <c r="AO259" s="87" t="s">
        <v>1235</v>
      </c>
      <c r="AP259" s="81" t="s">
        <v>415</v>
      </c>
      <c r="AQ259" s="81">
        <v>0</v>
      </c>
      <c r="AR259" s="81">
        <v>0</v>
      </c>
      <c r="AS259" s="81"/>
      <c r="AT259" s="81"/>
      <c r="AU259" s="81"/>
      <c r="AV259" s="81"/>
      <c r="AW259" s="81"/>
      <c r="AX259" s="81"/>
      <c r="AY259" s="81"/>
      <c r="AZ259" s="81"/>
      <c r="BA259">
        <v>1</v>
      </c>
      <c r="BB259" s="80" t="str">
        <f>REPLACE(INDEX(GroupVertices[Group],MATCH(Edges[[#This Row],[Vertex 1]],GroupVertices[Vertex],0)),1,1,"")</f>
        <v>1</v>
      </c>
      <c r="BC259" s="80" t="str">
        <f>REPLACE(INDEX(GroupVertices[Group],MATCH(Edges[[#This Row],[Vertex 2]],GroupVertices[Vertex],0)),1,1,"")</f>
        <v>1</v>
      </c>
      <c r="BD259" s="48">
        <v>6</v>
      </c>
      <c r="BE259" s="49">
        <v>15.384615384615385</v>
      </c>
      <c r="BF259" s="48">
        <v>0</v>
      </c>
      <c r="BG259" s="49">
        <v>0</v>
      </c>
      <c r="BH259" s="48">
        <v>0</v>
      </c>
      <c r="BI259" s="49">
        <v>0</v>
      </c>
      <c r="BJ259" s="48">
        <v>33</v>
      </c>
      <c r="BK259" s="49">
        <v>84.61538461538461</v>
      </c>
      <c r="BL259" s="48">
        <v>39</v>
      </c>
    </row>
    <row r="260" spans="1:64" ht="15">
      <c r="A260" s="66" t="s">
        <v>380</v>
      </c>
      <c r="B260" s="66" t="s">
        <v>379</v>
      </c>
      <c r="C260" s="67" t="s">
        <v>3695</v>
      </c>
      <c r="D260" s="68">
        <v>3</v>
      </c>
      <c r="E260" s="69" t="s">
        <v>132</v>
      </c>
      <c r="F260" s="70">
        <v>32</v>
      </c>
      <c r="G260" s="67"/>
      <c r="H260" s="71"/>
      <c r="I260" s="72"/>
      <c r="J260" s="72"/>
      <c r="K260" s="34" t="s">
        <v>65</v>
      </c>
      <c r="L260" s="79">
        <v>260</v>
      </c>
      <c r="M260" s="79"/>
      <c r="N260" s="74"/>
      <c r="O260" s="81" t="s">
        <v>415</v>
      </c>
      <c r="P260" s="83">
        <v>43483.8271875</v>
      </c>
      <c r="Q260" s="81" t="s">
        <v>521</v>
      </c>
      <c r="R260" s="81"/>
      <c r="S260" s="81"/>
      <c r="T260" s="81" t="s">
        <v>587</v>
      </c>
      <c r="U260" s="81"/>
      <c r="V260" s="85" t="s">
        <v>771</v>
      </c>
      <c r="W260" s="83">
        <v>43483.8271875</v>
      </c>
      <c r="X260" s="85" t="s">
        <v>980</v>
      </c>
      <c r="Y260" s="81"/>
      <c r="Z260" s="81"/>
      <c r="AA260" s="87" t="s">
        <v>1236</v>
      </c>
      <c r="AB260" s="81"/>
      <c r="AC260" s="81" t="b">
        <v>0</v>
      </c>
      <c r="AD260" s="81">
        <v>0</v>
      </c>
      <c r="AE260" s="87" t="s">
        <v>1288</v>
      </c>
      <c r="AF260" s="81" t="b">
        <v>0</v>
      </c>
      <c r="AG260" s="81" t="s">
        <v>1298</v>
      </c>
      <c r="AH260" s="81"/>
      <c r="AI260" s="87" t="s">
        <v>1288</v>
      </c>
      <c r="AJ260" s="81" t="b">
        <v>0</v>
      </c>
      <c r="AK260" s="81">
        <v>27</v>
      </c>
      <c r="AL260" s="87" t="s">
        <v>1235</v>
      </c>
      <c r="AM260" s="81" t="s">
        <v>1312</v>
      </c>
      <c r="AN260" s="81" t="b">
        <v>0</v>
      </c>
      <c r="AO260" s="87" t="s">
        <v>1235</v>
      </c>
      <c r="AP260" s="81" t="s">
        <v>214</v>
      </c>
      <c r="AQ260" s="81">
        <v>0</v>
      </c>
      <c r="AR260" s="81">
        <v>0</v>
      </c>
      <c r="AS260" s="81"/>
      <c r="AT260" s="81"/>
      <c r="AU260" s="81"/>
      <c r="AV260" s="81"/>
      <c r="AW260" s="81"/>
      <c r="AX260" s="81"/>
      <c r="AY260" s="81"/>
      <c r="AZ260" s="81"/>
      <c r="BA260">
        <v>1</v>
      </c>
      <c r="BB260" s="80" t="str">
        <f>REPLACE(INDEX(GroupVertices[Group],MATCH(Edges[[#This Row],[Vertex 1]],GroupVertices[Vertex],0)),1,1,"")</f>
        <v>1</v>
      </c>
      <c r="BC260" s="80" t="str">
        <f>REPLACE(INDEX(GroupVertices[Group],MATCH(Edges[[#This Row],[Vertex 2]],GroupVertices[Vertex],0)),1,1,"")</f>
        <v>1</v>
      </c>
      <c r="BD260" s="48"/>
      <c r="BE260" s="49"/>
      <c r="BF260" s="48"/>
      <c r="BG260" s="49"/>
      <c r="BH260" s="48"/>
      <c r="BI260" s="49"/>
      <c r="BJ260" s="48"/>
      <c r="BK260" s="49"/>
      <c r="BL260" s="48"/>
    </row>
    <row r="261" spans="1:64" ht="15">
      <c r="A261" s="66" t="s">
        <v>380</v>
      </c>
      <c r="B261" s="66" t="s">
        <v>387</v>
      </c>
      <c r="C261" s="67" t="s">
        <v>3695</v>
      </c>
      <c r="D261" s="68">
        <v>3</v>
      </c>
      <c r="E261" s="69" t="s">
        <v>132</v>
      </c>
      <c r="F261" s="70">
        <v>32</v>
      </c>
      <c r="G261" s="67"/>
      <c r="H261" s="71"/>
      <c r="I261" s="72"/>
      <c r="J261" s="72"/>
      <c r="K261" s="34" t="s">
        <v>65</v>
      </c>
      <c r="L261" s="79">
        <v>261</v>
      </c>
      <c r="M261" s="79"/>
      <c r="N261" s="74"/>
      <c r="O261" s="81" t="s">
        <v>416</v>
      </c>
      <c r="P261" s="83">
        <v>43483.8271875</v>
      </c>
      <c r="Q261" s="81" t="s">
        <v>521</v>
      </c>
      <c r="R261" s="81"/>
      <c r="S261" s="81"/>
      <c r="T261" s="81" t="s">
        <v>587</v>
      </c>
      <c r="U261" s="81"/>
      <c r="V261" s="85" t="s">
        <v>771</v>
      </c>
      <c r="W261" s="83">
        <v>43483.8271875</v>
      </c>
      <c r="X261" s="85" t="s">
        <v>980</v>
      </c>
      <c r="Y261" s="81"/>
      <c r="Z261" s="81"/>
      <c r="AA261" s="87" t="s">
        <v>1236</v>
      </c>
      <c r="AB261" s="81"/>
      <c r="AC261" s="81" t="b">
        <v>0</v>
      </c>
      <c r="AD261" s="81">
        <v>0</v>
      </c>
      <c r="AE261" s="87" t="s">
        <v>1288</v>
      </c>
      <c r="AF261" s="81" t="b">
        <v>0</v>
      </c>
      <c r="AG261" s="81" t="s">
        <v>1298</v>
      </c>
      <c r="AH261" s="81"/>
      <c r="AI261" s="87" t="s">
        <v>1288</v>
      </c>
      <c r="AJ261" s="81" t="b">
        <v>0</v>
      </c>
      <c r="AK261" s="81">
        <v>27</v>
      </c>
      <c r="AL261" s="87" t="s">
        <v>1235</v>
      </c>
      <c r="AM261" s="81" t="s">
        <v>1312</v>
      </c>
      <c r="AN261" s="81" t="b">
        <v>0</v>
      </c>
      <c r="AO261" s="87" t="s">
        <v>1235</v>
      </c>
      <c r="AP261" s="81" t="s">
        <v>214</v>
      </c>
      <c r="AQ261" s="81">
        <v>0</v>
      </c>
      <c r="AR261" s="81">
        <v>0</v>
      </c>
      <c r="AS261" s="81"/>
      <c r="AT261" s="81"/>
      <c r="AU261" s="81"/>
      <c r="AV261" s="81"/>
      <c r="AW261" s="81"/>
      <c r="AX261" s="81"/>
      <c r="AY261" s="81"/>
      <c r="AZ261" s="81"/>
      <c r="BA261">
        <v>1</v>
      </c>
      <c r="BB261" s="80" t="str">
        <f>REPLACE(INDEX(GroupVertices[Group],MATCH(Edges[[#This Row],[Vertex 1]],GroupVertices[Vertex],0)),1,1,"")</f>
        <v>1</v>
      </c>
      <c r="BC261" s="80" t="str">
        <f>REPLACE(INDEX(GroupVertices[Group],MATCH(Edges[[#This Row],[Vertex 2]],GroupVertices[Vertex],0)),1,1,"")</f>
        <v>1</v>
      </c>
      <c r="BD261" s="48">
        <v>6</v>
      </c>
      <c r="BE261" s="49">
        <v>15.384615384615385</v>
      </c>
      <c r="BF261" s="48">
        <v>0</v>
      </c>
      <c r="BG261" s="49">
        <v>0</v>
      </c>
      <c r="BH261" s="48">
        <v>0</v>
      </c>
      <c r="BI261" s="49">
        <v>0</v>
      </c>
      <c r="BJ261" s="48">
        <v>33</v>
      </c>
      <c r="BK261" s="49">
        <v>84.61538461538461</v>
      </c>
      <c r="BL261" s="48">
        <v>39</v>
      </c>
    </row>
    <row r="262" spans="1:64" ht="15">
      <c r="A262" s="66" t="s">
        <v>381</v>
      </c>
      <c r="B262" s="66" t="s">
        <v>406</v>
      </c>
      <c r="C262" s="67" t="s">
        <v>3695</v>
      </c>
      <c r="D262" s="68">
        <v>3</v>
      </c>
      <c r="E262" s="69" t="s">
        <v>132</v>
      </c>
      <c r="F262" s="70">
        <v>32</v>
      </c>
      <c r="G262" s="67"/>
      <c r="H262" s="71"/>
      <c r="I262" s="72"/>
      <c r="J262" s="72"/>
      <c r="K262" s="34" t="s">
        <v>65</v>
      </c>
      <c r="L262" s="79">
        <v>262</v>
      </c>
      <c r="M262" s="79"/>
      <c r="N262" s="74"/>
      <c r="O262" s="81" t="s">
        <v>417</v>
      </c>
      <c r="P262" s="83">
        <v>43483.69898148148</v>
      </c>
      <c r="Q262" s="81" t="s">
        <v>522</v>
      </c>
      <c r="R262" s="81"/>
      <c r="S262" s="81"/>
      <c r="T262" s="81" t="s">
        <v>587</v>
      </c>
      <c r="U262" s="85" t="s">
        <v>664</v>
      </c>
      <c r="V262" s="85" t="s">
        <v>664</v>
      </c>
      <c r="W262" s="83">
        <v>43483.69898148148</v>
      </c>
      <c r="X262" s="85" t="s">
        <v>981</v>
      </c>
      <c r="Y262" s="81"/>
      <c r="Z262" s="81"/>
      <c r="AA262" s="87" t="s">
        <v>1237</v>
      </c>
      <c r="AB262" s="81"/>
      <c r="AC262" s="81" t="b">
        <v>0</v>
      </c>
      <c r="AD262" s="81">
        <v>4</v>
      </c>
      <c r="AE262" s="87" t="s">
        <v>1294</v>
      </c>
      <c r="AF262" s="81" t="b">
        <v>0</v>
      </c>
      <c r="AG262" s="81" t="s">
        <v>1298</v>
      </c>
      <c r="AH262" s="81"/>
      <c r="AI262" s="87" t="s">
        <v>1288</v>
      </c>
      <c r="AJ262" s="81" t="b">
        <v>0</v>
      </c>
      <c r="AK262" s="81">
        <v>0</v>
      </c>
      <c r="AL262" s="87" t="s">
        <v>1288</v>
      </c>
      <c r="AM262" s="81" t="s">
        <v>1312</v>
      </c>
      <c r="AN262" s="81" t="b">
        <v>0</v>
      </c>
      <c r="AO262" s="87" t="s">
        <v>1237</v>
      </c>
      <c r="AP262" s="81" t="s">
        <v>214</v>
      </c>
      <c r="AQ262" s="81">
        <v>0</v>
      </c>
      <c r="AR262" s="81">
        <v>0</v>
      </c>
      <c r="AS262" s="81"/>
      <c r="AT262" s="81"/>
      <c r="AU262" s="81"/>
      <c r="AV262" s="81"/>
      <c r="AW262" s="81"/>
      <c r="AX262" s="81"/>
      <c r="AY262" s="81"/>
      <c r="AZ262" s="81"/>
      <c r="BA262">
        <v>1</v>
      </c>
      <c r="BB262" s="80" t="str">
        <f>REPLACE(INDEX(GroupVertices[Group],MATCH(Edges[[#This Row],[Vertex 1]],GroupVertices[Vertex],0)),1,1,"")</f>
        <v>3</v>
      </c>
      <c r="BC262" s="80" t="str">
        <f>REPLACE(INDEX(GroupVertices[Group],MATCH(Edges[[#This Row],[Vertex 2]],GroupVertices[Vertex],0)),1,1,"")</f>
        <v>3</v>
      </c>
      <c r="BD262" s="48">
        <v>0</v>
      </c>
      <c r="BE262" s="49">
        <v>0</v>
      </c>
      <c r="BF262" s="48">
        <v>3</v>
      </c>
      <c r="BG262" s="49">
        <v>9.67741935483871</v>
      </c>
      <c r="BH262" s="48">
        <v>0</v>
      </c>
      <c r="BI262" s="49">
        <v>0</v>
      </c>
      <c r="BJ262" s="48">
        <v>28</v>
      </c>
      <c r="BK262" s="49">
        <v>90.3225806451613</v>
      </c>
      <c r="BL262" s="48">
        <v>31</v>
      </c>
    </row>
    <row r="263" spans="1:64" ht="15">
      <c r="A263" s="66" t="s">
        <v>381</v>
      </c>
      <c r="B263" s="66" t="s">
        <v>410</v>
      </c>
      <c r="C263" s="67" t="s">
        <v>3695</v>
      </c>
      <c r="D263" s="68">
        <v>3</v>
      </c>
      <c r="E263" s="69" t="s">
        <v>132</v>
      </c>
      <c r="F263" s="70">
        <v>32</v>
      </c>
      <c r="G263" s="67"/>
      <c r="H263" s="71"/>
      <c r="I263" s="72"/>
      <c r="J263" s="72"/>
      <c r="K263" s="34" t="s">
        <v>65</v>
      </c>
      <c r="L263" s="79">
        <v>263</v>
      </c>
      <c r="M263" s="79"/>
      <c r="N263" s="74"/>
      <c r="O263" s="81" t="s">
        <v>417</v>
      </c>
      <c r="P263" s="83">
        <v>43483.82461805556</v>
      </c>
      <c r="Q263" s="81" t="s">
        <v>523</v>
      </c>
      <c r="R263" s="81"/>
      <c r="S263" s="81"/>
      <c r="T263" s="81" t="s">
        <v>587</v>
      </c>
      <c r="U263" s="81"/>
      <c r="V263" s="85" t="s">
        <v>772</v>
      </c>
      <c r="W263" s="83">
        <v>43483.82461805556</v>
      </c>
      <c r="X263" s="85" t="s">
        <v>982</v>
      </c>
      <c r="Y263" s="81"/>
      <c r="Z263" s="81"/>
      <c r="AA263" s="87" t="s">
        <v>1238</v>
      </c>
      <c r="AB263" s="87" t="s">
        <v>1287</v>
      </c>
      <c r="AC263" s="81" t="b">
        <v>0</v>
      </c>
      <c r="AD263" s="81">
        <v>0</v>
      </c>
      <c r="AE263" s="87" t="s">
        <v>1295</v>
      </c>
      <c r="AF263" s="81" t="b">
        <v>0</v>
      </c>
      <c r="AG263" s="81" t="s">
        <v>1298</v>
      </c>
      <c r="AH263" s="81"/>
      <c r="AI263" s="87" t="s">
        <v>1288</v>
      </c>
      <c r="AJ263" s="81" t="b">
        <v>0</v>
      </c>
      <c r="AK263" s="81">
        <v>0</v>
      </c>
      <c r="AL263" s="87" t="s">
        <v>1288</v>
      </c>
      <c r="AM263" s="81" t="s">
        <v>1312</v>
      </c>
      <c r="AN263" s="81" t="b">
        <v>0</v>
      </c>
      <c r="AO263" s="87" t="s">
        <v>1287</v>
      </c>
      <c r="AP263" s="81" t="s">
        <v>214</v>
      </c>
      <c r="AQ263" s="81">
        <v>0</v>
      </c>
      <c r="AR263" s="81">
        <v>0</v>
      </c>
      <c r="AS263" s="81"/>
      <c r="AT263" s="81"/>
      <c r="AU263" s="81"/>
      <c r="AV263" s="81"/>
      <c r="AW263" s="81"/>
      <c r="AX263" s="81"/>
      <c r="AY263" s="81"/>
      <c r="AZ263" s="81"/>
      <c r="BA263">
        <v>1</v>
      </c>
      <c r="BB263" s="80" t="str">
        <f>REPLACE(INDEX(GroupVertices[Group],MATCH(Edges[[#This Row],[Vertex 1]],GroupVertices[Vertex],0)),1,1,"")</f>
        <v>3</v>
      </c>
      <c r="BC263" s="80" t="str">
        <f>REPLACE(INDEX(GroupVertices[Group],MATCH(Edges[[#This Row],[Vertex 2]],GroupVertices[Vertex],0)),1,1,"")</f>
        <v>3</v>
      </c>
      <c r="BD263" s="48">
        <v>2</v>
      </c>
      <c r="BE263" s="49">
        <v>16.666666666666668</v>
      </c>
      <c r="BF263" s="48">
        <v>0</v>
      </c>
      <c r="BG263" s="49">
        <v>0</v>
      </c>
      <c r="BH263" s="48">
        <v>0</v>
      </c>
      <c r="BI263" s="49">
        <v>0</v>
      </c>
      <c r="BJ263" s="48">
        <v>10</v>
      </c>
      <c r="BK263" s="49">
        <v>83.33333333333333</v>
      </c>
      <c r="BL263" s="48">
        <v>12</v>
      </c>
    </row>
    <row r="264" spans="1:64" ht="15">
      <c r="A264" s="66" t="s">
        <v>382</v>
      </c>
      <c r="B264" s="66" t="s">
        <v>382</v>
      </c>
      <c r="C264" s="67" t="s">
        <v>3699</v>
      </c>
      <c r="D264" s="68">
        <v>10</v>
      </c>
      <c r="E264" s="69" t="s">
        <v>136</v>
      </c>
      <c r="F264" s="70">
        <v>17.142857142857142</v>
      </c>
      <c r="G264" s="67"/>
      <c r="H264" s="71"/>
      <c r="I264" s="72"/>
      <c r="J264" s="72"/>
      <c r="K264" s="34" t="s">
        <v>65</v>
      </c>
      <c r="L264" s="79">
        <v>264</v>
      </c>
      <c r="M264" s="79"/>
      <c r="N264" s="74"/>
      <c r="O264" s="81" t="s">
        <v>214</v>
      </c>
      <c r="P264" s="83">
        <v>43483.62912037037</v>
      </c>
      <c r="Q264" s="81" t="s">
        <v>431</v>
      </c>
      <c r="R264" s="81"/>
      <c r="S264" s="81"/>
      <c r="T264" s="81" t="s">
        <v>587</v>
      </c>
      <c r="U264" s="81"/>
      <c r="V264" s="85" t="s">
        <v>773</v>
      </c>
      <c r="W264" s="83">
        <v>43483.62912037037</v>
      </c>
      <c r="X264" s="85" t="s">
        <v>983</v>
      </c>
      <c r="Y264" s="81"/>
      <c r="Z264" s="81"/>
      <c r="AA264" s="87" t="s">
        <v>1239</v>
      </c>
      <c r="AB264" s="81"/>
      <c r="AC264" s="81" t="b">
        <v>0</v>
      </c>
      <c r="AD264" s="81">
        <v>13</v>
      </c>
      <c r="AE264" s="87" t="s">
        <v>1288</v>
      </c>
      <c r="AF264" s="81" t="b">
        <v>0</v>
      </c>
      <c r="AG264" s="81" t="s">
        <v>1298</v>
      </c>
      <c r="AH264" s="81"/>
      <c r="AI264" s="87" t="s">
        <v>1288</v>
      </c>
      <c r="AJ264" s="81" t="b">
        <v>0</v>
      </c>
      <c r="AK264" s="81">
        <v>7</v>
      </c>
      <c r="AL264" s="87" t="s">
        <v>1288</v>
      </c>
      <c r="AM264" s="81" t="s">
        <v>1316</v>
      </c>
      <c r="AN264" s="81" t="b">
        <v>0</v>
      </c>
      <c r="AO264" s="87" t="s">
        <v>1239</v>
      </c>
      <c r="AP264" s="81" t="s">
        <v>415</v>
      </c>
      <c r="AQ264" s="81">
        <v>0</v>
      </c>
      <c r="AR264" s="81">
        <v>0</v>
      </c>
      <c r="AS264" s="81"/>
      <c r="AT264" s="81"/>
      <c r="AU264" s="81"/>
      <c r="AV264" s="81"/>
      <c r="AW264" s="81"/>
      <c r="AX264" s="81"/>
      <c r="AY264" s="81"/>
      <c r="AZ264" s="81"/>
      <c r="BA264">
        <v>5</v>
      </c>
      <c r="BB264" s="80" t="str">
        <f>REPLACE(INDEX(GroupVertices[Group],MATCH(Edges[[#This Row],[Vertex 1]],GroupVertices[Vertex],0)),1,1,"")</f>
        <v>5</v>
      </c>
      <c r="BC264" s="80" t="str">
        <f>REPLACE(INDEX(GroupVertices[Group],MATCH(Edges[[#This Row],[Vertex 2]],GroupVertices[Vertex],0)),1,1,"")</f>
        <v>5</v>
      </c>
      <c r="BD264" s="48">
        <v>1</v>
      </c>
      <c r="BE264" s="49">
        <v>2.857142857142857</v>
      </c>
      <c r="BF264" s="48">
        <v>1</v>
      </c>
      <c r="BG264" s="49">
        <v>2.857142857142857</v>
      </c>
      <c r="BH264" s="48">
        <v>0</v>
      </c>
      <c r="BI264" s="49">
        <v>0</v>
      </c>
      <c r="BJ264" s="48">
        <v>33</v>
      </c>
      <c r="BK264" s="49">
        <v>94.28571428571429</v>
      </c>
      <c r="BL264" s="48">
        <v>35</v>
      </c>
    </row>
    <row r="265" spans="1:64" ht="15">
      <c r="A265" s="66" t="s">
        <v>382</v>
      </c>
      <c r="B265" s="66" t="s">
        <v>382</v>
      </c>
      <c r="C265" s="67" t="s">
        <v>3699</v>
      </c>
      <c r="D265" s="68">
        <v>10</v>
      </c>
      <c r="E265" s="69" t="s">
        <v>136</v>
      </c>
      <c r="F265" s="70">
        <v>17.142857142857142</v>
      </c>
      <c r="G265" s="67"/>
      <c r="H265" s="71"/>
      <c r="I265" s="72"/>
      <c r="J265" s="72"/>
      <c r="K265" s="34" t="s">
        <v>65</v>
      </c>
      <c r="L265" s="79">
        <v>265</v>
      </c>
      <c r="M265" s="79"/>
      <c r="N265" s="74"/>
      <c r="O265" s="81" t="s">
        <v>214</v>
      </c>
      <c r="P265" s="83">
        <v>43483.66793981481</v>
      </c>
      <c r="Q265" s="81" t="s">
        <v>481</v>
      </c>
      <c r="R265" s="85" t="s">
        <v>565</v>
      </c>
      <c r="S265" s="81" t="s">
        <v>585</v>
      </c>
      <c r="T265" s="81" t="s">
        <v>587</v>
      </c>
      <c r="U265" s="81"/>
      <c r="V265" s="85" t="s">
        <v>773</v>
      </c>
      <c r="W265" s="83">
        <v>43483.66793981481</v>
      </c>
      <c r="X265" s="85" t="s">
        <v>984</v>
      </c>
      <c r="Y265" s="81"/>
      <c r="Z265" s="81"/>
      <c r="AA265" s="87" t="s">
        <v>1240</v>
      </c>
      <c r="AB265" s="81"/>
      <c r="AC265" s="81" t="b">
        <v>0</v>
      </c>
      <c r="AD265" s="81">
        <v>5</v>
      </c>
      <c r="AE265" s="87" t="s">
        <v>1288</v>
      </c>
      <c r="AF265" s="81" t="b">
        <v>0</v>
      </c>
      <c r="AG265" s="81" t="s">
        <v>1298</v>
      </c>
      <c r="AH265" s="81"/>
      <c r="AI265" s="87" t="s">
        <v>1288</v>
      </c>
      <c r="AJ265" s="81" t="b">
        <v>0</v>
      </c>
      <c r="AK265" s="81">
        <v>2</v>
      </c>
      <c r="AL265" s="87" t="s">
        <v>1288</v>
      </c>
      <c r="AM265" s="81" t="s">
        <v>1316</v>
      </c>
      <c r="AN265" s="81" t="b">
        <v>0</v>
      </c>
      <c r="AO265" s="87" t="s">
        <v>1240</v>
      </c>
      <c r="AP265" s="81" t="s">
        <v>415</v>
      </c>
      <c r="AQ265" s="81">
        <v>0</v>
      </c>
      <c r="AR265" s="81">
        <v>0</v>
      </c>
      <c r="AS265" s="81"/>
      <c r="AT265" s="81"/>
      <c r="AU265" s="81"/>
      <c r="AV265" s="81"/>
      <c r="AW265" s="81"/>
      <c r="AX265" s="81"/>
      <c r="AY265" s="81"/>
      <c r="AZ265" s="81"/>
      <c r="BA265">
        <v>5</v>
      </c>
      <c r="BB265" s="80" t="str">
        <f>REPLACE(INDEX(GroupVertices[Group],MATCH(Edges[[#This Row],[Vertex 1]],GroupVertices[Vertex],0)),1,1,"")</f>
        <v>5</v>
      </c>
      <c r="BC265" s="80" t="str">
        <f>REPLACE(INDEX(GroupVertices[Group],MATCH(Edges[[#This Row],[Vertex 2]],GroupVertices[Vertex],0)),1,1,"")</f>
        <v>5</v>
      </c>
      <c r="BD265" s="48">
        <v>0</v>
      </c>
      <c r="BE265" s="49">
        <v>0</v>
      </c>
      <c r="BF265" s="48">
        <v>0</v>
      </c>
      <c r="BG265" s="49">
        <v>0</v>
      </c>
      <c r="BH265" s="48">
        <v>0</v>
      </c>
      <c r="BI265" s="49">
        <v>0</v>
      </c>
      <c r="BJ265" s="48">
        <v>31</v>
      </c>
      <c r="BK265" s="49">
        <v>100</v>
      </c>
      <c r="BL265" s="48">
        <v>31</v>
      </c>
    </row>
    <row r="266" spans="1:64" ht="15">
      <c r="A266" s="66" t="s">
        <v>382</v>
      </c>
      <c r="B266" s="66" t="s">
        <v>382</v>
      </c>
      <c r="C266" s="67" t="s">
        <v>3699</v>
      </c>
      <c r="D266" s="68">
        <v>10</v>
      </c>
      <c r="E266" s="69" t="s">
        <v>136</v>
      </c>
      <c r="F266" s="70">
        <v>17.142857142857142</v>
      </c>
      <c r="G266" s="67"/>
      <c r="H266" s="71"/>
      <c r="I266" s="72"/>
      <c r="J266" s="72"/>
      <c r="K266" s="34" t="s">
        <v>65</v>
      </c>
      <c r="L266" s="79">
        <v>266</v>
      </c>
      <c r="M266" s="79"/>
      <c r="N266" s="74"/>
      <c r="O266" s="81" t="s">
        <v>214</v>
      </c>
      <c r="P266" s="83">
        <v>43483.61943287037</v>
      </c>
      <c r="Q266" s="81" t="s">
        <v>520</v>
      </c>
      <c r="R266" s="85" t="s">
        <v>563</v>
      </c>
      <c r="S266" s="81" t="s">
        <v>575</v>
      </c>
      <c r="T266" s="81" t="s">
        <v>587</v>
      </c>
      <c r="U266" s="81"/>
      <c r="V266" s="85" t="s">
        <v>773</v>
      </c>
      <c r="W266" s="83">
        <v>43483.61943287037</v>
      </c>
      <c r="X266" s="85" t="s">
        <v>985</v>
      </c>
      <c r="Y266" s="81"/>
      <c r="Z266" s="81"/>
      <c r="AA266" s="87" t="s">
        <v>1241</v>
      </c>
      <c r="AB266" s="81"/>
      <c r="AC266" s="81" t="b">
        <v>0</v>
      </c>
      <c r="AD266" s="81">
        <v>7</v>
      </c>
      <c r="AE266" s="87" t="s">
        <v>1288</v>
      </c>
      <c r="AF266" s="81" t="b">
        <v>1</v>
      </c>
      <c r="AG266" s="81" t="s">
        <v>1298</v>
      </c>
      <c r="AH266" s="81"/>
      <c r="AI266" s="87" t="s">
        <v>1310</v>
      </c>
      <c r="AJ266" s="81" t="b">
        <v>0</v>
      </c>
      <c r="AK266" s="81">
        <v>2</v>
      </c>
      <c r="AL266" s="87" t="s">
        <v>1288</v>
      </c>
      <c r="AM266" s="81" t="s">
        <v>1316</v>
      </c>
      <c r="AN266" s="81" t="b">
        <v>0</v>
      </c>
      <c r="AO266" s="87" t="s">
        <v>1241</v>
      </c>
      <c r="AP266" s="81" t="s">
        <v>415</v>
      </c>
      <c r="AQ266" s="81">
        <v>0</v>
      </c>
      <c r="AR266" s="81">
        <v>0</v>
      </c>
      <c r="AS266" s="81"/>
      <c r="AT266" s="81"/>
      <c r="AU266" s="81"/>
      <c r="AV266" s="81"/>
      <c r="AW266" s="81"/>
      <c r="AX266" s="81"/>
      <c r="AY266" s="81"/>
      <c r="AZ266" s="81"/>
      <c r="BA266">
        <v>5</v>
      </c>
      <c r="BB266" s="80" t="str">
        <f>REPLACE(INDEX(GroupVertices[Group],MATCH(Edges[[#This Row],[Vertex 1]],GroupVertices[Vertex],0)),1,1,"")</f>
        <v>5</v>
      </c>
      <c r="BC266" s="80" t="str">
        <f>REPLACE(INDEX(GroupVertices[Group],MATCH(Edges[[#This Row],[Vertex 2]],GroupVertices[Vertex],0)),1,1,"")</f>
        <v>5</v>
      </c>
      <c r="BD266" s="48">
        <v>1</v>
      </c>
      <c r="BE266" s="49">
        <v>7.6923076923076925</v>
      </c>
      <c r="BF266" s="48">
        <v>1</v>
      </c>
      <c r="BG266" s="49">
        <v>7.6923076923076925</v>
      </c>
      <c r="BH266" s="48">
        <v>0</v>
      </c>
      <c r="BI266" s="49">
        <v>0</v>
      </c>
      <c r="BJ266" s="48">
        <v>11</v>
      </c>
      <c r="BK266" s="49">
        <v>84.61538461538461</v>
      </c>
      <c r="BL266" s="48">
        <v>13</v>
      </c>
    </row>
    <row r="267" spans="1:64" ht="15">
      <c r="A267" s="66" t="s">
        <v>382</v>
      </c>
      <c r="B267" s="66" t="s">
        <v>382</v>
      </c>
      <c r="C267" s="67" t="s">
        <v>3699</v>
      </c>
      <c r="D267" s="68">
        <v>10</v>
      </c>
      <c r="E267" s="69" t="s">
        <v>136</v>
      </c>
      <c r="F267" s="70">
        <v>17.142857142857142</v>
      </c>
      <c r="G267" s="67"/>
      <c r="H267" s="71"/>
      <c r="I267" s="72"/>
      <c r="J267" s="72"/>
      <c r="K267" s="34" t="s">
        <v>65</v>
      </c>
      <c r="L267" s="79">
        <v>267</v>
      </c>
      <c r="M267" s="79"/>
      <c r="N267" s="74"/>
      <c r="O267" s="81" t="s">
        <v>214</v>
      </c>
      <c r="P267" s="83">
        <v>43483.5165162037</v>
      </c>
      <c r="Q267" s="81" t="s">
        <v>466</v>
      </c>
      <c r="R267" s="85" t="s">
        <v>546</v>
      </c>
      <c r="S267" s="81" t="s">
        <v>575</v>
      </c>
      <c r="T267" s="81" t="s">
        <v>587</v>
      </c>
      <c r="U267" s="81"/>
      <c r="V267" s="85" t="s">
        <v>773</v>
      </c>
      <c r="W267" s="83">
        <v>43483.5165162037</v>
      </c>
      <c r="X267" s="85" t="s">
        <v>986</v>
      </c>
      <c r="Y267" s="81"/>
      <c r="Z267" s="81"/>
      <c r="AA267" s="87" t="s">
        <v>1242</v>
      </c>
      <c r="AB267" s="81"/>
      <c r="AC267" s="81" t="b">
        <v>0</v>
      </c>
      <c r="AD267" s="81">
        <v>3</v>
      </c>
      <c r="AE267" s="87" t="s">
        <v>1288</v>
      </c>
      <c r="AF267" s="81" t="b">
        <v>1</v>
      </c>
      <c r="AG267" s="81" t="s">
        <v>1298</v>
      </c>
      <c r="AH267" s="81"/>
      <c r="AI267" s="87" t="s">
        <v>1243</v>
      </c>
      <c r="AJ267" s="81" t="b">
        <v>0</v>
      </c>
      <c r="AK267" s="81">
        <v>5</v>
      </c>
      <c r="AL267" s="87" t="s">
        <v>1288</v>
      </c>
      <c r="AM267" s="81" t="s">
        <v>1316</v>
      </c>
      <c r="AN267" s="81" t="b">
        <v>0</v>
      </c>
      <c r="AO267" s="87" t="s">
        <v>1242</v>
      </c>
      <c r="AP267" s="81" t="s">
        <v>415</v>
      </c>
      <c r="AQ267" s="81">
        <v>0</v>
      </c>
      <c r="AR267" s="81">
        <v>0</v>
      </c>
      <c r="AS267" s="81"/>
      <c r="AT267" s="81"/>
      <c r="AU267" s="81"/>
      <c r="AV267" s="81"/>
      <c r="AW267" s="81"/>
      <c r="AX267" s="81"/>
      <c r="AY267" s="81"/>
      <c r="AZ267" s="81"/>
      <c r="BA267">
        <v>5</v>
      </c>
      <c r="BB267" s="80" t="str">
        <f>REPLACE(INDEX(GroupVertices[Group],MATCH(Edges[[#This Row],[Vertex 1]],GroupVertices[Vertex],0)),1,1,"")</f>
        <v>5</v>
      </c>
      <c r="BC267" s="80" t="str">
        <f>REPLACE(INDEX(GroupVertices[Group],MATCH(Edges[[#This Row],[Vertex 2]],GroupVertices[Vertex],0)),1,1,"")</f>
        <v>5</v>
      </c>
      <c r="BD267" s="48">
        <v>0</v>
      </c>
      <c r="BE267" s="49">
        <v>0</v>
      </c>
      <c r="BF267" s="48">
        <v>1</v>
      </c>
      <c r="BG267" s="49">
        <v>12.5</v>
      </c>
      <c r="BH267" s="48">
        <v>0</v>
      </c>
      <c r="BI267" s="49">
        <v>0</v>
      </c>
      <c r="BJ267" s="48">
        <v>7</v>
      </c>
      <c r="BK267" s="49">
        <v>87.5</v>
      </c>
      <c r="BL267" s="48">
        <v>8</v>
      </c>
    </row>
    <row r="268" spans="1:64" ht="15">
      <c r="A268" s="66" t="s">
        <v>382</v>
      </c>
      <c r="B268" s="66" t="s">
        <v>391</v>
      </c>
      <c r="C268" s="67" t="s">
        <v>3695</v>
      </c>
      <c r="D268" s="68">
        <v>3</v>
      </c>
      <c r="E268" s="69" t="s">
        <v>132</v>
      </c>
      <c r="F268" s="70">
        <v>32</v>
      </c>
      <c r="G268" s="67"/>
      <c r="H268" s="71"/>
      <c r="I268" s="72"/>
      <c r="J268" s="72"/>
      <c r="K268" s="34" t="s">
        <v>65</v>
      </c>
      <c r="L268" s="79">
        <v>268</v>
      </c>
      <c r="M268" s="79"/>
      <c r="N268" s="74"/>
      <c r="O268" s="81" t="s">
        <v>416</v>
      </c>
      <c r="P268" s="83">
        <v>43483.515914351854</v>
      </c>
      <c r="Q268" s="81" t="s">
        <v>433</v>
      </c>
      <c r="R268" s="81"/>
      <c r="S268" s="81"/>
      <c r="T268" s="81" t="s">
        <v>587</v>
      </c>
      <c r="U268" s="81"/>
      <c r="V268" s="85" t="s">
        <v>773</v>
      </c>
      <c r="W268" s="83">
        <v>43483.515914351854</v>
      </c>
      <c r="X268" s="85" t="s">
        <v>987</v>
      </c>
      <c r="Y268" s="81"/>
      <c r="Z268" s="81"/>
      <c r="AA268" s="87" t="s">
        <v>1243</v>
      </c>
      <c r="AB268" s="81"/>
      <c r="AC268" s="81" t="b">
        <v>0</v>
      </c>
      <c r="AD268" s="81">
        <v>17</v>
      </c>
      <c r="AE268" s="87" t="s">
        <v>1288</v>
      </c>
      <c r="AF268" s="81" t="b">
        <v>0</v>
      </c>
      <c r="AG268" s="81" t="s">
        <v>1298</v>
      </c>
      <c r="AH268" s="81"/>
      <c r="AI268" s="87" t="s">
        <v>1288</v>
      </c>
      <c r="AJ268" s="81" t="b">
        <v>0</v>
      </c>
      <c r="AK268" s="81">
        <v>10</v>
      </c>
      <c r="AL268" s="87" t="s">
        <v>1288</v>
      </c>
      <c r="AM268" s="81" t="s">
        <v>1316</v>
      </c>
      <c r="AN268" s="81" t="b">
        <v>0</v>
      </c>
      <c r="AO268" s="87" t="s">
        <v>1243</v>
      </c>
      <c r="AP268" s="81" t="s">
        <v>415</v>
      </c>
      <c r="AQ268" s="81">
        <v>0</v>
      </c>
      <c r="AR268" s="81">
        <v>0</v>
      </c>
      <c r="AS268" s="81"/>
      <c r="AT268" s="81"/>
      <c r="AU268" s="81"/>
      <c r="AV268" s="81"/>
      <c r="AW268" s="81"/>
      <c r="AX268" s="81"/>
      <c r="AY268" s="81"/>
      <c r="AZ268" s="81"/>
      <c r="BA268">
        <v>1</v>
      </c>
      <c r="BB268" s="80" t="str">
        <f>REPLACE(INDEX(GroupVertices[Group],MATCH(Edges[[#This Row],[Vertex 1]],GroupVertices[Vertex],0)),1,1,"")</f>
        <v>5</v>
      </c>
      <c r="BC268" s="80" t="str">
        <f>REPLACE(INDEX(GroupVertices[Group],MATCH(Edges[[#This Row],[Vertex 2]],GroupVertices[Vertex],0)),1,1,"")</f>
        <v>5</v>
      </c>
      <c r="BD268" s="48">
        <v>0</v>
      </c>
      <c r="BE268" s="49">
        <v>0</v>
      </c>
      <c r="BF268" s="48">
        <v>2</v>
      </c>
      <c r="BG268" s="49">
        <v>16.666666666666668</v>
      </c>
      <c r="BH268" s="48">
        <v>0</v>
      </c>
      <c r="BI268" s="49">
        <v>0</v>
      </c>
      <c r="BJ268" s="48">
        <v>10</v>
      </c>
      <c r="BK268" s="49">
        <v>83.33333333333333</v>
      </c>
      <c r="BL268" s="48">
        <v>12</v>
      </c>
    </row>
    <row r="269" spans="1:64" ht="15">
      <c r="A269" s="66" t="s">
        <v>382</v>
      </c>
      <c r="B269" s="66" t="s">
        <v>382</v>
      </c>
      <c r="C269" s="67" t="s">
        <v>3699</v>
      </c>
      <c r="D269" s="68">
        <v>10</v>
      </c>
      <c r="E269" s="69" t="s">
        <v>136</v>
      </c>
      <c r="F269" s="70">
        <v>17.142857142857142</v>
      </c>
      <c r="G269" s="67"/>
      <c r="H269" s="71"/>
      <c r="I269" s="72"/>
      <c r="J269" s="72"/>
      <c r="K269" s="34" t="s">
        <v>65</v>
      </c>
      <c r="L269" s="79">
        <v>269</v>
      </c>
      <c r="M269" s="79"/>
      <c r="N269" s="74"/>
      <c r="O269" s="81" t="s">
        <v>214</v>
      </c>
      <c r="P269" s="83">
        <v>43483.68332175926</v>
      </c>
      <c r="Q269" s="81" t="s">
        <v>524</v>
      </c>
      <c r="R269" s="85" t="s">
        <v>566</v>
      </c>
      <c r="S269" s="81" t="s">
        <v>575</v>
      </c>
      <c r="T269" s="81" t="s">
        <v>587</v>
      </c>
      <c r="U269" s="81"/>
      <c r="V269" s="85" t="s">
        <v>773</v>
      </c>
      <c r="W269" s="83">
        <v>43483.68332175926</v>
      </c>
      <c r="X269" s="85" t="s">
        <v>988</v>
      </c>
      <c r="Y269" s="81"/>
      <c r="Z269" s="81"/>
      <c r="AA269" s="87" t="s">
        <v>1244</v>
      </c>
      <c r="AB269" s="81"/>
      <c r="AC269" s="81" t="b">
        <v>0</v>
      </c>
      <c r="AD269" s="81">
        <v>2</v>
      </c>
      <c r="AE269" s="87" t="s">
        <v>1288</v>
      </c>
      <c r="AF269" s="81" t="b">
        <v>1</v>
      </c>
      <c r="AG269" s="81" t="s">
        <v>1298</v>
      </c>
      <c r="AH269" s="81"/>
      <c r="AI269" s="87" t="s">
        <v>1311</v>
      </c>
      <c r="AJ269" s="81" t="b">
        <v>0</v>
      </c>
      <c r="AK269" s="81">
        <v>0</v>
      </c>
      <c r="AL269" s="87" t="s">
        <v>1288</v>
      </c>
      <c r="AM269" s="81" t="s">
        <v>1316</v>
      </c>
      <c r="AN269" s="81" t="b">
        <v>0</v>
      </c>
      <c r="AO269" s="87" t="s">
        <v>1244</v>
      </c>
      <c r="AP269" s="81" t="s">
        <v>214</v>
      </c>
      <c r="AQ269" s="81">
        <v>0</v>
      </c>
      <c r="AR269" s="81">
        <v>0</v>
      </c>
      <c r="AS269" s="81"/>
      <c r="AT269" s="81"/>
      <c r="AU269" s="81"/>
      <c r="AV269" s="81"/>
      <c r="AW269" s="81"/>
      <c r="AX269" s="81"/>
      <c r="AY269" s="81"/>
      <c r="AZ269" s="81"/>
      <c r="BA269">
        <v>5</v>
      </c>
      <c r="BB269" s="80" t="str">
        <f>REPLACE(INDEX(GroupVertices[Group],MATCH(Edges[[#This Row],[Vertex 1]],GroupVertices[Vertex],0)),1,1,"")</f>
        <v>5</v>
      </c>
      <c r="BC269" s="80" t="str">
        <f>REPLACE(INDEX(GroupVertices[Group],MATCH(Edges[[#This Row],[Vertex 2]],GroupVertices[Vertex],0)),1,1,"")</f>
        <v>5</v>
      </c>
      <c r="BD269" s="48">
        <v>0</v>
      </c>
      <c r="BE269" s="49">
        <v>0</v>
      </c>
      <c r="BF269" s="48">
        <v>0</v>
      </c>
      <c r="BG269" s="49">
        <v>0</v>
      </c>
      <c r="BH269" s="48">
        <v>0</v>
      </c>
      <c r="BI269" s="49">
        <v>0</v>
      </c>
      <c r="BJ269" s="48">
        <v>12</v>
      </c>
      <c r="BK269" s="49">
        <v>100</v>
      </c>
      <c r="BL269" s="48">
        <v>12</v>
      </c>
    </row>
    <row r="270" spans="1:64" ht="15">
      <c r="A270" s="66" t="s">
        <v>383</v>
      </c>
      <c r="B270" s="66" t="s">
        <v>382</v>
      </c>
      <c r="C270" s="67" t="s">
        <v>3695</v>
      </c>
      <c r="D270" s="68">
        <v>3</v>
      </c>
      <c r="E270" s="69" t="s">
        <v>132</v>
      </c>
      <c r="F270" s="70">
        <v>32</v>
      </c>
      <c r="G270" s="67"/>
      <c r="H270" s="71"/>
      <c r="I270" s="72"/>
      <c r="J270" s="72"/>
      <c r="K270" s="34" t="s">
        <v>65</v>
      </c>
      <c r="L270" s="79">
        <v>270</v>
      </c>
      <c r="M270" s="79"/>
      <c r="N270" s="74"/>
      <c r="O270" s="81" t="s">
        <v>415</v>
      </c>
      <c r="P270" s="83">
        <v>43483.828368055554</v>
      </c>
      <c r="Q270" s="81" t="s">
        <v>433</v>
      </c>
      <c r="R270" s="81"/>
      <c r="S270" s="81"/>
      <c r="T270" s="81" t="s">
        <v>587</v>
      </c>
      <c r="U270" s="81"/>
      <c r="V270" s="85" t="s">
        <v>774</v>
      </c>
      <c r="W270" s="83">
        <v>43483.828368055554</v>
      </c>
      <c r="X270" s="85" t="s">
        <v>989</v>
      </c>
      <c r="Y270" s="81"/>
      <c r="Z270" s="81"/>
      <c r="AA270" s="87" t="s">
        <v>1245</v>
      </c>
      <c r="AB270" s="81"/>
      <c r="AC270" s="81" t="b">
        <v>0</v>
      </c>
      <c r="AD270" s="81">
        <v>0</v>
      </c>
      <c r="AE270" s="87" t="s">
        <v>1288</v>
      </c>
      <c r="AF270" s="81" t="b">
        <v>0</v>
      </c>
      <c r="AG270" s="81" t="s">
        <v>1298</v>
      </c>
      <c r="AH270" s="81"/>
      <c r="AI270" s="87" t="s">
        <v>1288</v>
      </c>
      <c r="AJ270" s="81" t="b">
        <v>0</v>
      </c>
      <c r="AK270" s="81">
        <v>10</v>
      </c>
      <c r="AL270" s="87" t="s">
        <v>1243</v>
      </c>
      <c r="AM270" s="81" t="s">
        <v>1312</v>
      </c>
      <c r="AN270" s="81" t="b">
        <v>0</v>
      </c>
      <c r="AO270" s="87" t="s">
        <v>1243</v>
      </c>
      <c r="AP270" s="81" t="s">
        <v>214</v>
      </c>
      <c r="AQ270" s="81">
        <v>0</v>
      </c>
      <c r="AR270" s="81">
        <v>0</v>
      </c>
      <c r="AS270" s="81"/>
      <c r="AT270" s="81"/>
      <c r="AU270" s="81"/>
      <c r="AV270" s="81"/>
      <c r="AW270" s="81"/>
      <c r="AX270" s="81"/>
      <c r="AY270" s="81"/>
      <c r="AZ270" s="81"/>
      <c r="BA270">
        <v>1</v>
      </c>
      <c r="BB270" s="80" t="str">
        <f>REPLACE(INDEX(GroupVertices[Group],MATCH(Edges[[#This Row],[Vertex 1]],GroupVertices[Vertex],0)),1,1,"")</f>
        <v>5</v>
      </c>
      <c r="BC270" s="80" t="str">
        <f>REPLACE(INDEX(GroupVertices[Group],MATCH(Edges[[#This Row],[Vertex 2]],GroupVertices[Vertex],0)),1,1,"")</f>
        <v>5</v>
      </c>
      <c r="BD270" s="48"/>
      <c r="BE270" s="49"/>
      <c r="BF270" s="48"/>
      <c r="BG270" s="49"/>
      <c r="BH270" s="48"/>
      <c r="BI270" s="49"/>
      <c r="BJ270" s="48"/>
      <c r="BK270" s="49"/>
      <c r="BL270" s="48"/>
    </row>
    <row r="271" spans="1:64" ht="15">
      <c r="A271" s="66" t="s">
        <v>350</v>
      </c>
      <c r="B271" s="66" t="s">
        <v>391</v>
      </c>
      <c r="C271" s="67" t="s">
        <v>3695</v>
      </c>
      <c r="D271" s="68">
        <v>3</v>
      </c>
      <c r="E271" s="69" t="s">
        <v>132</v>
      </c>
      <c r="F271" s="70">
        <v>32</v>
      </c>
      <c r="G271" s="67"/>
      <c r="H271" s="71"/>
      <c r="I271" s="72"/>
      <c r="J271" s="72"/>
      <c r="K271" s="34" t="s">
        <v>65</v>
      </c>
      <c r="L271" s="79">
        <v>271</v>
      </c>
      <c r="M271" s="79"/>
      <c r="N271" s="74"/>
      <c r="O271" s="81" t="s">
        <v>416</v>
      </c>
      <c r="P271" s="83">
        <v>43483.51712962963</v>
      </c>
      <c r="Q271" s="81" t="s">
        <v>491</v>
      </c>
      <c r="R271" s="81"/>
      <c r="S271" s="81"/>
      <c r="T271" s="81" t="s">
        <v>608</v>
      </c>
      <c r="U271" s="81"/>
      <c r="V271" s="85" t="s">
        <v>770</v>
      </c>
      <c r="W271" s="83">
        <v>43483.51712962963</v>
      </c>
      <c r="X271" s="85" t="s">
        <v>990</v>
      </c>
      <c r="Y271" s="81"/>
      <c r="Z271" s="81"/>
      <c r="AA271" s="87" t="s">
        <v>1246</v>
      </c>
      <c r="AB271" s="81"/>
      <c r="AC271" s="81" t="b">
        <v>0</v>
      </c>
      <c r="AD271" s="81">
        <v>7</v>
      </c>
      <c r="AE271" s="87" t="s">
        <v>1288</v>
      </c>
      <c r="AF271" s="81" t="b">
        <v>0</v>
      </c>
      <c r="AG271" s="81" t="s">
        <v>1298</v>
      </c>
      <c r="AH271" s="81"/>
      <c r="AI271" s="87" t="s">
        <v>1288</v>
      </c>
      <c r="AJ271" s="81" t="b">
        <v>0</v>
      </c>
      <c r="AK271" s="81">
        <v>4</v>
      </c>
      <c r="AL271" s="87" t="s">
        <v>1288</v>
      </c>
      <c r="AM271" s="81" t="s">
        <v>1312</v>
      </c>
      <c r="AN271" s="81" t="b">
        <v>0</v>
      </c>
      <c r="AO271" s="87" t="s">
        <v>1246</v>
      </c>
      <c r="AP271" s="81" t="s">
        <v>415</v>
      </c>
      <c r="AQ271" s="81">
        <v>0</v>
      </c>
      <c r="AR271" s="81">
        <v>0</v>
      </c>
      <c r="AS271" s="81" t="s">
        <v>1323</v>
      </c>
      <c r="AT271" s="81" t="s">
        <v>1324</v>
      </c>
      <c r="AU271" s="81" t="s">
        <v>1325</v>
      </c>
      <c r="AV271" s="81" t="s">
        <v>1326</v>
      </c>
      <c r="AW271" s="81" t="s">
        <v>1327</v>
      </c>
      <c r="AX271" s="81" t="s">
        <v>1328</v>
      </c>
      <c r="AY271" s="81" t="s">
        <v>1329</v>
      </c>
      <c r="AZ271" s="85" t="s">
        <v>1330</v>
      </c>
      <c r="BA271">
        <v>1</v>
      </c>
      <c r="BB271" s="80" t="str">
        <f>REPLACE(INDEX(GroupVertices[Group],MATCH(Edges[[#This Row],[Vertex 1]],GroupVertices[Vertex],0)),1,1,"")</f>
        <v>4</v>
      </c>
      <c r="BC271" s="80" t="str">
        <f>REPLACE(INDEX(GroupVertices[Group],MATCH(Edges[[#This Row],[Vertex 2]],GroupVertices[Vertex],0)),1,1,"")</f>
        <v>5</v>
      </c>
      <c r="BD271" s="48">
        <v>1</v>
      </c>
      <c r="BE271" s="49">
        <v>4</v>
      </c>
      <c r="BF271" s="48">
        <v>1</v>
      </c>
      <c r="BG271" s="49">
        <v>4</v>
      </c>
      <c r="BH271" s="48">
        <v>0</v>
      </c>
      <c r="BI271" s="49">
        <v>0</v>
      </c>
      <c r="BJ271" s="48">
        <v>23</v>
      </c>
      <c r="BK271" s="49">
        <v>92</v>
      </c>
      <c r="BL271" s="48">
        <v>25</v>
      </c>
    </row>
    <row r="272" spans="1:64" ht="15">
      <c r="A272" s="66" t="s">
        <v>383</v>
      </c>
      <c r="B272" s="66" t="s">
        <v>391</v>
      </c>
      <c r="C272" s="67" t="s">
        <v>3695</v>
      </c>
      <c r="D272" s="68">
        <v>3</v>
      </c>
      <c r="E272" s="69" t="s">
        <v>132</v>
      </c>
      <c r="F272" s="70">
        <v>32</v>
      </c>
      <c r="G272" s="67"/>
      <c r="H272" s="71"/>
      <c r="I272" s="72"/>
      <c r="J272" s="72"/>
      <c r="K272" s="34" t="s">
        <v>65</v>
      </c>
      <c r="L272" s="79">
        <v>272</v>
      </c>
      <c r="M272" s="79"/>
      <c r="N272" s="74"/>
      <c r="O272" s="81" t="s">
        <v>416</v>
      </c>
      <c r="P272" s="83">
        <v>43483.828368055554</v>
      </c>
      <c r="Q272" s="81" t="s">
        <v>433</v>
      </c>
      <c r="R272" s="81"/>
      <c r="S272" s="81"/>
      <c r="T272" s="81" t="s">
        <v>587</v>
      </c>
      <c r="U272" s="81"/>
      <c r="V272" s="85" t="s">
        <v>774</v>
      </c>
      <c r="W272" s="83">
        <v>43483.828368055554</v>
      </c>
      <c r="X272" s="85" t="s">
        <v>989</v>
      </c>
      <c r="Y272" s="81"/>
      <c r="Z272" s="81"/>
      <c r="AA272" s="87" t="s">
        <v>1245</v>
      </c>
      <c r="AB272" s="81"/>
      <c r="AC272" s="81" t="b">
        <v>0</v>
      </c>
      <c r="AD272" s="81">
        <v>0</v>
      </c>
      <c r="AE272" s="87" t="s">
        <v>1288</v>
      </c>
      <c r="AF272" s="81" t="b">
        <v>0</v>
      </c>
      <c r="AG272" s="81" t="s">
        <v>1298</v>
      </c>
      <c r="AH272" s="81"/>
      <c r="AI272" s="87" t="s">
        <v>1288</v>
      </c>
      <c r="AJ272" s="81" t="b">
        <v>0</v>
      </c>
      <c r="AK272" s="81">
        <v>10</v>
      </c>
      <c r="AL272" s="87" t="s">
        <v>1243</v>
      </c>
      <c r="AM272" s="81" t="s">
        <v>1312</v>
      </c>
      <c r="AN272" s="81" t="b">
        <v>0</v>
      </c>
      <c r="AO272" s="87" t="s">
        <v>1243</v>
      </c>
      <c r="AP272" s="81" t="s">
        <v>214</v>
      </c>
      <c r="AQ272" s="81">
        <v>0</v>
      </c>
      <c r="AR272" s="81">
        <v>0</v>
      </c>
      <c r="AS272" s="81"/>
      <c r="AT272" s="81"/>
      <c r="AU272" s="81"/>
      <c r="AV272" s="81"/>
      <c r="AW272" s="81"/>
      <c r="AX272" s="81"/>
      <c r="AY272" s="81"/>
      <c r="AZ272" s="81"/>
      <c r="BA272">
        <v>1</v>
      </c>
      <c r="BB272" s="80" t="str">
        <f>REPLACE(INDEX(GroupVertices[Group],MATCH(Edges[[#This Row],[Vertex 1]],GroupVertices[Vertex],0)),1,1,"")</f>
        <v>5</v>
      </c>
      <c r="BC272" s="80" t="str">
        <f>REPLACE(INDEX(GroupVertices[Group],MATCH(Edges[[#This Row],[Vertex 2]],GroupVertices[Vertex],0)),1,1,"")</f>
        <v>5</v>
      </c>
      <c r="BD272" s="48">
        <v>0</v>
      </c>
      <c r="BE272" s="49">
        <v>0</v>
      </c>
      <c r="BF272" s="48">
        <v>2</v>
      </c>
      <c r="BG272" s="49">
        <v>16.666666666666668</v>
      </c>
      <c r="BH272" s="48">
        <v>0</v>
      </c>
      <c r="BI272" s="49">
        <v>0</v>
      </c>
      <c r="BJ272" s="48">
        <v>10</v>
      </c>
      <c r="BK272" s="49">
        <v>83.33333333333333</v>
      </c>
      <c r="BL272" s="48">
        <v>12</v>
      </c>
    </row>
    <row r="273" spans="1:64" ht="15">
      <c r="A273" s="66" t="s">
        <v>384</v>
      </c>
      <c r="B273" s="66" t="s">
        <v>350</v>
      </c>
      <c r="C273" s="67" t="s">
        <v>3695</v>
      </c>
      <c r="D273" s="68">
        <v>3</v>
      </c>
      <c r="E273" s="69" t="s">
        <v>132</v>
      </c>
      <c r="F273" s="70">
        <v>32</v>
      </c>
      <c r="G273" s="67"/>
      <c r="H273" s="71"/>
      <c r="I273" s="72"/>
      <c r="J273" s="72"/>
      <c r="K273" s="34" t="s">
        <v>65</v>
      </c>
      <c r="L273" s="79">
        <v>273</v>
      </c>
      <c r="M273" s="79"/>
      <c r="N273" s="74"/>
      <c r="O273" s="81" t="s">
        <v>415</v>
      </c>
      <c r="P273" s="83">
        <v>43483.829664351855</v>
      </c>
      <c r="Q273" s="81" t="s">
        <v>525</v>
      </c>
      <c r="R273" s="81"/>
      <c r="S273" s="81"/>
      <c r="T273" s="81"/>
      <c r="U273" s="81"/>
      <c r="V273" s="85" t="s">
        <v>775</v>
      </c>
      <c r="W273" s="83">
        <v>43483.829664351855</v>
      </c>
      <c r="X273" s="85" t="s">
        <v>991</v>
      </c>
      <c r="Y273" s="81"/>
      <c r="Z273" s="81"/>
      <c r="AA273" s="87" t="s">
        <v>1247</v>
      </c>
      <c r="AB273" s="81"/>
      <c r="AC273" s="81" t="b">
        <v>0</v>
      </c>
      <c r="AD273" s="81">
        <v>0</v>
      </c>
      <c r="AE273" s="87" t="s">
        <v>1288</v>
      </c>
      <c r="AF273" s="81" t="b">
        <v>0</v>
      </c>
      <c r="AG273" s="81" t="s">
        <v>1298</v>
      </c>
      <c r="AH273" s="81"/>
      <c r="AI273" s="87" t="s">
        <v>1288</v>
      </c>
      <c r="AJ273" s="81" t="b">
        <v>0</v>
      </c>
      <c r="AK273" s="81">
        <v>7</v>
      </c>
      <c r="AL273" s="87" t="s">
        <v>1265</v>
      </c>
      <c r="AM273" s="81" t="s">
        <v>1312</v>
      </c>
      <c r="AN273" s="81" t="b">
        <v>0</v>
      </c>
      <c r="AO273" s="87" t="s">
        <v>1265</v>
      </c>
      <c r="AP273" s="81" t="s">
        <v>214</v>
      </c>
      <c r="AQ273" s="81">
        <v>0</v>
      </c>
      <c r="AR273" s="81">
        <v>0</v>
      </c>
      <c r="AS273" s="81"/>
      <c r="AT273" s="81"/>
      <c r="AU273" s="81"/>
      <c r="AV273" s="81"/>
      <c r="AW273" s="81"/>
      <c r="AX273" s="81"/>
      <c r="AY273" s="81"/>
      <c r="AZ273" s="81"/>
      <c r="BA273">
        <v>1</v>
      </c>
      <c r="BB273" s="80" t="str">
        <f>REPLACE(INDEX(GroupVertices[Group],MATCH(Edges[[#This Row],[Vertex 1]],GroupVertices[Vertex],0)),1,1,"")</f>
        <v>4</v>
      </c>
      <c r="BC273" s="80" t="str">
        <f>REPLACE(INDEX(GroupVertices[Group],MATCH(Edges[[#This Row],[Vertex 2]],GroupVertices[Vertex],0)),1,1,"")</f>
        <v>4</v>
      </c>
      <c r="BD273" s="48">
        <v>3</v>
      </c>
      <c r="BE273" s="49">
        <v>10.344827586206897</v>
      </c>
      <c r="BF273" s="48">
        <v>0</v>
      </c>
      <c r="BG273" s="49">
        <v>0</v>
      </c>
      <c r="BH273" s="48">
        <v>0</v>
      </c>
      <c r="BI273" s="49">
        <v>0</v>
      </c>
      <c r="BJ273" s="48">
        <v>26</v>
      </c>
      <c r="BK273" s="49">
        <v>89.65517241379311</v>
      </c>
      <c r="BL273" s="48">
        <v>29</v>
      </c>
    </row>
    <row r="274" spans="1:64" ht="15">
      <c r="A274" s="66" t="s">
        <v>385</v>
      </c>
      <c r="B274" s="66" t="s">
        <v>385</v>
      </c>
      <c r="C274" s="67" t="s">
        <v>3695</v>
      </c>
      <c r="D274" s="68">
        <v>3</v>
      </c>
      <c r="E274" s="69" t="s">
        <v>132</v>
      </c>
      <c r="F274" s="70">
        <v>32</v>
      </c>
      <c r="G274" s="67"/>
      <c r="H274" s="71"/>
      <c r="I274" s="72"/>
      <c r="J274" s="72"/>
      <c r="K274" s="34" t="s">
        <v>65</v>
      </c>
      <c r="L274" s="79">
        <v>274</v>
      </c>
      <c r="M274" s="79"/>
      <c r="N274" s="74"/>
      <c r="O274" s="81" t="s">
        <v>214</v>
      </c>
      <c r="P274" s="83">
        <v>43483.65230324074</v>
      </c>
      <c r="Q274" s="81" t="s">
        <v>434</v>
      </c>
      <c r="R274" s="85" t="s">
        <v>539</v>
      </c>
      <c r="S274" s="81" t="s">
        <v>574</v>
      </c>
      <c r="T274" s="81" t="s">
        <v>627</v>
      </c>
      <c r="U274" s="81"/>
      <c r="V274" s="85" t="s">
        <v>776</v>
      </c>
      <c r="W274" s="83">
        <v>43483.65230324074</v>
      </c>
      <c r="X274" s="85" t="s">
        <v>561</v>
      </c>
      <c r="Y274" s="81"/>
      <c r="Z274" s="81"/>
      <c r="AA274" s="87" t="s">
        <v>1248</v>
      </c>
      <c r="AB274" s="81"/>
      <c r="AC274" s="81" t="b">
        <v>0</v>
      </c>
      <c r="AD274" s="81">
        <v>24</v>
      </c>
      <c r="AE274" s="87" t="s">
        <v>1288</v>
      </c>
      <c r="AF274" s="81" t="b">
        <v>0</v>
      </c>
      <c r="AG274" s="81" t="s">
        <v>1298</v>
      </c>
      <c r="AH274" s="81"/>
      <c r="AI274" s="87" t="s">
        <v>1288</v>
      </c>
      <c r="AJ274" s="81" t="b">
        <v>0</v>
      </c>
      <c r="AK274" s="81">
        <v>16</v>
      </c>
      <c r="AL274" s="87" t="s">
        <v>1288</v>
      </c>
      <c r="AM274" s="81" t="s">
        <v>1312</v>
      </c>
      <c r="AN274" s="81" t="b">
        <v>0</v>
      </c>
      <c r="AO274" s="87" t="s">
        <v>1248</v>
      </c>
      <c r="AP274" s="81" t="s">
        <v>415</v>
      </c>
      <c r="AQ274" s="81">
        <v>0</v>
      </c>
      <c r="AR274" s="81">
        <v>0</v>
      </c>
      <c r="AS274" s="81"/>
      <c r="AT274" s="81"/>
      <c r="AU274" s="81"/>
      <c r="AV274" s="81"/>
      <c r="AW274" s="81"/>
      <c r="AX274" s="81"/>
      <c r="AY274" s="81"/>
      <c r="AZ274" s="81"/>
      <c r="BA274">
        <v>1</v>
      </c>
      <c r="BB274" s="80" t="str">
        <f>REPLACE(INDEX(GroupVertices[Group],MATCH(Edges[[#This Row],[Vertex 1]],GroupVertices[Vertex],0)),1,1,"")</f>
        <v>2</v>
      </c>
      <c r="BC274" s="80" t="str">
        <f>REPLACE(INDEX(GroupVertices[Group],MATCH(Edges[[#This Row],[Vertex 2]],GroupVertices[Vertex],0)),1,1,"")</f>
        <v>2</v>
      </c>
      <c r="BD274" s="48">
        <v>4</v>
      </c>
      <c r="BE274" s="49">
        <v>13.333333333333334</v>
      </c>
      <c r="BF274" s="48">
        <v>1</v>
      </c>
      <c r="BG274" s="49">
        <v>3.3333333333333335</v>
      </c>
      <c r="BH274" s="48">
        <v>0</v>
      </c>
      <c r="BI274" s="49">
        <v>0</v>
      </c>
      <c r="BJ274" s="48">
        <v>25</v>
      </c>
      <c r="BK274" s="49">
        <v>83.33333333333333</v>
      </c>
      <c r="BL274" s="48">
        <v>30</v>
      </c>
    </row>
    <row r="275" spans="1:64" ht="15">
      <c r="A275" s="66" t="s">
        <v>293</v>
      </c>
      <c r="B275" s="66" t="s">
        <v>385</v>
      </c>
      <c r="C275" s="67" t="s">
        <v>3695</v>
      </c>
      <c r="D275" s="68">
        <v>3</v>
      </c>
      <c r="E275" s="69" t="s">
        <v>132</v>
      </c>
      <c r="F275" s="70">
        <v>32</v>
      </c>
      <c r="G275" s="67"/>
      <c r="H275" s="71"/>
      <c r="I275" s="72"/>
      <c r="J275" s="72"/>
      <c r="K275" s="34" t="s">
        <v>65</v>
      </c>
      <c r="L275" s="79">
        <v>275</v>
      </c>
      <c r="M275" s="79"/>
      <c r="N275" s="74"/>
      <c r="O275" s="81" t="s">
        <v>415</v>
      </c>
      <c r="P275" s="83">
        <v>43483.67743055556</v>
      </c>
      <c r="Q275" s="81" t="s">
        <v>434</v>
      </c>
      <c r="R275" s="85" t="s">
        <v>539</v>
      </c>
      <c r="S275" s="81" t="s">
        <v>574</v>
      </c>
      <c r="T275" s="81" t="s">
        <v>595</v>
      </c>
      <c r="U275" s="81"/>
      <c r="V275" s="85" t="s">
        <v>707</v>
      </c>
      <c r="W275" s="83">
        <v>43483.67743055556</v>
      </c>
      <c r="X275" s="85" t="s">
        <v>992</v>
      </c>
      <c r="Y275" s="81"/>
      <c r="Z275" s="81"/>
      <c r="AA275" s="87" t="s">
        <v>1249</v>
      </c>
      <c r="AB275" s="81"/>
      <c r="AC275" s="81" t="b">
        <v>0</v>
      </c>
      <c r="AD275" s="81">
        <v>0</v>
      </c>
      <c r="AE275" s="87" t="s">
        <v>1288</v>
      </c>
      <c r="AF275" s="81" t="b">
        <v>0</v>
      </c>
      <c r="AG275" s="81" t="s">
        <v>1298</v>
      </c>
      <c r="AH275" s="81"/>
      <c r="AI275" s="87" t="s">
        <v>1288</v>
      </c>
      <c r="AJ275" s="81" t="b">
        <v>0</v>
      </c>
      <c r="AK275" s="81">
        <v>16</v>
      </c>
      <c r="AL275" s="87" t="s">
        <v>1248</v>
      </c>
      <c r="AM275" s="81" t="s">
        <v>1315</v>
      </c>
      <c r="AN275" s="81" t="b">
        <v>0</v>
      </c>
      <c r="AO275" s="87" t="s">
        <v>1248</v>
      </c>
      <c r="AP275" s="81" t="s">
        <v>214</v>
      </c>
      <c r="AQ275" s="81">
        <v>0</v>
      </c>
      <c r="AR275" s="81">
        <v>0</v>
      </c>
      <c r="AS275" s="81"/>
      <c r="AT275" s="81"/>
      <c r="AU275" s="81"/>
      <c r="AV275" s="81"/>
      <c r="AW275" s="81"/>
      <c r="AX275" s="81"/>
      <c r="AY275" s="81"/>
      <c r="AZ275" s="81"/>
      <c r="BA275">
        <v>1</v>
      </c>
      <c r="BB275" s="80" t="str">
        <f>REPLACE(INDEX(GroupVertices[Group],MATCH(Edges[[#This Row],[Vertex 1]],GroupVertices[Vertex],0)),1,1,"")</f>
        <v>2</v>
      </c>
      <c r="BC275" s="80" t="str">
        <f>REPLACE(INDEX(GroupVertices[Group],MATCH(Edges[[#This Row],[Vertex 2]],GroupVertices[Vertex],0)),1,1,"")</f>
        <v>2</v>
      </c>
      <c r="BD275" s="48">
        <v>4</v>
      </c>
      <c r="BE275" s="49">
        <v>13.333333333333334</v>
      </c>
      <c r="BF275" s="48">
        <v>1</v>
      </c>
      <c r="BG275" s="49">
        <v>3.3333333333333335</v>
      </c>
      <c r="BH275" s="48">
        <v>0</v>
      </c>
      <c r="BI275" s="49">
        <v>0</v>
      </c>
      <c r="BJ275" s="48">
        <v>25</v>
      </c>
      <c r="BK275" s="49">
        <v>83.33333333333333</v>
      </c>
      <c r="BL275" s="48">
        <v>30</v>
      </c>
    </row>
    <row r="276" spans="1:64" ht="15">
      <c r="A276" s="66" t="s">
        <v>350</v>
      </c>
      <c r="B276" s="66" t="s">
        <v>385</v>
      </c>
      <c r="C276" s="67" t="s">
        <v>3695</v>
      </c>
      <c r="D276" s="68">
        <v>3</v>
      </c>
      <c r="E276" s="69" t="s">
        <v>132</v>
      </c>
      <c r="F276" s="70">
        <v>32</v>
      </c>
      <c r="G276" s="67"/>
      <c r="H276" s="71"/>
      <c r="I276" s="72"/>
      <c r="J276" s="72"/>
      <c r="K276" s="34" t="s">
        <v>65</v>
      </c>
      <c r="L276" s="79">
        <v>276</v>
      </c>
      <c r="M276" s="79"/>
      <c r="N276" s="74"/>
      <c r="O276" s="81" t="s">
        <v>415</v>
      </c>
      <c r="P276" s="83">
        <v>43483.67619212963</v>
      </c>
      <c r="Q276" s="81" t="s">
        <v>434</v>
      </c>
      <c r="R276" s="85" t="s">
        <v>539</v>
      </c>
      <c r="S276" s="81" t="s">
        <v>574</v>
      </c>
      <c r="T276" s="81" t="s">
        <v>595</v>
      </c>
      <c r="U276" s="81"/>
      <c r="V276" s="85" t="s">
        <v>770</v>
      </c>
      <c r="W276" s="83">
        <v>43483.67619212963</v>
      </c>
      <c r="X276" s="85" t="s">
        <v>993</v>
      </c>
      <c r="Y276" s="81"/>
      <c r="Z276" s="81"/>
      <c r="AA276" s="87" t="s">
        <v>1250</v>
      </c>
      <c r="AB276" s="81"/>
      <c r="AC276" s="81" t="b">
        <v>0</v>
      </c>
      <c r="AD276" s="81">
        <v>0</v>
      </c>
      <c r="AE276" s="87" t="s">
        <v>1288</v>
      </c>
      <c r="AF276" s="81" t="b">
        <v>0</v>
      </c>
      <c r="AG276" s="81" t="s">
        <v>1298</v>
      </c>
      <c r="AH276" s="81"/>
      <c r="AI276" s="87" t="s">
        <v>1288</v>
      </c>
      <c r="AJ276" s="81" t="b">
        <v>0</v>
      </c>
      <c r="AK276" s="81">
        <v>16</v>
      </c>
      <c r="AL276" s="87" t="s">
        <v>1248</v>
      </c>
      <c r="AM276" s="81" t="s">
        <v>1312</v>
      </c>
      <c r="AN276" s="81" t="b">
        <v>0</v>
      </c>
      <c r="AO276" s="87" t="s">
        <v>1248</v>
      </c>
      <c r="AP276" s="81" t="s">
        <v>214</v>
      </c>
      <c r="AQ276" s="81">
        <v>0</v>
      </c>
      <c r="AR276" s="81">
        <v>0</v>
      </c>
      <c r="AS276" s="81"/>
      <c r="AT276" s="81"/>
      <c r="AU276" s="81"/>
      <c r="AV276" s="81"/>
      <c r="AW276" s="81"/>
      <c r="AX276" s="81"/>
      <c r="AY276" s="81"/>
      <c r="AZ276" s="81"/>
      <c r="BA276">
        <v>1</v>
      </c>
      <c r="BB276" s="80" t="str">
        <f>REPLACE(INDEX(GroupVertices[Group],MATCH(Edges[[#This Row],[Vertex 1]],GroupVertices[Vertex],0)),1,1,"")</f>
        <v>4</v>
      </c>
      <c r="BC276" s="80" t="str">
        <f>REPLACE(INDEX(GroupVertices[Group],MATCH(Edges[[#This Row],[Vertex 2]],GroupVertices[Vertex],0)),1,1,"")</f>
        <v>2</v>
      </c>
      <c r="BD276" s="48">
        <v>4</v>
      </c>
      <c r="BE276" s="49">
        <v>13.333333333333334</v>
      </c>
      <c r="BF276" s="48">
        <v>1</v>
      </c>
      <c r="BG276" s="49">
        <v>3.3333333333333335</v>
      </c>
      <c r="BH276" s="48">
        <v>0</v>
      </c>
      <c r="BI276" s="49">
        <v>0</v>
      </c>
      <c r="BJ276" s="48">
        <v>25</v>
      </c>
      <c r="BK276" s="49">
        <v>83.33333333333333</v>
      </c>
      <c r="BL276" s="48">
        <v>30</v>
      </c>
    </row>
    <row r="277" spans="1:64" ht="15">
      <c r="A277" s="66" t="s">
        <v>386</v>
      </c>
      <c r="B277" s="66" t="s">
        <v>385</v>
      </c>
      <c r="C277" s="67" t="s">
        <v>3695</v>
      </c>
      <c r="D277" s="68">
        <v>3</v>
      </c>
      <c r="E277" s="69" t="s">
        <v>132</v>
      </c>
      <c r="F277" s="70">
        <v>32</v>
      </c>
      <c r="G277" s="67"/>
      <c r="H277" s="71"/>
      <c r="I277" s="72"/>
      <c r="J277" s="72"/>
      <c r="K277" s="34" t="s">
        <v>65</v>
      </c>
      <c r="L277" s="79">
        <v>277</v>
      </c>
      <c r="M277" s="79"/>
      <c r="N277" s="74"/>
      <c r="O277" s="81" t="s">
        <v>415</v>
      </c>
      <c r="P277" s="83">
        <v>43483.70475694445</v>
      </c>
      <c r="Q277" s="81" t="s">
        <v>434</v>
      </c>
      <c r="R277" s="85" t="s">
        <v>539</v>
      </c>
      <c r="S277" s="81" t="s">
        <v>574</v>
      </c>
      <c r="T277" s="81" t="s">
        <v>595</v>
      </c>
      <c r="U277" s="81"/>
      <c r="V277" s="85" t="s">
        <v>777</v>
      </c>
      <c r="W277" s="83">
        <v>43483.70475694445</v>
      </c>
      <c r="X277" s="85" t="s">
        <v>994</v>
      </c>
      <c r="Y277" s="81"/>
      <c r="Z277" s="81"/>
      <c r="AA277" s="87" t="s">
        <v>1251</v>
      </c>
      <c r="AB277" s="81"/>
      <c r="AC277" s="81" t="b">
        <v>0</v>
      </c>
      <c r="AD277" s="81">
        <v>0</v>
      </c>
      <c r="AE277" s="87" t="s">
        <v>1288</v>
      </c>
      <c r="AF277" s="81" t="b">
        <v>0</v>
      </c>
      <c r="AG277" s="81" t="s">
        <v>1298</v>
      </c>
      <c r="AH277" s="81"/>
      <c r="AI277" s="87" t="s">
        <v>1288</v>
      </c>
      <c r="AJ277" s="81" t="b">
        <v>0</v>
      </c>
      <c r="AK277" s="81">
        <v>16</v>
      </c>
      <c r="AL277" s="87" t="s">
        <v>1248</v>
      </c>
      <c r="AM277" s="81" t="s">
        <v>1312</v>
      </c>
      <c r="AN277" s="81" t="b">
        <v>0</v>
      </c>
      <c r="AO277" s="87" t="s">
        <v>1248</v>
      </c>
      <c r="AP277" s="81" t="s">
        <v>214</v>
      </c>
      <c r="AQ277" s="81">
        <v>0</v>
      </c>
      <c r="AR277" s="81">
        <v>0</v>
      </c>
      <c r="AS277" s="81"/>
      <c r="AT277" s="81"/>
      <c r="AU277" s="81"/>
      <c r="AV277" s="81"/>
      <c r="AW277" s="81"/>
      <c r="AX277" s="81"/>
      <c r="AY277" s="81"/>
      <c r="AZ277" s="81"/>
      <c r="BA277">
        <v>1</v>
      </c>
      <c r="BB277" s="80" t="str">
        <f>REPLACE(INDEX(GroupVertices[Group],MATCH(Edges[[#This Row],[Vertex 1]],GroupVertices[Vertex],0)),1,1,"")</f>
        <v>2</v>
      </c>
      <c r="BC277" s="80" t="str">
        <f>REPLACE(INDEX(GroupVertices[Group],MATCH(Edges[[#This Row],[Vertex 2]],GroupVertices[Vertex],0)),1,1,"")</f>
        <v>2</v>
      </c>
      <c r="BD277" s="48">
        <v>4</v>
      </c>
      <c r="BE277" s="49">
        <v>13.333333333333334</v>
      </c>
      <c r="BF277" s="48">
        <v>1</v>
      </c>
      <c r="BG277" s="49">
        <v>3.3333333333333335</v>
      </c>
      <c r="BH277" s="48">
        <v>0</v>
      </c>
      <c r="BI277" s="49">
        <v>0</v>
      </c>
      <c r="BJ277" s="48">
        <v>25</v>
      </c>
      <c r="BK277" s="49">
        <v>83.33333333333333</v>
      </c>
      <c r="BL277" s="48">
        <v>30</v>
      </c>
    </row>
    <row r="278" spans="1:64" ht="15">
      <c r="A278" s="66" t="s">
        <v>293</v>
      </c>
      <c r="B278" s="66" t="s">
        <v>386</v>
      </c>
      <c r="C278" s="67" t="s">
        <v>3695</v>
      </c>
      <c r="D278" s="68">
        <v>3</v>
      </c>
      <c r="E278" s="69" t="s">
        <v>132</v>
      </c>
      <c r="F278" s="70">
        <v>32</v>
      </c>
      <c r="G278" s="67"/>
      <c r="H278" s="71"/>
      <c r="I278" s="72"/>
      <c r="J278" s="72"/>
      <c r="K278" s="34" t="s">
        <v>65</v>
      </c>
      <c r="L278" s="79">
        <v>278</v>
      </c>
      <c r="M278" s="79"/>
      <c r="N278" s="74"/>
      <c r="O278" s="81" t="s">
        <v>416</v>
      </c>
      <c r="P278" s="83">
        <v>43483.40193287037</v>
      </c>
      <c r="Q278" s="81" t="s">
        <v>461</v>
      </c>
      <c r="R278" s="81"/>
      <c r="S278" s="81"/>
      <c r="T278" s="81" t="s">
        <v>604</v>
      </c>
      <c r="U278" s="85" t="s">
        <v>665</v>
      </c>
      <c r="V278" s="85" t="s">
        <v>665</v>
      </c>
      <c r="W278" s="83">
        <v>43483.40193287037</v>
      </c>
      <c r="X278" s="85" t="s">
        <v>995</v>
      </c>
      <c r="Y278" s="81"/>
      <c r="Z278" s="81"/>
      <c r="AA278" s="87" t="s">
        <v>1252</v>
      </c>
      <c r="AB278" s="81"/>
      <c r="AC278" s="81" t="b">
        <v>0</v>
      </c>
      <c r="AD278" s="81">
        <v>8</v>
      </c>
      <c r="AE278" s="87" t="s">
        <v>1288</v>
      </c>
      <c r="AF278" s="81" t="b">
        <v>0</v>
      </c>
      <c r="AG278" s="81" t="s">
        <v>1298</v>
      </c>
      <c r="AH278" s="81"/>
      <c r="AI278" s="87" t="s">
        <v>1288</v>
      </c>
      <c r="AJ278" s="81" t="b">
        <v>0</v>
      </c>
      <c r="AK278" s="81">
        <v>6</v>
      </c>
      <c r="AL278" s="87" t="s">
        <v>1288</v>
      </c>
      <c r="AM278" s="81" t="s">
        <v>1315</v>
      </c>
      <c r="AN278" s="81" t="b">
        <v>0</v>
      </c>
      <c r="AO278" s="87" t="s">
        <v>1252</v>
      </c>
      <c r="AP278" s="81" t="s">
        <v>415</v>
      </c>
      <c r="AQ278" s="81">
        <v>0</v>
      </c>
      <c r="AR278" s="81">
        <v>0</v>
      </c>
      <c r="AS278" s="81"/>
      <c r="AT278" s="81"/>
      <c r="AU278" s="81"/>
      <c r="AV278" s="81"/>
      <c r="AW278" s="81"/>
      <c r="AX278" s="81"/>
      <c r="AY278" s="81"/>
      <c r="AZ278" s="81"/>
      <c r="BA278">
        <v>1</v>
      </c>
      <c r="BB278" s="80" t="str">
        <f>REPLACE(INDEX(GroupVertices[Group],MATCH(Edges[[#This Row],[Vertex 1]],GroupVertices[Vertex],0)),1,1,"")</f>
        <v>2</v>
      </c>
      <c r="BC278" s="80" t="str">
        <f>REPLACE(INDEX(GroupVertices[Group],MATCH(Edges[[#This Row],[Vertex 2]],GroupVertices[Vertex],0)),1,1,"")</f>
        <v>2</v>
      </c>
      <c r="BD278" s="48">
        <v>2</v>
      </c>
      <c r="BE278" s="49">
        <v>5.405405405405405</v>
      </c>
      <c r="BF278" s="48">
        <v>2</v>
      </c>
      <c r="BG278" s="49">
        <v>5.405405405405405</v>
      </c>
      <c r="BH278" s="48">
        <v>0</v>
      </c>
      <c r="BI278" s="49">
        <v>0</v>
      </c>
      <c r="BJ278" s="48">
        <v>33</v>
      </c>
      <c r="BK278" s="49">
        <v>89.1891891891892</v>
      </c>
      <c r="BL278" s="48">
        <v>37</v>
      </c>
    </row>
    <row r="279" spans="1:64" ht="15">
      <c r="A279" s="66" t="s">
        <v>386</v>
      </c>
      <c r="B279" s="66" t="s">
        <v>323</v>
      </c>
      <c r="C279" s="67" t="s">
        <v>3695</v>
      </c>
      <c r="D279" s="68">
        <v>3</v>
      </c>
      <c r="E279" s="69" t="s">
        <v>132</v>
      </c>
      <c r="F279" s="70">
        <v>32</v>
      </c>
      <c r="G279" s="67"/>
      <c r="H279" s="71"/>
      <c r="I279" s="72"/>
      <c r="J279" s="72"/>
      <c r="K279" s="34" t="s">
        <v>65</v>
      </c>
      <c r="L279" s="79">
        <v>279</v>
      </c>
      <c r="M279" s="79"/>
      <c r="N279" s="74"/>
      <c r="O279" s="81" t="s">
        <v>415</v>
      </c>
      <c r="P279" s="83">
        <v>43483.83563657408</v>
      </c>
      <c r="Q279" s="81" t="s">
        <v>506</v>
      </c>
      <c r="R279" s="81"/>
      <c r="S279" s="81"/>
      <c r="T279" s="81"/>
      <c r="U279" s="81"/>
      <c r="V279" s="85" t="s">
        <v>777</v>
      </c>
      <c r="W279" s="83">
        <v>43483.83563657408</v>
      </c>
      <c r="X279" s="85" t="s">
        <v>996</v>
      </c>
      <c r="Y279" s="81"/>
      <c r="Z279" s="81"/>
      <c r="AA279" s="87" t="s">
        <v>1253</v>
      </c>
      <c r="AB279" s="81"/>
      <c r="AC279" s="81" t="b">
        <v>0</v>
      </c>
      <c r="AD279" s="81">
        <v>0</v>
      </c>
      <c r="AE279" s="87" t="s">
        <v>1288</v>
      </c>
      <c r="AF279" s="81" t="b">
        <v>1</v>
      </c>
      <c r="AG279" s="81" t="s">
        <v>1298</v>
      </c>
      <c r="AH279" s="81"/>
      <c r="AI279" s="87" t="s">
        <v>1200</v>
      </c>
      <c r="AJ279" s="81" t="b">
        <v>0</v>
      </c>
      <c r="AK279" s="81">
        <v>5</v>
      </c>
      <c r="AL279" s="87" t="s">
        <v>1281</v>
      </c>
      <c r="AM279" s="81" t="s">
        <v>1312</v>
      </c>
      <c r="AN279" s="81" t="b">
        <v>0</v>
      </c>
      <c r="AO279" s="87" t="s">
        <v>1281</v>
      </c>
      <c r="AP279" s="81" t="s">
        <v>214</v>
      </c>
      <c r="AQ279" s="81">
        <v>0</v>
      </c>
      <c r="AR279" s="81">
        <v>0</v>
      </c>
      <c r="AS279" s="81"/>
      <c r="AT279" s="81"/>
      <c r="AU279" s="81"/>
      <c r="AV279" s="81"/>
      <c r="AW279" s="81"/>
      <c r="AX279" s="81"/>
      <c r="AY279" s="81"/>
      <c r="AZ279" s="81"/>
      <c r="BA279">
        <v>1</v>
      </c>
      <c r="BB279" s="80" t="str">
        <f>REPLACE(INDEX(GroupVertices[Group],MATCH(Edges[[#This Row],[Vertex 1]],GroupVertices[Vertex],0)),1,1,"")</f>
        <v>2</v>
      </c>
      <c r="BC279" s="80" t="str">
        <f>REPLACE(INDEX(GroupVertices[Group],MATCH(Edges[[#This Row],[Vertex 2]],GroupVertices[Vertex],0)),1,1,"")</f>
        <v>6</v>
      </c>
      <c r="BD279" s="48"/>
      <c r="BE279" s="49"/>
      <c r="BF279" s="48"/>
      <c r="BG279" s="49"/>
      <c r="BH279" s="48"/>
      <c r="BI279" s="49"/>
      <c r="BJ279" s="48"/>
      <c r="BK279" s="49"/>
      <c r="BL279" s="48"/>
    </row>
    <row r="280" spans="1:64" ht="15">
      <c r="A280" s="66" t="s">
        <v>386</v>
      </c>
      <c r="B280" s="66" t="s">
        <v>407</v>
      </c>
      <c r="C280" s="67" t="s">
        <v>3695</v>
      </c>
      <c r="D280" s="68">
        <v>3</v>
      </c>
      <c r="E280" s="69" t="s">
        <v>132</v>
      </c>
      <c r="F280" s="70">
        <v>32</v>
      </c>
      <c r="G280" s="67"/>
      <c r="H280" s="71"/>
      <c r="I280" s="72"/>
      <c r="J280" s="72"/>
      <c r="K280" s="34" t="s">
        <v>65</v>
      </c>
      <c r="L280" s="79">
        <v>280</v>
      </c>
      <c r="M280" s="79"/>
      <c r="N280" s="74"/>
      <c r="O280" s="81" t="s">
        <v>416</v>
      </c>
      <c r="P280" s="83">
        <v>43483.83563657408</v>
      </c>
      <c r="Q280" s="81" t="s">
        <v>506</v>
      </c>
      <c r="R280" s="81"/>
      <c r="S280" s="81"/>
      <c r="T280" s="81"/>
      <c r="U280" s="81"/>
      <c r="V280" s="85" t="s">
        <v>777</v>
      </c>
      <c r="W280" s="83">
        <v>43483.83563657408</v>
      </c>
      <c r="X280" s="85" t="s">
        <v>996</v>
      </c>
      <c r="Y280" s="81"/>
      <c r="Z280" s="81"/>
      <c r="AA280" s="87" t="s">
        <v>1253</v>
      </c>
      <c r="AB280" s="81"/>
      <c r="AC280" s="81" t="b">
        <v>0</v>
      </c>
      <c r="AD280" s="81">
        <v>0</v>
      </c>
      <c r="AE280" s="87" t="s">
        <v>1288</v>
      </c>
      <c r="AF280" s="81" t="b">
        <v>1</v>
      </c>
      <c r="AG280" s="81" t="s">
        <v>1298</v>
      </c>
      <c r="AH280" s="81"/>
      <c r="AI280" s="87" t="s">
        <v>1200</v>
      </c>
      <c r="AJ280" s="81" t="b">
        <v>0</v>
      </c>
      <c r="AK280" s="81">
        <v>5</v>
      </c>
      <c r="AL280" s="87" t="s">
        <v>1281</v>
      </c>
      <c r="AM280" s="81" t="s">
        <v>1312</v>
      </c>
      <c r="AN280" s="81" t="b">
        <v>0</v>
      </c>
      <c r="AO280" s="87" t="s">
        <v>1281</v>
      </c>
      <c r="AP280" s="81" t="s">
        <v>214</v>
      </c>
      <c r="AQ280" s="81">
        <v>0</v>
      </c>
      <c r="AR280" s="81">
        <v>0</v>
      </c>
      <c r="AS280" s="81"/>
      <c r="AT280" s="81"/>
      <c r="AU280" s="81"/>
      <c r="AV280" s="81"/>
      <c r="AW280" s="81"/>
      <c r="AX280" s="81"/>
      <c r="AY280" s="81"/>
      <c r="AZ280" s="81"/>
      <c r="BA280">
        <v>1</v>
      </c>
      <c r="BB280" s="80" t="str">
        <f>REPLACE(INDEX(GroupVertices[Group],MATCH(Edges[[#This Row],[Vertex 1]],GroupVertices[Vertex],0)),1,1,"")</f>
        <v>2</v>
      </c>
      <c r="BC280" s="80" t="str">
        <f>REPLACE(INDEX(GroupVertices[Group],MATCH(Edges[[#This Row],[Vertex 2]],GroupVertices[Vertex],0)),1,1,"")</f>
        <v>6</v>
      </c>
      <c r="BD280" s="48">
        <v>1</v>
      </c>
      <c r="BE280" s="49">
        <v>2.4390243902439024</v>
      </c>
      <c r="BF280" s="48">
        <v>1</v>
      </c>
      <c r="BG280" s="49">
        <v>2.4390243902439024</v>
      </c>
      <c r="BH280" s="48">
        <v>0</v>
      </c>
      <c r="BI280" s="49">
        <v>0</v>
      </c>
      <c r="BJ280" s="48">
        <v>39</v>
      </c>
      <c r="BK280" s="49">
        <v>95.1219512195122</v>
      </c>
      <c r="BL280" s="48">
        <v>41</v>
      </c>
    </row>
    <row r="281" spans="1:64" ht="15">
      <c r="A281" s="66" t="s">
        <v>293</v>
      </c>
      <c r="B281" s="66" t="s">
        <v>411</v>
      </c>
      <c r="C281" s="67" t="s">
        <v>3695</v>
      </c>
      <c r="D281" s="68">
        <v>3</v>
      </c>
      <c r="E281" s="69" t="s">
        <v>132</v>
      </c>
      <c r="F281" s="70">
        <v>32</v>
      </c>
      <c r="G281" s="67"/>
      <c r="H281" s="71"/>
      <c r="I281" s="72"/>
      <c r="J281" s="72"/>
      <c r="K281" s="34" t="s">
        <v>65</v>
      </c>
      <c r="L281" s="79">
        <v>281</v>
      </c>
      <c r="M281" s="79"/>
      <c r="N281" s="74"/>
      <c r="O281" s="81" t="s">
        <v>416</v>
      </c>
      <c r="P281" s="83">
        <v>43483.620300925926</v>
      </c>
      <c r="Q281" s="81" t="s">
        <v>526</v>
      </c>
      <c r="R281" s="81"/>
      <c r="S281" s="81"/>
      <c r="T281" s="81" t="s">
        <v>606</v>
      </c>
      <c r="U281" s="85" t="s">
        <v>666</v>
      </c>
      <c r="V281" s="85" t="s">
        <v>666</v>
      </c>
      <c r="W281" s="83">
        <v>43483.620300925926</v>
      </c>
      <c r="X281" s="85" t="s">
        <v>997</v>
      </c>
      <c r="Y281" s="81"/>
      <c r="Z281" s="81"/>
      <c r="AA281" s="87" t="s">
        <v>1254</v>
      </c>
      <c r="AB281" s="81"/>
      <c r="AC281" s="81" t="b">
        <v>0</v>
      </c>
      <c r="AD281" s="81">
        <v>7</v>
      </c>
      <c r="AE281" s="87" t="s">
        <v>1288</v>
      </c>
      <c r="AF281" s="81" t="b">
        <v>0</v>
      </c>
      <c r="AG281" s="81" t="s">
        <v>1298</v>
      </c>
      <c r="AH281" s="81"/>
      <c r="AI281" s="87" t="s">
        <v>1288</v>
      </c>
      <c r="AJ281" s="81" t="b">
        <v>0</v>
      </c>
      <c r="AK281" s="81">
        <v>2</v>
      </c>
      <c r="AL281" s="87" t="s">
        <v>1288</v>
      </c>
      <c r="AM281" s="81" t="s">
        <v>1315</v>
      </c>
      <c r="AN281" s="81" t="b">
        <v>0</v>
      </c>
      <c r="AO281" s="87" t="s">
        <v>1254</v>
      </c>
      <c r="AP281" s="81" t="s">
        <v>415</v>
      </c>
      <c r="AQ281" s="81">
        <v>0</v>
      </c>
      <c r="AR281" s="81">
        <v>0</v>
      </c>
      <c r="AS281" s="81"/>
      <c r="AT281" s="81"/>
      <c r="AU281" s="81"/>
      <c r="AV281" s="81"/>
      <c r="AW281" s="81"/>
      <c r="AX281" s="81"/>
      <c r="AY281" s="81"/>
      <c r="AZ281" s="81"/>
      <c r="BA281">
        <v>1</v>
      </c>
      <c r="BB281" s="80" t="str">
        <f>REPLACE(INDEX(GroupVertices[Group],MATCH(Edges[[#This Row],[Vertex 1]],GroupVertices[Vertex],0)),1,1,"")</f>
        <v>2</v>
      </c>
      <c r="BC281" s="80" t="str">
        <f>REPLACE(INDEX(GroupVertices[Group],MATCH(Edges[[#This Row],[Vertex 2]],GroupVertices[Vertex],0)),1,1,"")</f>
        <v>2</v>
      </c>
      <c r="BD281" s="48"/>
      <c r="BE281" s="49"/>
      <c r="BF281" s="48"/>
      <c r="BG281" s="49"/>
      <c r="BH281" s="48"/>
      <c r="BI281" s="49"/>
      <c r="BJ281" s="48"/>
      <c r="BK281" s="49"/>
      <c r="BL281" s="48"/>
    </row>
    <row r="282" spans="1:64" ht="15">
      <c r="A282" s="66" t="s">
        <v>293</v>
      </c>
      <c r="B282" s="66" t="s">
        <v>387</v>
      </c>
      <c r="C282" s="67" t="s">
        <v>3696</v>
      </c>
      <c r="D282" s="68">
        <v>10</v>
      </c>
      <c r="E282" s="69" t="s">
        <v>136</v>
      </c>
      <c r="F282" s="70">
        <v>28.285714285714285</v>
      </c>
      <c r="G282" s="67"/>
      <c r="H282" s="71"/>
      <c r="I282" s="72"/>
      <c r="J282" s="72"/>
      <c r="K282" s="34" t="s">
        <v>66</v>
      </c>
      <c r="L282" s="79">
        <v>282</v>
      </c>
      <c r="M282" s="79"/>
      <c r="N282" s="74"/>
      <c r="O282" s="81" t="s">
        <v>416</v>
      </c>
      <c r="P282" s="83">
        <v>43483.620300925926</v>
      </c>
      <c r="Q282" s="81" t="s">
        <v>526</v>
      </c>
      <c r="R282" s="81"/>
      <c r="S282" s="81"/>
      <c r="T282" s="81" t="s">
        <v>606</v>
      </c>
      <c r="U282" s="85" t="s">
        <v>666</v>
      </c>
      <c r="V282" s="85" t="s">
        <v>666</v>
      </c>
      <c r="W282" s="83">
        <v>43483.620300925926</v>
      </c>
      <c r="X282" s="85" t="s">
        <v>997</v>
      </c>
      <c r="Y282" s="81"/>
      <c r="Z282" s="81"/>
      <c r="AA282" s="87" t="s">
        <v>1254</v>
      </c>
      <c r="AB282" s="81"/>
      <c r="AC282" s="81" t="b">
        <v>0</v>
      </c>
      <c r="AD282" s="81">
        <v>7</v>
      </c>
      <c r="AE282" s="87" t="s">
        <v>1288</v>
      </c>
      <c r="AF282" s="81" t="b">
        <v>0</v>
      </c>
      <c r="AG282" s="81" t="s">
        <v>1298</v>
      </c>
      <c r="AH282" s="81"/>
      <c r="AI282" s="87" t="s">
        <v>1288</v>
      </c>
      <c r="AJ282" s="81" t="b">
        <v>0</v>
      </c>
      <c r="AK282" s="81">
        <v>2</v>
      </c>
      <c r="AL282" s="87" t="s">
        <v>1288</v>
      </c>
      <c r="AM282" s="81" t="s">
        <v>1315</v>
      </c>
      <c r="AN282" s="81" t="b">
        <v>0</v>
      </c>
      <c r="AO282" s="87" t="s">
        <v>1254</v>
      </c>
      <c r="AP282" s="81" t="s">
        <v>415</v>
      </c>
      <c r="AQ282" s="81">
        <v>0</v>
      </c>
      <c r="AR282" s="81">
        <v>0</v>
      </c>
      <c r="AS282" s="81"/>
      <c r="AT282" s="81"/>
      <c r="AU282" s="81"/>
      <c r="AV282" s="81"/>
      <c r="AW282" s="81"/>
      <c r="AX282" s="81"/>
      <c r="AY282" s="81"/>
      <c r="AZ282" s="81"/>
      <c r="BA282">
        <v>2</v>
      </c>
      <c r="BB282" s="80" t="str">
        <f>REPLACE(INDEX(GroupVertices[Group],MATCH(Edges[[#This Row],[Vertex 1]],GroupVertices[Vertex],0)),1,1,"")</f>
        <v>2</v>
      </c>
      <c r="BC282" s="80" t="str">
        <f>REPLACE(INDEX(GroupVertices[Group],MATCH(Edges[[#This Row],[Vertex 2]],GroupVertices[Vertex],0)),1,1,"")</f>
        <v>1</v>
      </c>
      <c r="BD282" s="48"/>
      <c r="BE282" s="49"/>
      <c r="BF282" s="48"/>
      <c r="BG282" s="49"/>
      <c r="BH282" s="48"/>
      <c r="BI282" s="49"/>
      <c r="BJ282" s="48"/>
      <c r="BK282" s="49"/>
      <c r="BL282" s="48"/>
    </row>
    <row r="283" spans="1:64" ht="15">
      <c r="A283" s="66" t="s">
        <v>293</v>
      </c>
      <c r="B283" s="66" t="s">
        <v>412</v>
      </c>
      <c r="C283" s="67" t="s">
        <v>3695</v>
      </c>
      <c r="D283" s="68">
        <v>3</v>
      </c>
      <c r="E283" s="69" t="s">
        <v>132</v>
      </c>
      <c r="F283" s="70">
        <v>32</v>
      </c>
      <c r="G283" s="67"/>
      <c r="H283" s="71"/>
      <c r="I283" s="72"/>
      <c r="J283" s="72"/>
      <c r="K283" s="34" t="s">
        <v>65</v>
      </c>
      <c r="L283" s="79">
        <v>283</v>
      </c>
      <c r="M283" s="79"/>
      <c r="N283" s="74"/>
      <c r="O283" s="81" t="s">
        <v>416</v>
      </c>
      <c r="P283" s="83">
        <v>43483.620300925926</v>
      </c>
      <c r="Q283" s="81" t="s">
        <v>526</v>
      </c>
      <c r="R283" s="81"/>
      <c r="S283" s="81"/>
      <c r="T283" s="81" t="s">
        <v>606</v>
      </c>
      <c r="U283" s="85" t="s">
        <v>666</v>
      </c>
      <c r="V283" s="85" t="s">
        <v>666</v>
      </c>
      <c r="W283" s="83">
        <v>43483.620300925926</v>
      </c>
      <c r="X283" s="85" t="s">
        <v>997</v>
      </c>
      <c r="Y283" s="81"/>
      <c r="Z283" s="81"/>
      <c r="AA283" s="87" t="s">
        <v>1254</v>
      </c>
      <c r="AB283" s="81"/>
      <c r="AC283" s="81" t="b">
        <v>0</v>
      </c>
      <c r="AD283" s="81">
        <v>7</v>
      </c>
      <c r="AE283" s="87" t="s">
        <v>1288</v>
      </c>
      <c r="AF283" s="81" t="b">
        <v>0</v>
      </c>
      <c r="AG283" s="81" t="s">
        <v>1298</v>
      </c>
      <c r="AH283" s="81"/>
      <c r="AI283" s="87" t="s">
        <v>1288</v>
      </c>
      <c r="AJ283" s="81" t="b">
        <v>0</v>
      </c>
      <c r="AK283" s="81">
        <v>2</v>
      </c>
      <c r="AL283" s="87" t="s">
        <v>1288</v>
      </c>
      <c r="AM283" s="81" t="s">
        <v>1315</v>
      </c>
      <c r="AN283" s="81" t="b">
        <v>0</v>
      </c>
      <c r="AO283" s="87" t="s">
        <v>1254</v>
      </c>
      <c r="AP283" s="81" t="s">
        <v>415</v>
      </c>
      <c r="AQ283" s="81">
        <v>0</v>
      </c>
      <c r="AR283" s="81">
        <v>0</v>
      </c>
      <c r="AS283" s="81"/>
      <c r="AT283" s="81"/>
      <c r="AU283" s="81"/>
      <c r="AV283" s="81"/>
      <c r="AW283" s="81"/>
      <c r="AX283" s="81"/>
      <c r="AY283" s="81"/>
      <c r="AZ283" s="81"/>
      <c r="BA283">
        <v>1</v>
      </c>
      <c r="BB283" s="80" t="str">
        <f>REPLACE(INDEX(GroupVertices[Group],MATCH(Edges[[#This Row],[Vertex 1]],GroupVertices[Vertex],0)),1,1,"")</f>
        <v>2</v>
      </c>
      <c r="BC283" s="80" t="str">
        <f>REPLACE(INDEX(GroupVertices[Group],MATCH(Edges[[#This Row],[Vertex 2]],GroupVertices[Vertex],0)),1,1,"")</f>
        <v>2</v>
      </c>
      <c r="BD283" s="48"/>
      <c r="BE283" s="49"/>
      <c r="BF283" s="48"/>
      <c r="BG283" s="49"/>
      <c r="BH283" s="48"/>
      <c r="BI283" s="49"/>
      <c r="BJ283" s="48"/>
      <c r="BK283" s="49"/>
      <c r="BL283" s="48"/>
    </row>
    <row r="284" spans="1:64" ht="15">
      <c r="A284" s="66" t="s">
        <v>293</v>
      </c>
      <c r="B284" s="66" t="s">
        <v>413</v>
      </c>
      <c r="C284" s="67" t="s">
        <v>3695</v>
      </c>
      <c r="D284" s="68">
        <v>3</v>
      </c>
      <c r="E284" s="69" t="s">
        <v>132</v>
      </c>
      <c r="F284" s="70">
        <v>32</v>
      </c>
      <c r="G284" s="67"/>
      <c r="H284" s="71"/>
      <c r="I284" s="72"/>
      <c r="J284" s="72"/>
      <c r="K284" s="34" t="s">
        <v>65</v>
      </c>
      <c r="L284" s="79">
        <v>284</v>
      </c>
      <c r="M284" s="79"/>
      <c r="N284" s="74"/>
      <c r="O284" s="81" t="s">
        <v>416</v>
      </c>
      <c r="P284" s="83">
        <v>43483.620300925926</v>
      </c>
      <c r="Q284" s="81" t="s">
        <v>526</v>
      </c>
      <c r="R284" s="81"/>
      <c r="S284" s="81"/>
      <c r="T284" s="81" t="s">
        <v>606</v>
      </c>
      <c r="U284" s="85" t="s">
        <v>666</v>
      </c>
      <c r="V284" s="85" t="s">
        <v>666</v>
      </c>
      <c r="W284" s="83">
        <v>43483.620300925926</v>
      </c>
      <c r="X284" s="85" t="s">
        <v>997</v>
      </c>
      <c r="Y284" s="81"/>
      <c r="Z284" s="81"/>
      <c r="AA284" s="87" t="s">
        <v>1254</v>
      </c>
      <c r="AB284" s="81"/>
      <c r="AC284" s="81" t="b">
        <v>0</v>
      </c>
      <c r="AD284" s="81">
        <v>7</v>
      </c>
      <c r="AE284" s="87" t="s">
        <v>1288</v>
      </c>
      <c r="AF284" s="81" t="b">
        <v>0</v>
      </c>
      <c r="AG284" s="81" t="s">
        <v>1298</v>
      </c>
      <c r="AH284" s="81"/>
      <c r="AI284" s="87" t="s">
        <v>1288</v>
      </c>
      <c r="AJ284" s="81" t="b">
        <v>0</v>
      </c>
      <c r="AK284" s="81">
        <v>2</v>
      </c>
      <c r="AL284" s="87" t="s">
        <v>1288</v>
      </c>
      <c r="AM284" s="81" t="s">
        <v>1315</v>
      </c>
      <c r="AN284" s="81" t="b">
        <v>0</v>
      </c>
      <c r="AO284" s="87" t="s">
        <v>1254</v>
      </c>
      <c r="AP284" s="81" t="s">
        <v>415</v>
      </c>
      <c r="AQ284" s="81">
        <v>0</v>
      </c>
      <c r="AR284" s="81">
        <v>0</v>
      </c>
      <c r="AS284" s="81"/>
      <c r="AT284" s="81"/>
      <c r="AU284" s="81"/>
      <c r="AV284" s="81"/>
      <c r="AW284" s="81"/>
      <c r="AX284" s="81"/>
      <c r="AY284" s="81"/>
      <c r="AZ284" s="81"/>
      <c r="BA284">
        <v>1</v>
      </c>
      <c r="BB284" s="80" t="str">
        <f>REPLACE(INDEX(GroupVertices[Group],MATCH(Edges[[#This Row],[Vertex 1]],GroupVertices[Vertex],0)),1,1,"")</f>
        <v>2</v>
      </c>
      <c r="BC284" s="80" t="str">
        <f>REPLACE(INDEX(GroupVertices[Group],MATCH(Edges[[#This Row],[Vertex 2]],GroupVertices[Vertex],0)),1,1,"")</f>
        <v>2</v>
      </c>
      <c r="BD284" s="48">
        <v>3</v>
      </c>
      <c r="BE284" s="49">
        <v>9.67741935483871</v>
      </c>
      <c r="BF284" s="48">
        <v>0</v>
      </c>
      <c r="BG284" s="49">
        <v>0</v>
      </c>
      <c r="BH284" s="48">
        <v>0</v>
      </c>
      <c r="BI284" s="49">
        <v>0</v>
      </c>
      <c r="BJ284" s="48">
        <v>28</v>
      </c>
      <c r="BK284" s="49">
        <v>90.3225806451613</v>
      </c>
      <c r="BL284" s="48">
        <v>31</v>
      </c>
    </row>
    <row r="285" spans="1:64" ht="15">
      <c r="A285" s="66" t="s">
        <v>293</v>
      </c>
      <c r="B285" s="66" t="s">
        <v>293</v>
      </c>
      <c r="C285" s="67" t="s">
        <v>3696</v>
      </c>
      <c r="D285" s="68">
        <v>10</v>
      </c>
      <c r="E285" s="69" t="s">
        <v>136</v>
      </c>
      <c r="F285" s="70">
        <v>28.285714285714285</v>
      </c>
      <c r="G285" s="67"/>
      <c r="H285" s="71"/>
      <c r="I285" s="72"/>
      <c r="J285" s="72"/>
      <c r="K285" s="34" t="s">
        <v>65</v>
      </c>
      <c r="L285" s="79">
        <v>285</v>
      </c>
      <c r="M285" s="79"/>
      <c r="N285" s="74"/>
      <c r="O285" s="81" t="s">
        <v>214</v>
      </c>
      <c r="P285" s="83">
        <v>43483.643159722225</v>
      </c>
      <c r="Q285" s="81" t="s">
        <v>423</v>
      </c>
      <c r="R285" s="81"/>
      <c r="S285" s="81"/>
      <c r="T285" s="81" t="s">
        <v>592</v>
      </c>
      <c r="U285" s="85" t="s">
        <v>667</v>
      </c>
      <c r="V285" s="85" t="s">
        <v>667</v>
      </c>
      <c r="W285" s="83">
        <v>43483.643159722225</v>
      </c>
      <c r="X285" s="85" t="s">
        <v>998</v>
      </c>
      <c r="Y285" s="81"/>
      <c r="Z285" s="81"/>
      <c r="AA285" s="87" t="s">
        <v>1255</v>
      </c>
      <c r="AB285" s="81"/>
      <c r="AC285" s="81" t="b">
        <v>0</v>
      </c>
      <c r="AD285" s="81">
        <v>7</v>
      </c>
      <c r="AE285" s="87" t="s">
        <v>1288</v>
      </c>
      <c r="AF285" s="81" t="b">
        <v>0</v>
      </c>
      <c r="AG285" s="81" t="s">
        <v>1298</v>
      </c>
      <c r="AH285" s="81"/>
      <c r="AI285" s="87" t="s">
        <v>1288</v>
      </c>
      <c r="AJ285" s="81" t="b">
        <v>0</v>
      </c>
      <c r="AK285" s="81">
        <v>7</v>
      </c>
      <c r="AL285" s="87" t="s">
        <v>1288</v>
      </c>
      <c r="AM285" s="81" t="s">
        <v>1315</v>
      </c>
      <c r="AN285" s="81" t="b">
        <v>0</v>
      </c>
      <c r="AO285" s="87" t="s">
        <v>1255</v>
      </c>
      <c r="AP285" s="81" t="s">
        <v>415</v>
      </c>
      <c r="AQ285" s="81">
        <v>0</v>
      </c>
      <c r="AR285" s="81">
        <v>0</v>
      </c>
      <c r="AS285" s="81"/>
      <c r="AT285" s="81"/>
      <c r="AU285" s="81"/>
      <c r="AV285" s="81"/>
      <c r="AW285" s="81"/>
      <c r="AX285" s="81"/>
      <c r="AY285" s="81"/>
      <c r="AZ285" s="81"/>
      <c r="BA285">
        <v>2</v>
      </c>
      <c r="BB285" s="80" t="str">
        <f>REPLACE(INDEX(GroupVertices[Group],MATCH(Edges[[#This Row],[Vertex 1]],GroupVertices[Vertex],0)),1,1,"")</f>
        <v>2</v>
      </c>
      <c r="BC285" s="80" t="str">
        <f>REPLACE(INDEX(GroupVertices[Group],MATCH(Edges[[#This Row],[Vertex 2]],GroupVertices[Vertex],0)),1,1,"")</f>
        <v>2</v>
      </c>
      <c r="BD285" s="48">
        <v>5</v>
      </c>
      <c r="BE285" s="49">
        <v>12.820512820512821</v>
      </c>
      <c r="BF285" s="48">
        <v>0</v>
      </c>
      <c r="BG285" s="49">
        <v>0</v>
      </c>
      <c r="BH285" s="48">
        <v>0</v>
      </c>
      <c r="BI285" s="49">
        <v>0</v>
      </c>
      <c r="BJ285" s="48">
        <v>34</v>
      </c>
      <c r="BK285" s="49">
        <v>87.17948717948718</v>
      </c>
      <c r="BL285" s="48">
        <v>39</v>
      </c>
    </row>
    <row r="286" spans="1:64" ht="15">
      <c r="A286" s="66" t="s">
        <v>293</v>
      </c>
      <c r="B286" s="66" t="s">
        <v>323</v>
      </c>
      <c r="C286" s="67" t="s">
        <v>3695</v>
      </c>
      <c r="D286" s="68">
        <v>3</v>
      </c>
      <c r="E286" s="69" t="s">
        <v>132</v>
      </c>
      <c r="F286" s="70">
        <v>32</v>
      </c>
      <c r="G286" s="67"/>
      <c r="H286" s="71"/>
      <c r="I286" s="72"/>
      <c r="J286" s="72"/>
      <c r="K286" s="34" t="s">
        <v>66</v>
      </c>
      <c r="L286" s="79">
        <v>286</v>
      </c>
      <c r="M286" s="79"/>
      <c r="N286" s="74"/>
      <c r="O286" s="81" t="s">
        <v>416</v>
      </c>
      <c r="P286" s="83">
        <v>43483.47180555556</v>
      </c>
      <c r="Q286" s="81" t="s">
        <v>527</v>
      </c>
      <c r="R286" s="81"/>
      <c r="S286" s="81"/>
      <c r="T286" s="81" t="s">
        <v>628</v>
      </c>
      <c r="U286" s="85" t="s">
        <v>668</v>
      </c>
      <c r="V286" s="85" t="s">
        <v>668</v>
      </c>
      <c r="W286" s="83">
        <v>43483.47180555556</v>
      </c>
      <c r="X286" s="85" t="s">
        <v>999</v>
      </c>
      <c r="Y286" s="81"/>
      <c r="Z286" s="81"/>
      <c r="AA286" s="87" t="s">
        <v>1256</v>
      </c>
      <c r="AB286" s="81"/>
      <c r="AC286" s="81" t="b">
        <v>0</v>
      </c>
      <c r="AD286" s="81">
        <v>4</v>
      </c>
      <c r="AE286" s="87" t="s">
        <v>1288</v>
      </c>
      <c r="AF286" s="81" t="b">
        <v>0</v>
      </c>
      <c r="AG286" s="81" t="s">
        <v>1300</v>
      </c>
      <c r="AH286" s="81"/>
      <c r="AI286" s="87" t="s">
        <v>1288</v>
      </c>
      <c r="AJ286" s="81" t="b">
        <v>0</v>
      </c>
      <c r="AK286" s="81">
        <v>5</v>
      </c>
      <c r="AL286" s="87" t="s">
        <v>1288</v>
      </c>
      <c r="AM286" s="81" t="s">
        <v>1315</v>
      </c>
      <c r="AN286" s="81" t="b">
        <v>0</v>
      </c>
      <c r="AO286" s="87" t="s">
        <v>1256</v>
      </c>
      <c r="AP286" s="81" t="s">
        <v>415</v>
      </c>
      <c r="AQ286" s="81">
        <v>0</v>
      </c>
      <c r="AR286" s="81">
        <v>0</v>
      </c>
      <c r="AS286" s="81"/>
      <c r="AT286" s="81"/>
      <c r="AU286" s="81"/>
      <c r="AV286" s="81"/>
      <c r="AW286" s="81"/>
      <c r="AX286" s="81"/>
      <c r="AY286" s="81"/>
      <c r="AZ286" s="81"/>
      <c r="BA286">
        <v>1</v>
      </c>
      <c r="BB286" s="80" t="str">
        <f>REPLACE(INDEX(GroupVertices[Group],MATCH(Edges[[#This Row],[Vertex 1]],GroupVertices[Vertex],0)),1,1,"")</f>
        <v>2</v>
      </c>
      <c r="BC286" s="80" t="str">
        <f>REPLACE(INDEX(GroupVertices[Group],MATCH(Edges[[#This Row],[Vertex 2]],GroupVertices[Vertex],0)),1,1,"")</f>
        <v>6</v>
      </c>
      <c r="BD286" s="48">
        <v>1</v>
      </c>
      <c r="BE286" s="49">
        <v>14.285714285714286</v>
      </c>
      <c r="BF286" s="48">
        <v>0</v>
      </c>
      <c r="BG286" s="49">
        <v>0</v>
      </c>
      <c r="BH286" s="48">
        <v>0</v>
      </c>
      <c r="BI286" s="49">
        <v>0</v>
      </c>
      <c r="BJ286" s="48">
        <v>6</v>
      </c>
      <c r="BK286" s="49">
        <v>85.71428571428571</v>
      </c>
      <c r="BL286" s="48">
        <v>7</v>
      </c>
    </row>
    <row r="287" spans="1:64" ht="15">
      <c r="A287" s="66" t="s">
        <v>293</v>
      </c>
      <c r="B287" s="66" t="s">
        <v>293</v>
      </c>
      <c r="C287" s="67" t="s">
        <v>3696</v>
      </c>
      <c r="D287" s="68">
        <v>10</v>
      </c>
      <c r="E287" s="69" t="s">
        <v>136</v>
      </c>
      <c r="F287" s="70">
        <v>28.285714285714285</v>
      </c>
      <c r="G287" s="67"/>
      <c r="H287" s="71"/>
      <c r="I287" s="72"/>
      <c r="J287" s="72"/>
      <c r="K287" s="34" t="s">
        <v>65</v>
      </c>
      <c r="L287" s="79">
        <v>287</v>
      </c>
      <c r="M287" s="79"/>
      <c r="N287" s="74"/>
      <c r="O287" s="81" t="s">
        <v>214</v>
      </c>
      <c r="P287" s="83">
        <v>43483.615208333336</v>
      </c>
      <c r="Q287" s="81" t="s">
        <v>468</v>
      </c>
      <c r="R287" s="81"/>
      <c r="S287" s="81"/>
      <c r="T287" s="81" t="s">
        <v>606</v>
      </c>
      <c r="U287" s="85" t="s">
        <v>646</v>
      </c>
      <c r="V287" s="85" t="s">
        <v>646</v>
      </c>
      <c r="W287" s="83">
        <v>43483.615208333336</v>
      </c>
      <c r="X287" s="85" t="s">
        <v>1000</v>
      </c>
      <c r="Y287" s="81"/>
      <c r="Z287" s="81"/>
      <c r="AA287" s="87" t="s">
        <v>1257</v>
      </c>
      <c r="AB287" s="81"/>
      <c r="AC287" s="81" t="b">
        <v>0</v>
      </c>
      <c r="AD287" s="81">
        <v>1</v>
      </c>
      <c r="AE287" s="87" t="s">
        <v>1288</v>
      </c>
      <c r="AF287" s="81" t="b">
        <v>0</v>
      </c>
      <c r="AG287" s="81" t="s">
        <v>1298</v>
      </c>
      <c r="AH287" s="81"/>
      <c r="AI287" s="87" t="s">
        <v>1288</v>
      </c>
      <c r="AJ287" s="81" t="b">
        <v>0</v>
      </c>
      <c r="AK287" s="81">
        <v>1</v>
      </c>
      <c r="AL287" s="87" t="s">
        <v>1288</v>
      </c>
      <c r="AM287" s="81" t="s">
        <v>1315</v>
      </c>
      <c r="AN287" s="81" t="b">
        <v>0</v>
      </c>
      <c r="AO287" s="87" t="s">
        <v>1257</v>
      </c>
      <c r="AP287" s="81" t="s">
        <v>415</v>
      </c>
      <c r="AQ287" s="81">
        <v>0</v>
      </c>
      <c r="AR287" s="81">
        <v>0</v>
      </c>
      <c r="AS287" s="81"/>
      <c r="AT287" s="81"/>
      <c r="AU287" s="81"/>
      <c r="AV287" s="81"/>
      <c r="AW287" s="81"/>
      <c r="AX287" s="81"/>
      <c r="AY287" s="81"/>
      <c r="AZ287" s="81"/>
      <c r="BA287">
        <v>2</v>
      </c>
      <c r="BB287" s="80" t="str">
        <f>REPLACE(INDEX(GroupVertices[Group],MATCH(Edges[[#This Row],[Vertex 1]],GroupVertices[Vertex],0)),1,1,"")</f>
        <v>2</v>
      </c>
      <c r="BC287" s="80" t="str">
        <f>REPLACE(INDEX(GroupVertices[Group],MATCH(Edges[[#This Row],[Vertex 2]],GroupVertices[Vertex],0)),1,1,"")</f>
        <v>2</v>
      </c>
      <c r="BD287" s="48">
        <v>3</v>
      </c>
      <c r="BE287" s="49">
        <v>42.857142857142854</v>
      </c>
      <c r="BF287" s="48">
        <v>0</v>
      </c>
      <c r="BG287" s="49">
        <v>0</v>
      </c>
      <c r="BH287" s="48">
        <v>0</v>
      </c>
      <c r="BI287" s="49">
        <v>0</v>
      </c>
      <c r="BJ287" s="48">
        <v>4</v>
      </c>
      <c r="BK287" s="49">
        <v>57.142857142857146</v>
      </c>
      <c r="BL287" s="48">
        <v>7</v>
      </c>
    </row>
    <row r="288" spans="1:64" ht="15">
      <c r="A288" s="66" t="s">
        <v>293</v>
      </c>
      <c r="B288" s="66" t="s">
        <v>381</v>
      </c>
      <c r="C288" s="67" t="s">
        <v>3695</v>
      </c>
      <c r="D288" s="68">
        <v>3</v>
      </c>
      <c r="E288" s="69" t="s">
        <v>132</v>
      </c>
      <c r="F288" s="70">
        <v>32</v>
      </c>
      <c r="G288" s="67"/>
      <c r="H288" s="71"/>
      <c r="I288" s="72"/>
      <c r="J288" s="72"/>
      <c r="K288" s="34" t="s">
        <v>65</v>
      </c>
      <c r="L288" s="79">
        <v>288</v>
      </c>
      <c r="M288" s="79"/>
      <c r="N288" s="74"/>
      <c r="O288" s="81" t="s">
        <v>416</v>
      </c>
      <c r="P288" s="83">
        <v>43483.690405092595</v>
      </c>
      <c r="Q288" s="81" t="s">
        <v>455</v>
      </c>
      <c r="R288" s="81"/>
      <c r="S288" s="81"/>
      <c r="T288" s="81" t="s">
        <v>587</v>
      </c>
      <c r="U288" s="81"/>
      <c r="V288" s="85" t="s">
        <v>707</v>
      </c>
      <c r="W288" s="83">
        <v>43483.690405092595</v>
      </c>
      <c r="X288" s="85" t="s">
        <v>541</v>
      </c>
      <c r="Y288" s="81"/>
      <c r="Z288" s="81"/>
      <c r="AA288" s="87" t="s">
        <v>1085</v>
      </c>
      <c r="AB288" s="81"/>
      <c r="AC288" s="81" t="b">
        <v>0</v>
      </c>
      <c r="AD288" s="81">
        <v>3</v>
      </c>
      <c r="AE288" s="87" t="s">
        <v>1288</v>
      </c>
      <c r="AF288" s="81" t="b">
        <v>0</v>
      </c>
      <c r="AG288" s="81" t="s">
        <v>1298</v>
      </c>
      <c r="AH288" s="81"/>
      <c r="AI288" s="87" t="s">
        <v>1288</v>
      </c>
      <c r="AJ288" s="81" t="b">
        <v>0</v>
      </c>
      <c r="AK288" s="81">
        <v>0</v>
      </c>
      <c r="AL288" s="87" t="s">
        <v>1288</v>
      </c>
      <c r="AM288" s="81" t="s">
        <v>1315</v>
      </c>
      <c r="AN288" s="81" t="b">
        <v>0</v>
      </c>
      <c r="AO288" s="87" t="s">
        <v>1085</v>
      </c>
      <c r="AP288" s="81" t="s">
        <v>214</v>
      </c>
      <c r="AQ288" s="81">
        <v>0</v>
      </c>
      <c r="AR288" s="81">
        <v>0</v>
      </c>
      <c r="AS288" s="81"/>
      <c r="AT288" s="81"/>
      <c r="AU288" s="81"/>
      <c r="AV288" s="81"/>
      <c r="AW288" s="81"/>
      <c r="AX288" s="81"/>
      <c r="AY288" s="81"/>
      <c r="AZ288" s="81"/>
      <c r="BA288">
        <v>1</v>
      </c>
      <c r="BB288" s="80" t="str">
        <f>REPLACE(INDEX(GroupVertices[Group],MATCH(Edges[[#This Row],[Vertex 1]],GroupVertices[Vertex],0)),1,1,"")</f>
        <v>2</v>
      </c>
      <c r="BC288" s="80" t="str">
        <f>REPLACE(INDEX(GroupVertices[Group],MATCH(Edges[[#This Row],[Vertex 2]],GroupVertices[Vertex],0)),1,1,"")</f>
        <v>3</v>
      </c>
      <c r="BD288" s="48"/>
      <c r="BE288" s="49"/>
      <c r="BF288" s="48"/>
      <c r="BG288" s="49"/>
      <c r="BH288" s="48"/>
      <c r="BI288" s="49"/>
      <c r="BJ288" s="48"/>
      <c r="BK288" s="49"/>
      <c r="BL288" s="48"/>
    </row>
    <row r="289" spans="1:64" ht="15">
      <c r="A289" s="66" t="s">
        <v>293</v>
      </c>
      <c r="B289" s="66" t="s">
        <v>387</v>
      </c>
      <c r="C289" s="67" t="s">
        <v>3696</v>
      </c>
      <c r="D289" s="68">
        <v>10</v>
      </c>
      <c r="E289" s="69" t="s">
        <v>136</v>
      </c>
      <c r="F289" s="70">
        <v>28.285714285714285</v>
      </c>
      <c r="G289" s="67"/>
      <c r="H289" s="71"/>
      <c r="I289" s="72"/>
      <c r="J289" s="72"/>
      <c r="K289" s="34" t="s">
        <v>66</v>
      </c>
      <c r="L289" s="79">
        <v>289</v>
      </c>
      <c r="M289" s="79"/>
      <c r="N289" s="74"/>
      <c r="O289" s="81" t="s">
        <v>416</v>
      </c>
      <c r="P289" s="83">
        <v>43483.690405092595</v>
      </c>
      <c r="Q289" s="81" t="s">
        <v>455</v>
      </c>
      <c r="R289" s="81"/>
      <c r="S289" s="81"/>
      <c r="T289" s="81" t="s">
        <v>587</v>
      </c>
      <c r="U289" s="81"/>
      <c r="V289" s="85" t="s">
        <v>707</v>
      </c>
      <c r="W289" s="83">
        <v>43483.690405092595</v>
      </c>
      <c r="X289" s="85" t="s">
        <v>541</v>
      </c>
      <c r="Y289" s="81"/>
      <c r="Z289" s="81"/>
      <c r="AA289" s="87" t="s">
        <v>1085</v>
      </c>
      <c r="AB289" s="81"/>
      <c r="AC289" s="81" t="b">
        <v>0</v>
      </c>
      <c r="AD289" s="81">
        <v>3</v>
      </c>
      <c r="AE289" s="87" t="s">
        <v>1288</v>
      </c>
      <c r="AF289" s="81" t="b">
        <v>0</v>
      </c>
      <c r="AG289" s="81" t="s">
        <v>1298</v>
      </c>
      <c r="AH289" s="81"/>
      <c r="AI289" s="87" t="s">
        <v>1288</v>
      </c>
      <c r="AJ289" s="81" t="b">
        <v>0</v>
      </c>
      <c r="AK289" s="81">
        <v>0</v>
      </c>
      <c r="AL289" s="87" t="s">
        <v>1288</v>
      </c>
      <c r="AM289" s="81" t="s">
        <v>1315</v>
      </c>
      <c r="AN289" s="81" t="b">
        <v>0</v>
      </c>
      <c r="AO289" s="87" t="s">
        <v>1085</v>
      </c>
      <c r="AP289" s="81" t="s">
        <v>214</v>
      </c>
      <c r="AQ289" s="81">
        <v>0</v>
      </c>
      <c r="AR289" s="81">
        <v>0</v>
      </c>
      <c r="AS289" s="81"/>
      <c r="AT289" s="81"/>
      <c r="AU289" s="81"/>
      <c r="AV289" s="81"/>
      <c r="AW289" s="81"/>
      <c r="AX289" s="81"/>
      <c r="AY289" s="81"/>
      <c r="AZ289" s="81"/>
      <c r="BA289">
        <v>2</v>
      </c>
      <c r="BB289" s="80" t="str">
        <f>REPLACE(INDEX(GroupVertices[Group],MATCH(Edges[[#This Row],[Vertex 1]],GroupVertices[Vertex],0)),1,1,"")</f>
        <v>2</v>
      </c>
      <c r="BC289" s="80" t="str">
        <f>REPLACE(INDEX(GroupVertices[Group],MATCH(Edges[[#This Row],[Vertex 2]],GroupVertices[Vertex],0)),1,1,"")</f>
        <v>1</v>
      </c>
      <c r="BD289" s="48"/>
      <c r="BE289" s="49"/>
      <c r="BF289" s="48"/>
      <c r="BG289" s="49"/>
      <c r="BH289" s="48"/>
      <c r="BI289" s="49"/>
      <c r="BJ289" s="48"/>
      <c r="BK289" s="49"/>
      <c r="BL289" s="48"/>
    </row>
    <row r="290" spans="1:64" ht="15">
      <c r="A290" s="66" t="s">
        <v>323</v>
      </c>
      <c r="B290" s="66" t="s">
        <v>293</v>
      </c>
      <c r="C290" s="67" t="s">
        <v>3695</v>
      </c>
      <c r="D290" s="68">
        <v>3</v>
      </c>
      <c r="E290" s="69" t="s">
        <v>132</v>
      </c>
      <c r="F290" s="70">
        <v>32</v>
      </c>
      <c r="G290" s="67"/>
      <c r="H290" s="71"/>
      <c r="I290" s="72"/>
      <c r="J290" s="72"/>
      <c r="K290" s="34" t="s">
        <v>66</v>
      </c>
      <c r="L290" s="79">
        <v>290</v>
      </c>
      <c r="M290" s="79"/>
      <c r="N290" s="74"/>
      <c r="O290" s="81" t="s">
        <v>415</v>
      </c>
      <c r="P290" s="83">
        <v>43483.733819444446</v>
      </c>
      <c r="Q290" s="81" t="s">
        <v>527</v>
      </c>
      <c r="R290" s="81"/>
      <c r="S290" s="81"/>
      <c r="T290" s="81" t="s">
        <v>628</v>
      </c>
      <c r="U290" s="85" t="s">
        <v>668</v>
      </c>
      <c r="V290" s="85" t="s">
        <v>668</v>
      </c>
      <c r="W290" s="83">
        <v>43483.733819444446</v>
      </c>
      <c r="X290" s="85" t="s">
        <v>1001</v>
      </c>
      <c r="Y290" s="81"/>
      <c r="Z290" s="81"/>
      <c r="AA290" s="87" t="s">
        <v>1258</v>
      </c>
      <c r="AB290" s="81"/>
      <c r="AC290" s="81" t="b">
        <v>0</v>
      </c>
      <c r="AD290" s="81">
        <v>0</v>
      </c>
      <c r="AE290" s="87" t="s">
        <v>1288</v>
      </c>
      <c r="AF290" s="81" t="b">
        <v>0</v>
      </c>
      <c r="AG290" s="81" t="s">
        <v>1300</v>
      </c>
      <c r="AH290" s="81"/>
      <c r="AI290" s="87" t="s">
        <v>1288</v>
      </c>
      <c r="AJ290" s="81" t="b">
        <v>0</v>
      </c>
      <c r="AK290" s="81">
        <v>5</v>
      </c>
      <c r="AL290" s="87" t="s">
        <v>1256</v>
      </c>
      <c r="AM290" s="81" t="s">
        <v>1313</v>
      </c>
      <c r="AN290" s="81" t="b">
        <v>0</v>
      </c>
      <c r="AO290" s="87" t="s">
        <v>1256</v>
      </c>
      <c r="AP290" s="81" t="s">
        <v>214</v>
      </c>
      <c r="AQ290" s="81">
        <v>0</v>
      </c>
      <c r="AR290" s="81">
        <v>0</v>
      </c>
      <c r="AS290" s="81"/>
      <c r="AT290" s="81"/>
      <c r="AU290" s="81"/>
      <c r="AV290" s="81"/>
      <c r="AW290" s="81"/>
      <c r="AX290" s="81"/>
      <c r="AY290" s="81"/>
      <c r="AZ290" s="81"/>
      <c r="BA290">
        <v>1</v>
      </c>
      <c r="BB290" s="80" t="str">
        <f>REPLACE(INDEX(GroupVertices[Group],MATCH(Edges[[#This Row],[Vertex 1]],GroupVertices[Vertex],0)),1,1,"")</f>
        <v>6</v>
      </c>
      <c r="BC290" s="80" t="str">
        <f>REPLACE(INDEX(GroupVertices[Group],MATCH(Edges[[#This Row],[Vertex 2]],GroupVertices[Vertex],0)),1,1,"")</f>
        <v>2</v>
      </c>
      <c r="BD290" s="48">
        <v>1</v>
      </c>
      <c r="BE290" s="49">
        <v>14.285714285714286</v>
      </c>
      <c r="BF290" s="48">
        <v>0</v>
      </c>
      <c r="BG290" s="49">
        <v>0</v>
      </c>
      <c r="BH290" s="48">
        <v>0</v>
      </c>
      <c r="BI290" s="49">
        <v>0</v>
      </c>
      <c r="BJ290" s="48">
        <v>6</v>
      </c>
      <c r="BK290" s="49">
        <v>85.71428571428571</v>
      </c>
      <c r="BL290" s="48">
        <v>7</v>
      </c>
    </row>
    <row r="291" spans="1:64" ht="15">
      <c r="A291" s="66" t="s">
        <v>387</v>
      </c>
      <c r="B291" s="66" t="s">
        <v>293</v>
      </c>
      <c r="C291" s="67" t="s">
        <v>3695</v>
      </c>
      <c r="D291" s="68">
        <v>3</v>
      </c>
      <c r="E291" s="69" t="s">
        <v>132</v>
      </c>
      <c r="F291" s="70">
        <v>32</v>
      </c>
      <c r="G291" s="67"/>
      <c r="H291" s="71"/>
      <c r="I291" s="72"/>
      <c r="J291" s="72"/>
      <c r="K291" s="34" t="s">
        <v>66</v>
      </c>
      <c r="L291" s="79">
        <v>291</v>
      </c>
      <c r="M291" s="79"/>
      <c r="N291" s="74"/>
      <c r="O291" s="81" t="s">
        <v>415</v>
      </c>
      <c r="P291" s="83">
        <v>43483.67047453704</v>
      </c>
      <c r="Q291" s="81" t="s">
        <v>526</v>
      </c>
      <c r="R291" s="81"/>
      <c r="S291" s="81"/>
      <c r="T291" s="81" t="s">
        <v>587</v>
      </c>
      <c r="U291" s="81"/>
      <c r="V291" s="85" t="s">
        <v>778</v>
      </c>
      <c r="W291" s="83">
        <v>43483.67047453704</v>
      </c>
      <c r="X291" s="85" t="s">
        <v>1002</v>
      </c>
      <c r="Y291" s="81"/>
      <c r="Z291" s="81"/>
      <c r="AA291" s="87" t="s">
        <v>1259</v>
      </c>
      <c r="AB291" s="81"/>
      <c r="AC291" s="81" t="b">
        <v>0</v>
      </c>
      <c r="AD291" s="81">
        <v>0</v>
      </c>
      <c r="AE291" s="87" t="s">
        <v>1288</v>
      </c>
      <c r="AF291" s="81" t="b">
        <v>0</v>
      </c>
      <c r="AG291" s="81" t="s">
        <v>1298</v>
      </c>
      <c r="AH291" s="81"/>
      <c r="AI291" s="87" t="s">
        <v>1288</v>
      </c>
      <c r="AJ291" s="81" t="b">
        <v>0</v>
      </c>
      <c r="AK291" s="81">
        <v>2</v>
      </c>
      <c r="AL291" s="87" t="s">
        <v>1254</v>
      </c>
      <c r="AM291" s="81" t="s">
        <v>1317</v>
      </c>
      <c r="AN291" s="81" t="b">
        <v>0</v>
      </c>
      <c r="AO291" s="87" t="s">
        <v>1254</v>
      </c>
      <c r="AP291" s="81" t="s">
        <v>214</v>
      </c>
      <c r="AQ291" s="81">
        <v>0</v>
      </c>
      <c r="AR291" s="81">
        <v>0</v>
      </c>
      <c r="AS291" s="81"/>
      <c r="AT291" s="81"/>
      <c r="AU291" s="81"/>
      <c r="AV291" s="81"/>
      <c r="AW291" s="81"/>
      <c r="AX291" s="81"/>
      <c r="AY291" s="81"/>
      <c r="AZ291" s="81"/>
      <c r="BA291">
        <v>1</v>
      </c>
      <c r="BB291" s="80" t="str">
        <f>REPLACE(INDEX(GroupVertices[Group],MATCH(Edges[[#This Row],[Vertex 1]],GroupVertices[Vertex],0)),1,1,"")</f>
        <v>1</v>
      </c>
      <c r="BC291" s="80" t="str">
        <f>REPLACE(INDEX(GroupVertices[Group],MATCH(Edges[[#This Row],[Vertex 2]],GroupVertices[Vertex],0)),1,1,"")</f>
        <v>2</v>
      </c>
      <c r="BD291" s="48"/>
      <c r="BE291" s="49"/>
      <c r="BF291" s="48"/>
      <c r="BG291" s="49"/>
      <c r="BH291" s="48"/>
      <c r="BI291" s="49"/>
      <c r="BJ291" s="48"/>
      <c r="BK291" s="49"/>
      <c r="BL291" s="48"/>
    </row>
    <row r="292" spans="1:64" ht="15">
      <c r="A292" s="66" t="s">
        <v>387</v>
      </c>
      <c r="B292" s="66" t="s">
        <v>411</v>
      </c>
      <c r="C292" s="67" t="s">
        <v>3695</v>
      </c>
      <c r="D292" s="68">
        <v>3</v>
      </c>
      <c r="E292" s="69" t="s">
        <v>132</v>
      </c>
      <c r="F292" s="70">
        <v>32</v>
      </c>
      <c r="G292" s="67"/>
      <c r="H292" s="71"/>
      <c r="I292" s="72"/>
      <c r="J292" s="72"/>
      <c r="K292" s="34" t="s">
        <v>65</v>
      </c>
      <c r="L292" s="79">
        <v>292</v>
      </c>
      <c r="M292" s="79"/>
      <c r="N292" s="74"/>
      <c r="O292" s="81" t="s">
        <v>416</v>
      </c>
      <c r="P292" s="83">
        <v>43483.67047453704</v>
      </c>
      <c r="Q292" s="81" t="s">
        <v>526</v>
      </c>
      <c r="R292" s="81"/>
      <c r="S292" s="81"/>
      <c r="T292" s="81" t="s">
        <v>587</v>
      </c>
      <c r="U292" s="81"/>
      <c r="V292" s="85" t="s">
        <v>778</v>
      </c>
      <c r="W292" s="83">
        <v>43483.67047453704</v>
      </c>
      <c r="X292" s="85" t="s">
        <v>1002</v>
      </c>
      <c r="Y292" s="81"/>
      <c r="Z292" s="81"/>
      <c r="AA292" s="87" t="s">
        <v>1259</v>
      </c>
      <c r="AB292" s="81"/>
      <c r="AC292" s="81" t="b">
        <v>0</v>
      </c>
      <c r="AD292" s="81">
        <v>0</v>
      </c>
      <c r="AE292" s="87" t="s">
        <v>1288</v>
      </c>
      <c r="AF292" s="81" t="b">
        <v>0</v>
      </c>
      <c r="AG292" s="81" t="s">
        <v>1298</v>
      </c>
      <c r="AH292" s="81"/>
      <c r="AI292" s="87" t="s">
        <v>1288</v>
      </c>
      <c r="AJ292" s="81" t="b">
        <v>0</v>
      </c>
      <c r="AK292" s="81">
        <v>2</v>
      </c>
      <c r="AL292" s="87" t="s">
        <v>1254</v>
      </c>
      <c r="AM292" s="81" t="s">
        <v>1317</v>
      </c>
      <c r="AN292" s="81" t="b">
        <v>0</v>
      </c>
      <c r="AO292" s="87" t="s">
        <v>1254</v>
      </c>
      <c r="AP292" s="81" t="s">
        <v>214</v>
      </c>
      <c r="AQ292" s="81">
        <v>0</v>
      </c>
      <c r="AR292" s="81">
        <v>0</v>
      </c>
      <c r="AS292" s="81"/>
      <c r="AT292" s="81"/>
      <c r="AU292" s="81"/>
      <c r="AV292" s="81"/>
      <c r="AW292" s="81"/>
      <c r="AX292" s="81"/>
      <c r="AY292" s="81"/>
      <c r="AZ292" s="81"/>
      <c r="BA292">
        <v>1</v>
      </c>
      <c r="BB292" s="80" t="str">
        <f>REPLACE(INDEX(GroupVertices[Group],MATCH(Edges[[#This Row],[Vertex 1]],GroupVertices[Vertex],0)),1,1,"")</f>
        <v>1</v>
      </c>
      <c r="BC292" s="80" t="str">
        <f>REPLACE(INDEX(GroupVertices[Group],MATCH(Edges[[#This Row],[Vertex 2]],GroupVertices[Vertex],0)),1,1,"")</f>
        <v>2</v>
      </c>
      <c r="BD292" s="48"/>
      <c r="BE292" s="49"/>
      <c r="BF292" s="48"/>
      <c r="BG292" s="49"/>
      <c r="BH292" s="48"/>
      <c r="BI292" s="49"/>
      <c r="BJ292" s="48"/>
      <c r="BK292" s="49"/>
      <c r="BL292" s="48"/>
    </row>
    <row r="293" spans="1:64" ht="15">
      <c r="A293" s="66" t="s">
        <v>387</v>
      </c>
      <c r="B293" s="66" t="s">
        <v>412</v>
      </c>
      <c r="C293" s="67" t="s">
        <v>3695</v>
      </c>
      <c r="D293" s="68">
        <v>3</v>
      </c>
      <c r="E293" s="69" t="s">
        <v>132</v>
      </c>
      <c r="F293" s="70">
        <v>32</v>
      </c>
      <c r="G293" s="67"/>
      <c r="H293" s="71"/>
      <c r="I293" s="72"/>
      <c r="J293" s="72"/>
      <c r="K293" s="34" t="s">
        <v>65</v>
      </c>
      <c r="L293" s="79">
        <v>293</v>
      </c>
      <c r="M293" s="79"/>
      <c r="N293" s="74"/>
      <c r="O293" s="81" t="s">
        <v>416</v>
      </c>
      <c r="P293" s="83">
        <v>43483.67047453704</v>
      </c>
      <c r="Q293" s="81" t="s">
        <v>526</v>
      </c>
      <c r="R293" s="81"/>
      <c r="S293" s="81"/>
      <c r="T293" s="81" t="s">
        <v>587</v>
      </c>
      <c r="U293" s="81"/>
      <c r="V293" s="85" t="s">
        <v>778</v>
      </c>
      <c r="W293" s="83">
        <v>43483.67047453704</v>
      </c>
      <c r="X293" s="85" t="s">
        <v>1002</v>
      </c>
      <c r="Y293" s="81"/>
      <c r="Z293" s="81"/>
      <c r="AA293" s="87" t="s">
        <v>1259</v>
      </c>
      <c r="AB293" s="81"/>
      <c r="AC293" s="81" t="b">
        <v>0</v>
      </c>
      <c r="AD293" s="81">
        <v>0</v>
      </c>
      <c r="AE293" s="87" t="s">
        <v>1288</v>
      </c>
      <c r="AF293" s="81" t="b">
        <v>0</v>
      </c>
      <c r="AG293" s="81" t="s">
        <v>1298</v>
      </c>
      <c r="AH293" s="81"/>
      <c r="AI293" s="87" t="s">
        <v>1288</v>
      </c>
      <c r="AJ293" s="81" t="b">
        <v>0</v>
      </c>
      <c r="AK293" s="81">
        <v>2</v>
      </c>
      <c r="AL293" s="87" t="s">
        <v>1254</v>
      </c>
      <c r="AM293" s="81" t="s">
        <v>1317</v>
      </c>
      <c r="AN293" s="81" t="b">
        <v>0</v>
      </c>
      <c r="AO293" s="87" t="s">
        <v>1254</v>
      </c>
      <c r="AP293" s="81" t="s">
        <v>214</v>
      </c>
      <c r="AQ293" s="81">
        <v>0</v>
      </c>
      <c r="AR293" s="81">
        <v>0</v>
      </c>
      <c r="AS293" s="81"/>
      <c r="AT293" s="81"/>
      <c r="AU293" s="81"/>
      <c r="AV293" s="81"/>
      <c r="AW293" s="81"/>
      <c r="AX293" s="81"/>
      <c r="AY293" s="81"/>
      <c r="AZ293" s="81"/>
      <c r="BA293">
        <v>1</v>
      </c>
      <c r="BB293" s="80" t="str">
        <f>REPLACE(INDEX(GroupVertices[Group],MATCH(Edges[[#This Row],[Vertex 1]],GroupVertices[Vertex],0)),1,1,"")</f>
        <v>1</v>
      </c>
      <c r="BC293" s="80" t="str">
        <f>REPLACE(INDEX(GroupVertices[Group],MATCH(Edges[[#This Row],[Vertex 2]],GroupVertices[Vertex],0)),1,1,"")</f>
        <v>2</v>
      </c>
      <c r="BD293" s="48"/>
      <c r="BE293" s="49"/>
      <c r="BF293" s="48"/>
      <c r="BG293" s="49"/>
      <c r="BH293" s="48"/>
      <c r="BI293" s="49"/>
      <c r="BJ293" s="48"/>
      <c r="BK293" s="49"/>
      <c r="BL293" s="48"/>
    </row>
    <row r="294" spans="1:64" ht="15">
      <c r="A294" s="66" t="s">
        <v>387</v>
      </c>
      <c r="B294" s="66" t="s">
        <v>413</v>
      </c>
      <c r="C294" s="67" t="s">
        <v>3695</v>
      </c>
      <c r="D294" s="68">
        <v>3</v>
      </c>
      <c r="E294" s="69" t="s">
        <v>132</v>
      </c>
      <c r="F294" s="70">
        <v>32</v>
      </c>
      <c r="G294" s="67"/>
      <c r="H294" s="71"/>
      <c r="I294" s="72"/>
      <c r="J294" s="72"/>
      <c r="K294" s="34" t="s">
        <v>65</v>
      </c>
      <c r="L294" s="79">
        <v>294</v>
      </c>
      <c r="M294" s="79"/>
      <c r="N294" s="74"/>
      <c r="O294" s="81" t="s">
        <v>416</v>
      </c>
      <c r="P294" s="83">
        <v>43483.67047453704</v>
      </c>
      <c r="Q294" s="81" t="s">
        <v>526</v>
      </c>
      <c r="R294" s="81"/>
      <c r="S294" s="81"/>
      <c r="T294" s="81" t="s">
        <v>587</v>
      </c>
      <c r="U294" s="81"/>
      <c r="V294" s="85" t="s">
        <v>778</v>
      </c>
      <c r="W294" s="83">
        <v>43483.67047453704</v>
      </c>
      <c r="X294" s="85" t="s">
        <v>1002</v>
      </c>
      <c r="Y294" s="81"/>
      <c r="Z294" s="81"/>
      <c r="AA294" s="87" t="s">
        <v>1259</v>
      </c>
      <c r="AB294" s="81"/>
      <c r="AC294" s="81" t="b">
        <v>0</v>
      </c>
      <c r="AD294" s="81">
        <v>0</v>
      </c>
      <c r="AE294" s="87" t="s">
        <v>1288</v>
      </c>
      <c r="AF294" s="81" t="b">
        <v>0</v>
      </c>
      <c r="AG294" s="81" t="s">
        <v>1298</v>
      </c>
      <c r="AH294" s="81"/>
      <c r="AI294" s="87" t="s">
        <v>1288</v>
      </c>
      <c r="AJ294" s="81" t="b">
        <v>0</v>
      </c>
      <c r="AK294" s="81">
        <v>2</v>
      </c>
      <c r="AL294" s="87" t="s">
        <v>1254</v>
      </c>
      <c r="AM294" s="81" t="s">
        <v>1317</v>
      </c>
      <c r="AN294" s="81" t="b">
        <v>0</v>
      </c>
      <c r="AO294" s="87" t="s">
        <v>1254</v>
      </c>
      <c r="AP294" s="81" t="s">
        <v>214</v>
      </c>
      <c r="AQ294" s="81">
        <v>0</v>
      </c>
      <c r="AR294" s="81">
        <v>0</v>
      </c>
      <c r="AS294" s="81"/>
      <c r="AT294" s="81"/>
      <c r="AU294" s="81"/>
      <c r="AV294" s="81"/>
      <c r="AW294" s="81"/>
      <c r="AX294" s="81"/>
      <c r="AY294" s="81"/>
      <c r="AZ294" s="81"/>
      <c r="BA294">
        <v>1</v>
      </c>
      <c r="BB294" s="80" t="str">
        <f>REPLACE(INDEX(GroupVertices[Group],MATCH(Edges[[#This Row],[Vertex 1]],GroupVertices[Vertex],0)),1,1,"")</f>
        <v>1</v>
      </c>
      <c r="BC294" s="80" t="str">
        <f>REPLACE(INDEX(GroupVertices[Group],MATCH(Edges[[#This Row],[Vertex 2]],GroupVertices[Vertex],0)),1,1,"")</f>
        <v>2</v>
      </c>
      <c r="BD294" s="48">
        <v>3</v>
      </c>
      <c r="BE294" s="49">
        <v>9.67741935483871</v>
      </c>
      <c r="BF294" s="48">
        <v>0</v>
      </c>
      <c r="BG294" s="49">
        <v>0</v>
      </c>
      <c r="BH294" s="48">
        <v>0</v>
      </c>
      <c r="BI294" s="49">
        <v>0</v>
      </c>
      <c r="BJ294" s="48">
        <v>28</v>
      </c>
      <c r="BK294" s="49">
        <v>90.3225806451613</v>
      </c>
      <c r="BL294" s="48">
        <v>31</v>
      </c>
    </row>
    <row r="295" spans="1:64" ht="15">
      <c r="A295" s="66" t="s">
        <v>350</v>
      </c>
      <c r="B295" s="66" t="s">
        <v>350</v>
      </c>
      <c r="C295" s="67" t="s">
        <v>3700</v>
      </c>
      <c r="D295" s="68">
        <v>10</v>
      </c>
      <c r="E295" s="69" t="s">
        <v>136</v>
      </c>
      <c r="F295" s="70">
        <v>6</v>
      </c>
      <c r="G295" s="67"/>
      <c r="H295" s="71"/>
      <c r="I295" s="72"/>
      <c r="J295" s="72"/>
      <c r="K295" s="34" t="s">
        <v>65</v>
      </c>
      <c r="L295" s="79">
        <v>295</v>
      </c>
      <c r="M295" s="79"/>
      <c r="N295" s="74"/>
      <c r="O295" s="81" t="s">
        <v>214</v>
      </c>
      <c r="P295" s="83">
        <v>43483.63685185185</v>
      </c>
      <c r="Q295" s="81" t="s">
        <v>443</v>
      </c>
      <c r="R295" s="81"/>
      <c r="S295" s="81"/>
      <c r="T295" s="81" t="s">
        <v>589</v>
      </c>
      <c r="U295" s="85" t="s">
        <v>636</v>
      </c>
      <c r="V295" s="85" t="s">
        <v>636</v>
      </c>
      <c r="W295" s="83">
        <v>43483.63685185185</v>
      </c>
      <c r="X295" s="85" t="s">
        <v>1003</v>
      </c>
      <c r="Y295" s="81"/>
      <c r="Z295" s="81"/>
      <c r="AA295" s="87" t="s">
        <v>1260</v>
      </c>
      <c r="AB295" s="81"/>
      <c r="AC295" s="81" t="b">
        <v>0</v>
      </c>
      <c r="AD295" s="81">
        <v>8</v>
      </c>
      <c r="AE295" s="87" t="s">
        <v>1288</v>
      </c>
      <c r="AF295" s="81" t="b">
        <v>0</v>
      </c>
      <c r="AG295" s="81" t="s">
        <v>1298</v>
      </c>
      <c r="AH295" s="81"/>
      <c r="AI295" s="87" t="s">
        <v>1288</v>
      </c>
      <c r="AJ295" s="81" t="b">
        <v>0</v>
      </c>
      <c r="AK295" s="81">
        <v>6</v>
      </c>
      <c r="AL295" s="87" t="s">
        <v>1288</v>
      </c>
      <c r="AM295" s="81" t="s">
        <v>1312</v>
      </c>
      <c r="AN295" s="81" t="b">
        <v>0</v>
      </c>
      <c r="AO295" s="87" t="s">
        <v>1260</v>
      </c>
      <c r="AP295" s="81" t="s">
        <v>415</v>
      </c>
      <c r="AQ295" s="81">
        <v>0</v>
      </c>
      <c r="AR295" s="81">
        <v>0</v>
      </c>
      <c r="AS295" s="81" t="s">
        <v>1323</v>
      </c>
      <c r="AT295" s="81" t="s">
        <v>1324</v>
      </c>
      <c r="AU295" s="81" t="s">
        <v>1325</v>
      </c>
      <c r="AV295" s="81" t="s">
        <v>1326</v>
      </c>
      <c r="AW295" s="81" t="s">
        <v>1327</v>
      </c>
      <c r="AX295" s="81" t="s">
        <v>1328</v>
      </c>
      <c r="AY295" s="81" t="s">
        <v>1329</v>
      </c>
      <c r="AZ295" s="85" t="s">
        <v>1330</v>
      </c>
      <c r="BA295">
        <v>8</v>
      </c>
      <c r="BB295" s="80" t="str">
        <f>REPLACE(INDEX(GroupVertices[Group],MATCH(Edges[[#This Row],[Vertex 1]],GroupVertices[Vertex],0)),1,1,"")</f>
        <v>4</v>
      </c>
      <c r="BC295" s="80" t="str">
        <f>REPLACE(INDEX(GroupVertices[Group],MATCH(Edges[[#This Row],[Vertex 2]],GroupVertices[Vertex],0)),1,1,"")</f>
        <v>4</v>
      </c>
      <c r="BD295" s="48">
        <v>0</v>
      </c>
      <c r="BE295" s="49">
        <v>0</v>
      </c>
      <c r="BF295" s="48">
        <v>0</v>
      </c>
      <c r="BG295" s="49">
        <v>0</v>
      </c>
      <c r="BH295" s="48">
        <v>0</v>
      </c>
      <c r="BI295" s="49">
        <v>0</v>
      </c>
      <c r="BJ295" s="48">
        <v>6</v>
      </c>
      <c r="BK295" s="49">
        <v>100</v>
      </c>
      <c r="BL295" s="48">
        <v>6</v>
      </c>
    </row>
    <row r="296" spans="1:64" ht="15">
      <c r="A296" s="66" t="s">
        <v>350</v>
      </c>
      <c r="B296" s="66" t="s">
        <v>350</v>
      </c>
      <c r="C296" s="67" t="s">
        <v>3700</v>
      </c>
      <c r="D296" s="68">
        <v>10</v>
      </c>
      <c r="E296" s="69" t="s">
        <v>136</v>
      </c>
      <c r="F296" s="70">
        <v>6</v>
      </c>
      <c r="G296" s="67"/>
      <c r="H296" s="71"/>
      <c r="I296" s="72"/>
      <c r="J296" s="72"/>
      <c r="K296" s="34" t="s">
        <v>65</v>
      </c>
      <c r="L296" s="79">
        <v>296</v>
      </c>
      <c r="M296" s="79"/>
      <c r="N296" s="74"/>
      <c r="O296" s="81" t="s">
        <v>214</v>
      </c>
      <c r="P296" s="83">
        <v>43483.644166666665</v>
      </c>
      <c r="Q296" s="81" t="s">
        <v>420</v>
      </c>
      <c r="R296" s="81"/>
      <c r="S296" s="81"/>
      <c r="T296" s="81" t="s">
        <v>589</v>
      </c>
      <c r="U296" s="85" t="s">
        <v>633</v>
      </c>
      <c r="V296" s="85" t="s">
        <v>633</v>
      </c>
      <c r="W296" s="83">
        <v>43483.644166666665</v>
      </c>
      <c r="X296" s="85" t="s">
        <v>1004</v>
      </c>
      <c r="Y296" s="81"/>
      <c r="Z296" s="81"/>
      <c r="AA296" s="87" t="s">
        <v>1261</v>
      </c>
      <c r="AB296" s="81"/>
      <c r="AC296" s="81" t="b">
        <v>0</v>
      </c>
      <c r="AD296" s="81">
        <v>13</v>
      </c>
      <c r="AE296" s="87" t="s">
        <v>1288</v>
      </c>
      <c r="AF296" s="81" t="b">
        <v>0</v>
      </c>
      <c r="AG296" s="81" t="s">
        <v>1298</v>
      </c>
      <c r="AH296" s="81"/>
      <c r="AI296" s="87" t="s">
        <v>1288</v>
      </c>
      <c r="AJ296" s="81" t="b">
        <v>0</v>
      </c>
      <c r="AK296" s="81">
        <v>8</v>
      </c>
      <c r="AL296" s="87" t="s">
        <v>1288</v>
      </c>
      <c r="AM296" s="81" t="s">
        <v>1312</v>
      </c>
      <c r="AN296" s="81" t="b">
        <v>0</v>
      </c>
      <c r="AO296" s="87" t="s">
        <v>1261</v>
      </c>
      <c r="AP296" s="81" t="s">
        <v>415</v>
      </c>
      <c r="AQ296" s="81">
        <v>0</v>
      </c>
      <c r="AR296" s="81">
        <v>0</v>
      </c>
      <c r="AS296" s="81" t="s">
        <v>1323</v>
      </c>
      <c r="AT296" s="81" t="s">
        <v>1324</v>
      </c>
      <c r="AU296" s="81" t="s">
        <v>1325</v>
      </c>
      <c r="AV296" s="81" t="s">
        <v>1326</v>
      </c>
      <c r="AW296" s="81" t="s">
        <v>1327</v>
      </c>
      <c r="AX296" s="81" t="s">
        <v>1328</v>
      </c>
      <c r="AY296" s="81" t="s">
        <v>1329</v>
      </c>
      <c r="AZ296" s="85" t="s">
        <v>1330</v>
      </c>
      <c r="BA296">
        <v>8</v>
      </c>
      <c r="BB296" s="80" t="str">
        <f>REPLACE(INDEX(GroupVertices[Group],MATCH(Edges[[#This Row],[Vertex 1]],GroupVertices[Vertex],0)),1,1,"")</f>
        <v>4</v>
      </c>
      <c r="BC296" s="80" t="str">
        <f>REPLACE(INDEX(GroupVertices[Group],MATCH(Edges[[#This Row],[Vertex 2]],GroupVertices[Vertex],0)),1,1,"")</f>
        <v>4</v>
      </c>
      <c r="BD296" s="48">
        <v>0</v>
      </c>
      <c r="BE296" s="49">
        <v>0</v>
      </c>
      <c r="BF296" s="48">
        <v>0</v>
      </c>
      <c r="BG296" s="49">
        <v>0</v>
      </c>
      <c r="BH296" s="48">
        <v>0</v>
      </c>
      <c r="BI296" s="49">
        <v>0</v>
      </c>
      <c r="BJ296" s="48">
        <v>10</v>
      </c>
      <c r="BK296" s="49">
        <v>100</v>
      </c>
      <c r="BL296" s="48">
        <v>10</v>
      </c>
    </row>
    <row r="297" spans="1:64" ht="15">
      <c r="A297" s="66" t="s">
        <v>350</v>
      </c>
      <c r="B297" s="66" t="s">
        <v>350</v>
      </c>
      <c r="C297" s="67" t="s">
        <v>3700</v>
      </c>
      <c r="D297" s="68">
        <v>10</v>
      </c>
      <c r="E297" s="69" t="s">
        <v>136</v>
      </c>
      <c r="F297" s="70">
        <v>6</v>
      </c>
      <c r="G297" s="67"/>
      <c r="H297" s="71"/>
      <c r="I297" s="72"/>
      <c r="J297" s="72"/>
      <c r="K297" s="34" t="s">
        <v>65</v>
      </c>
      <c r="L297" s="79">
        <v>297</v>
      </c>
      <c r="M297" s="79"/>
      <c r="N297" s="74"/>
      <c r="O297" s="81" t="s">
        <v>214</v>
      </c>
      <c r="P297" s="83">
        <v>43483.49690972222</v>
      </c>
      <c r="Q297" s="81" t="s">
        <v>430</v>
      </c>
      <c r="R297" s="85" t="s">
        <v>538</v>
      </c>
      <c r="S297" s="81" t="s">
        <v>573</v>
      </c>
      <c r="T297" s="81" t="s">
        <v>594</v>
      </c>
      <c r="U297" s="85" t="s">
        <v>669</v>
      </c>
      <c r="V297" s="85" t="s">
        <v>669</v>
      </c>
      <c r="W297" s="83">
        <v>43483.49690972222</v>
      </c>
      <c r="X297" s="85" t="s">
        <v>1005</v>
      </c>
      <c r="Y297" s="81"/>
      <c r="Z297" s="81"/>
      <c r="AA297" s="87" t="s">
        <v>1262</v>
      </c>
      <c r="AB297" s="81"/>
      <c r="AC297" s="81" t="b">
        <v>0</v>
      </c>
      <c r="AD297" s="81">
        <v>6</v>
      </c>
      <c r="AE297" s="87" t="s">
        <v>1288</v>
      </c>
      <c r="AF297" s="81" t="b">
        <v>0</v>
      </c>
      <c r="AG297" s="81" t="s">
        <v>1298</v>
      </c>
      <c r="AH297" s="81"/>
      <c r="AI297" s="87" t="s">
        <v>1288</v>
      </c>
      <c r="AJ297" s="81" t="b">
        <v>0</v>
      </c>
      <c r="AK297" s="81">
        <v>10</v>
      </c>
      <c r="AL297" s="87" t="s">
        <v>1288</v>
      </c>
      <c r="AM297" s="81" t="s">
        <v>1312</v>
      </c>
      <c r="AN297" s="81" t="b">
        <v>0</v>
      </c>
      <c r="AO297" s="87" t="s">
        <v>1262</v>
      </c>
      <c r="AP297" s="81" t="s">
        <v>415</v>
      </c>
      <c r="AQ297" s="81">
        <v>0</v>
      </c>
      <c r="AR297" s="81">
        <v>0</v>
      </c>
      <c r="AS297" s="81" t="s">
        <v>1323</v>
      </c>
      <c r="AT297" s="81" t="s">
        <v>1324</v>
      </c>
      <c r="AU297" s="81" t="s">
        <v>1325</v>
      </c>
      <c r="AV297" s="81" t="s">
        <v>1326</v>
      </c>
      <c r="AW297" s="81" t="s">
        <v>1327</v>
      </c>
      <c r="AX297" s="81" t="s">
        <v>1328</v>
      </c>
      <c r="AY297" s="81" t="s">
        <v>1329</v>
      </c>
      <c r="AZ297" s="85" t="s">
        <v>1330</v>
      </c>
      <c r="BA297">
        <v>8</v>
      </c>
      <c r="BB297" s="80" t="str">
        <f>REPLACE(INDEX(GroupVertices[Group],MATCH(Edges[[#This Row],[Vertex 1]],GroupVertices[Vertex],0)),1,1,"")</f>
        <v>4</v>
      </c>
      <c r="BC297" s="80" t="str">
        <f>REPLACE(INDEX(GroupVertices[Group],MATCH(Edges[[#This Row],[Vertex 2]],GroupVertices[Vertex],0)),1,1,"")</f>
        <v>4</v>
      </c>
      <c r="BD297" s="48">
        <v>1</v>
      </c>
      <c r="BE297" s="49">
        <v>8.333333333333334</v>
      </c>
      <c r="BF297" s="48">
        <v>0</v>
      </c>
      <c r="BG297" s="49">
        <v>0</v>
      </c>
      <c r="BH297" s="48">
        <v>0</v>
      </c>
      <c r="BI297" s="49">
        <v>0</v>
      </c>
      <c r="BJ297" s="48">
        <v>11</v>
      </c>
      <c r="BK297" s="49">
        <v>91.66666666666667</v>
      </c>
      <c r="BL297" s="48">
        <v>12</v>
      </c>
    </row>
    <row r="298" spans="1:64" ht="15">
      <c r="A298" s="66" t="s">
        <v>350</v>
      </c>
      <c r="B298" s="66" t="s">
        <v>350</v>
      </c>
      <c r="C298" s="67" t="s">
        <v>3700</v>
      </c>
      <c r="D298" s="68">
        <v>10</v>
      </c>
      <c r="E298" s="69" t="s">
        <v>136</v>
      </c>
      <c r="F298" s="70">
        <v>6</v>
      </c>
      <c r="G298" s="67"/>
      <c r="H298" s="71"/>
      <c r="I298" s="72"/>
      <c r="J298" s="72"/>
      <c r="K298" s="34" t="s">
        <v>65</v>
      </c>
      <c r="L298" s="79">
        <v>298</v>
      </c>
      <c r="M298" s="79"/>
      <c r="N298" s="74"/>
      <c r="O298" s="81" t="s">
        <v>214</v>
      </c>
      <c r="P298" s="83">
        <v>43483.50052083333</v>
      </c>
      <c r="Q298" s="81" t="s">
        <v>464</v>
      </c>
      <c r="R298" s="81"/>
      <c r="S298" s="81"/>
      <c r="T298" s="81" t="s">
        <v>612</v>
      </c>
      <c r="U298" s="81"/>
      <c r="V298" s="85" t="s">
        <v>770</v>
      </c>
      <c r="W298" s="83">
        <v>43483.50052083333</v>
      </c>
      <c r="X298" s="85" t="s">
        <v>1006</v>
      </c>
      <c r="Y298" s="81"/>
      <c r="Z298" s="81"/>
      <c r="AA298" s="87" t="s">
        <v>1263</v>
      </c>
      <c r="AB298" s="81"/>
      <c r="AC298" s="81" t="b">
        <v>0</v>
      </c>
      <c r="AD298" s="81">
        <v>23</v>
      </c>
      <c r="AE298" s="87" t="s">
        <v>1288</v>
      </c>
      <c r="AF298" s="81" t="b">
        <v>0</v>
      </c>
      <c r="AG298" s="81" t="s">
        <v>1298</v>
      </c>
      <c r="AH298" s="81"/>
      <c r="AI298" s="87" t="s">
        <v>1288</v>
      </c>
      <c r="AJ298" s="81" t="b">
        <v>0</v>
      </c>
      <c r="AK298" s="81">
        <v>7</v>
      </c>
      <c r="AL298" s="87" t="s">
        <v>1288</v>
      </c>
      <c r="AM298" s="81" t="s">
        <v>1312</v>
      </c>
      <c r="AN298" s="81" t="b">
        <v>0</v>
      </c>
      <c r="AO298" s="87" t="s">
        <v>1263</v>
      </c>
      <c r="AP298" s="81" t="s">
        <v>415</v>
      </c>
      <c r="AQ298" s="81">
        <v>0</v>
      </c>
      <c r="AR298" s="81">
        <v>0</v>
      </c>
      <c r="AS298" s="81" t="s">
        <v>1323</v>
      </c>
      <c r="AT298" s="81" t="s">
        <v>1324</v>
      </c>
      <c r="AU298" s="81" t="s">
        <v>1325</v>
      </c>
      <c r="AV298" s="81" t="s">
        <v>1326</v>
      </c>
      <c r="AW298" s="81" t="s">
        <v>1327</v>
      </c>
      <c r="AX298" s="81" t="s">
        <v>1328</v>
      </c>
      <c r="AY298" s="81" t="s">
        <v>1329</v>
      </c>
      <c r="AZ298" s="85" t="s">
        <v>1330</v>
      </c>
      <c r="BA298">
        <v>8</v>
      </c>
      <c r="BB298" s="80" t="str">
        <f>REPLACE(INDEX(GroupVertices[Group],MATCH(Edges[[#This Row],[Vertex 1]],GroupVertices[Vertex],0)),1,1,"")</f>
        <v>4</v>
      </c>
      <c r="BC298" s="80" t="str">
        <f>REPLACE(INDEX(GroupVertices[Group],MATCH(Edges[[#This Row],[Vertex 2]],GroupVertices[Vertex],0)),1,1,"")</f>
        <v>4</v>
      </c>
      <c r="BD298" s="48">
        <v>1</v>
      </c>
      <c r="BE298" s="49">
        <v>3.5714285714285716</v>
      </c>
      <c r="BF298" s="48">
        <v>1</v>
      </c>
      <c r="BG298" s="49">
        <v>3.5714285714285716</v>
      </c>
      <c r="BH298" s="48">
        <v>0</v>
      </c>
      <c r="BI298" s="49">
        <v>0</v>
      </c>
      <c r="BJ298" s="48">
        <v>26</v>
      </c>
      <c r="BK298" s="49">
        <v>92.85714285714286</v>
      </c>
      <c r="BL298" s="48">
        <v>28</v>
      </c>
    </row>
    <row r="299" spans="1:64" ht="15">
      <c r="A299" s="66" t="s">
        <v>350</v>
      </c>
      <c r="B299" s="66" t="s">
        <v>350</v>
      </c>
      <c r="C299" s="67" t="s">
        <v>3700</v>
      </c>
      <c r="D299" s="68">
        <v>10</v>
      </c>
      <c r="E299" s="69" t="s">
        <v>136</v>
      </c>
      <c r="F299" s="70">
        <v>6</v>
      </c>
      <c r="G299" s="67"/>
      <c r="H299" s="71"/>
      <c r="I299" s="72"/>
      <c r="J299" s="72"/>
      <c r="K299" s="34" t="s">
        <v>65</v>
      </c>
      <c r="L299" s="79">
        <v>299</v>
      </c>
      <c r="M299" s="79"/>
      <c r="N299" s="74"/>
      <c r="O299" s="81" t="s">
        <v>214</v>
      </c>
      <c r="P299" s="83">
        <v>43483.54056712963</v>
      </c>
      <c r="Q299" s="81" t="s">
        <v>490</v>
      </c>
      <c r="R299" s="81"/>
      <c r="S299" s="81"/>
      <c r="T299" s="81" t="s">
        <v>612</v>
      </c>
      <c r="U299" s="85" t="s">
        <v>651</v>
      </c>
      <c r="V299" s="85" t="s">
        <v>651</v>
      </c>
      <c r="W299" s="83">
        <v>43483.54056712963</v>
      </c>
      <c r="X299" s="85" t="s">
        <v>1007</v>
      </c>
      <c r="Y299" s="81"/>
      <c r="Z299" s="81"/>
      <c r="AA299" s="87" t="s">
        <v>1264</v>
      </c>
      <c r="AB299" s="81"/>
      <c r="AC299" s="81" t="b">
        <v>0</v>
      </c>
      <c r="AD299" s="81">
        <v>12</v>
      </c>
      <c r="AE299" s="87" t="s">
        <v>1288</v>
      </c>
      <c r="AF299" s="81" t="b">
        <v>0</v>
      </c>
      <c r="AG299" s="81" t="s">
        <v>1298</v>
      </c>
      <c r="AH299" s="81"/>
      <c r="AI299" s="87" t="s">
        <v>1288</v>
      </c>
      <c r="AJ299" s="81" t="b">
        <v>0</v>
      </c>
      <c r="AK299" s="81">
        <v>5</v>
      </c>
      <c r="AL299" s="87" t="s">
        <v>1288</v>
      </c>
      <c r="AM299" s="81" t="s">
        <v>1312</v>
      </c>
      <c r="AN299" s="81" t="b">
        <v>0</v>
      </c>
      <c r="AO299" s="87" t="s">
        <v>1264</v>
      </c>
      <c r="AP299" s="81" t="s">
        <v>415</v>
      </c>
      <c r="AQ299" s="81">
        <v>0</v>
      </c>
      <c r="AR299" s="81">
        <v>0</v>
      </c>
      <c r="AS299" s="81" t="s">
        <v>1323</v>
      </c>
      <c r="AT299" s="81" t="s">
        <v>1324</v>
      </c>
      <c r="AU299" s="81" t="s">
        <v>1325</v>
      </c>
      <c r="AV299" s="81" t="s">
        <v>1326</v>
      </c>
      <c r="AW299" s="81" t="s">
        <v>1327</v>
      </c>
      <c r="AX299" s="81" t="s">
        <v>1328</v>
      </c>
      <c r="AY299" s="81" t="s">
        <v>1329</v>
      </c>
      <c r="AZ299" s="85" t="s">
        <v>1330</v>
      </c>
      <c r="BA299">
        <v>8</v>
      </c>
      <c r="BB299" s="80" t="str">
        <f>REPLACE(INDEX(GroupVertices[Group],MATCH(Edges[[#This Row],[Vertex 1]],GroupVertices[Vertex],0)),1,1,"")</f>
        <v>4</v>
      </c>
      <c r="BC299" s="80" t="str">
        <f>REPLACE(INDEX(GroupVertices[Group],MATCH(Edges[[#This Row],[Vertex 2]],GroupVertices[Vertex],0)),1,1,"")</f>
        <v>4</v>
      </c>
      <c r="BD299" s="48">
        <v>1</v>
      </c>
      <c r="BE299" s="49">
        <v>16.666666666666668</v>
      </c>
      <c r="BF299" s="48">
        <v>0</v>
      </c>
      <c r="BG299" s="49">
        <v>0</v>
      </c>
      <c r="BH299" s="48">
        <v>0</v>
      </c>
      <c r="BI299" s="49">
        <v>0</v>
      </c>
      <c r="BJ299" s="48">
        <v>5</v>
      </c>
      <c r="BK299" s="49">
        <v>83.33333333333333</v>
      </c>
      <c r="BL299" s="48">
        <v>6</v>
      </c>
    </row>
    <row r="300" spans="1:64" ht="15">
      <c r="A300" s="66" t="s">
        <v>350</v>
      </c>
      <c r="B300" s="66" t="s">
        <v>350</v>
      </c>
      <c r="C300" s="67" t="s">
        <v>3700</v>
      </c>
      <c r="D300" s="68">
        <v>10</v>
      </c>
      <c r="E300" s="69" t="s">
        <v>136</v>
      </c>
      <c r="F300" s="70">
        <v>6</v>
      </c>
      <c r="G300" s="67"/>
      <c r="H300" s="71"/>
      <c r="I300" s="72"/>
      <c r="J300" s="72"/>
      <c r="K300" s="34" t="s">
        <v>65</v>
      </c>
      <c r="L300" s="79">
        <v>300</v>
      </c>
      <c r="M300" s="79"/>
      <c r="N300" s="74"/>
      <c r="O300" s="81" t="s">
        <v>214</v>
      </c>
      <c r="P300" s="83">
        <v>43483.63077546296</v>
      </c>
      <c r="Q300" s="81" t="s">
        <v>525</v>
      </c>
      <c r="R300" s="81"/>
      <c r="S300" s="81"/>
      <c r="T300" s="81" t="s">
        <v>608</v>
      </c>
      <c r="U300" s="81"/>
      <c r="V300" s="85" t="s">
        <v>770</v>
      </c>
      <c r="W300" s="83">
        <v>43483.63077546296</v>
      </c>
      <c r="X300" s="85" t="s">
        <v>1008</v>
      </c>
      <c r="Y300" s="81"/>
      <c r="Z300" s="81"/>
      <c r="AA300" s="87" t="s">
        <v>1265</v>
      </c>
      <c r="AB300" s="81"/>
      <c r="AC300" s="81" t="b">
        <v>0</v>
      </c>
      <c r="AD300" s="81">
        <v>16</v>
      </c>
      <c r="AE300" s="87" t="s">
        <v>1288</v>
      </c>
      <c r="AF300" s="81" t="b">
        <v>0</v>
      </c>
      <c r="AG300" s="81" t="s">
        <v>1298</v>
      </c>
      <c r="AH300" s="81"/>
      <c r="AI300" s="87" t="s">
        <v>1288</v>
      </c>
      <c r="AJ300" s="81" t="b">
        <v>0</v>
      </c>
      <c r="AK300" s="81">
        <v>7</v>
      </c>
      <c r="AL300" s="87" t="s">
        <v>1288</v>
      </c>
      <c r="AM300" s="81" t="s">
        <v>1312</v>
      </c>
      <c r="AN300" s="81" t="b">
        <v>0</v>
      </c>
      <c r="AO300" s="87" t="s">
        <v>1265</v>
      </c>
      <c r="AP300" s="81" t="s">
        <v>415</v>
      </c>
      <c r="AQ300" s="81">
        <v>0</v>
      </c>
      <c r="AR300" s="81">
        <v>0</v>
      </c>
      <c r="AS300" s="81" t="s">
        <v>1323</v>
      </c>
      <c r="AT300" s="81" t="s">
        <v>1324</v>
      </c>
      <c r="AU300" s="81" t="s">
        <v>1325</v>
      </c>
      <c r="AV300" s="81" t="s">
        <v>1326</v>
      </c>
      <c r="AW300" s="81" t="s">
        <v>1327</v>
      </c>
      <c r="AX300" s="81" t="s">
        <v>1328</v>
      </c>
      <c r="AY300" s="81" t="s">
        <v>1329</v>
      </c>
      <c r="AZ300" s="85" t="s">
        <v>1330</v>
      </c>
      <c r="BA300">
        <v>8</v>
      </c>
      <c r="BB300" s="80" t="str">
        <f>REPLACE(INDEX(GroupVertices[Group],MATCH(Edges[[#This Row],[Vertex 1]],GroupVertices[Vertex],0)),1,1,"")</f>
        <v>4</v>
      </c>
      <c r="BC300" s="80" t="str">
        <f>REPLACE(INDEX(GroupVertices[Group],MATCH(Edges[[#This Row],[Vertex 2]],GroupVertices[Vertex],0)),1,1,"")</f>
        <v>4</v>
      </c>
      <c r="BD300" s="48">
        <v>3</v>
      </c>
      <c r="BE300" s="49">
        <v>10.344827586206897</v>
      </c>
      <c r="BF300" s="48">
        <v>0</v>
      </c>
      <c r="BG300" s="49">
        <v>0</v>
      </c>
      <c r="BH300" s="48">
        <v>0</v>
      </c>
      <c r="BI300" s="49">
        <v>0</v>
      </c>
      <c r="BJ300" s="48">
        <v>26</v>
      </c>
      <c r="BK300" s="49">
        <v>89.65517241379311</v>
      </c>
      <c r="BL300" s="48">
        <v>29</v>
      </c>
    </row>
    <row r="301" spans="1:64" ht="15">
      <c r="A301" s="66" t="s">
        <v>350</v>
      </c>
      <c r="B301" s="66" t="s">
        <v>350</v>
      </c>
      <c r="C301" s="67" t="s">
        <v>3700</v>
      </c>
      <c r="D301" s="68">
        <v>10</v>
      </c>
      <c r="E301" s="69" t="s">
        <v>136</v>
      </c>
      <c r="F301" s="70">
        <v>6</v>
      </c>
      <c r="G301" s="67"/>
      <c r="H301" s="71"/>
      <c r="I301" s="72"/>
      <c r="J301" s="72"/>
      <c r="K301" s="34" t="s">
        <v>65</v>
      </c>
      <c r="L301" s="79">
        <v>301</v>
      </c>
      <c r="M301" s="79"/>
      <c r="N301" s="74"/>
      <c r="O301" s="81" t="s">
        <v>214</v>
      </c>
      <c r="P301" s="83">
        <v>43483.675208333334</v>
      </c>
      <c r="Q301" s="81" t="s">
        <v>480</v>
      </c>
      <c r="R301" s="85" t="s">
        <v>552</v>
      </c>
      <c r="S301" s="81" t="s">
        <v>575</v>
      </c>
      <c r="T301" s="81" t="s">
        <v>608</v>
      </c>
      <c r="U301" s="81"/>
      <c r="V301" s="85" t="s">
        <v>770</v>
      </c>
      <c r="W301" s="83">
        <v>43483.675208333334</v>
      </c>
      <c r="X301" s="85" t="s">
        <v>1009</v>
      </c>
      <c r="Y301" s="81"/>
      <c r="Z301" s="81"/>
      <c r="AA301" s="87" t="s">
        <v>1266</v>
      </c>
      <c r="AB301" s="81"/>
      <c r="AC301" s="81" t="b">
        <v>0</v>
      </c>
      <c r="AD301" s="81">
        <v>3</v>
      </c>
      <c r="AE301" s="87" t="s">
        <v>1288</v>
      </c>
      <c r="AF301" s="81" t="b">
        <v>1</v>
      </c>
      <c r="AG301" s="81" t="s">
        <v>1298</v>
      </c>
      <c r="AH301" s="81"/>
      <c r="AI301" s="87" t="s">
        <v>1305</v>
      </c>
      <c r="AJ301" s="81" t="b">
        <v>0</v>
      </c>
      <c r="AK301" s="81">
        <v>1</v>
      </c>
      <c r="AL301" s="87" t="s">
        <v>1288</v>
      </c>
      <c r="AM301" s="81" t="s">
        <v>1312</v>
      </c>
      <c r="AN301" s="81" t="b">
        <v>0</v>
      </c>
      <c r="AO301" s="87" t="s">
        <v>1266</v>
      </c>
      <c r="AP301" s="81" t="s">
        <v>214</v>
      </c>
      <c r="AQ301" s="81">
        <v>0</v>
      </c>
      <c r="AR301" s="81">
        <v>0</v>
      </c>
      <c r="AS301" s="81" t="s">
        <v>1323</v>
      </c>
      <c r="AT301" s="81" t="s">
        <v>1324</v>
      </c>
      <c r="AU301" s="81" t="s">
        <v>1325</v>
      </c>
      <c r="AV301" s="81" t="s">
        <v>1326</v>
      </c>
      <c r="AW301" s="81" t="s">
        <v>1327</v>
      </c>
      <c r="AX301" s="81" t="s">
        <v>1328</v>
      </c>
      <c r="AY301" s="81" t="s">
        <v>1329</v>
      </c>
      <c r="AZ301" s="85" t="s">
        <v>1330</v>
      </c>
      <c r="BA301">
        <v>8</v>
      </c>
      <c r="BB301" s="80" t="str">
        <f>REPLACE(INDEX(GroupVertices[Group],MATCH(Edges[[#This Row],[Vertex 1]],GroupVertices[Vertex],0)),1,1,"")</f>
        <v>4</v>
      </c>
      <c r="BC301" s="80" t="str">
        <f>REPLACE(INDEX(GroupVertices[Group],MATCH(Edges[[#This Row],[Vertex 2]],GroupVertices[Vertex],0)),1,1,"")</f>
        <v>4</v>
      </c>
      <c r="BD301" s="48">
        <v>0</v>
      </c>
      <c r="BE301" s="49">
        <v>0</v>
      </c>
      <c r="BF301" s="48">
        <v>0</v>
      </c>
      <c r="BG301" s="49">
        <v>0</v>
      </c>
      <c r="BH301" s="48">
        <v>0</v>
      </c>
      <c r="BI301" s="49">
        <v>0</v>
      </c>
      <c r="BJ301" s="48">
        <v>4</v>
      </c>
      <c r="BK301" s="49">
        <v>100</v>
      </c>
      <c r="BL301" s="48">
        <v>4</v>
      </c>
    </row>
    <row r="302" spans="1:64" ht="15">
      <c r="A302" s="66" t="s">
        <v>350</v>
      </c>
      <c r="B302" s="66" t="s">
        <v>381</v>
      </c>
      <c r="C302" s="67" t="s">
        <v>3695</v>
      </c>
      <c r="D302" s="68">
        <v>3</v>
      </c>
      <c r="E302" s="69" t="s">
        <v>132</v>
      </c>
      <c r="F302" s="70">
        <v>32</v>
      </c>
      <c r="G302" s="67"/>
      <c r="H302" s="71"/>
      <c r="I302" s="72"/>
      <c r="J302" s="72"/>
      <c r="K302" s="34" t="s">
        <v>66</v>
      </c>
      <c r="L302" s="79">
        <v>302</v>
      </c>
      <c r="M302" s="79"/>
      <c r="N302" s="74"/>
      <c r="O302" s="81" t="s">
        <v>416</v>
      </c>
      <c r="P302" s="83">
        <v>43483.74104166667</v>
      </c>
      <c r="Q302" s="81" t="s">
        <v>528</v>
      </c>
      <c r="R302" s="81"/>
      <c r="S302" s="81"/>
      <c r="T302" s="81" t="s">
        <v>629</v>
      </c>
      <c r="U302" s="85" t="s">
        <v>670</v>
      </c>
      <c r="V302" s="85" t="s">
        <v>670</v>
      </c>
      <c r="W302" s="83">
        <v>43483.74104166667</v>
      </c>
      <c r="X302" s="85" t="s">
        <v>1010</v>
      </c>
      <c r="Y302" s="81"/>
      <c r="Z302" s="81"/>
      <c r="AA302" s="87" t="s">
        <v>1267</v>
      </c>
      <c r="AB302" s="81"/>
      <c r="AC302" s="81" t="b">
        <v>0</v>
      </c>
      <c r="AD302" s="81">
        <v>10</v>
      </c>
      <c r="AE302" s="87" t="s">
        <v>1288</v>
      </c>
      <c r="AF302" s="81" t="b">
        <v>0</v>
      </c>
      <c r="AG302" s="81" t="s">
        <v>1298</v>
      </c>
      <c r="AH302" s="81"/>
      <c r="AI302" s="87" t="s">
        <v>1288</v>
      </c>
      <c r="AJ302" s="81" t="b">
        <v>0</v>
      </c>
      <c r="AK302" s="81">
        <v>0</v>
      </c>
      <c r="AL302" s="87" t="s">
        <v>1288</v>
      </c>
      <c r="AM302" s="81" t="s">
        <v>1312</v>
      </c>
      <c r="AN302" s="81" t="b">
        <v>0</v>
      </c>
      <c r="AO302" s="87" t="s">
        <v>1267</v>
      </c>
      <c r="AP302" s="81" t="s">
        <v>214</v>
      </c>
      <c r="AQ302" s="81">
        <v>0</v>
      </c>
      <c r="AR302" s="81">
        <v>0</v>
      </c>
      <c r="AS302" s="81" t="s">
        <v>1323</v>
      </c>
      <c r="AT302" s="81" t="s">
        <v>1324</v>
      </c>
      <c r="AU302" s="81" t="s">
        <v>1325</v>
      </c>
      <c r="AV302" s="81" t="s">
        <v>1326</v>
      </c>
      <c r="AW302" s="81" t="s">
        <v>1327</v>
      </c>
      <c r="AX302" s="81" t="s">
        <v>1328</v>
      </c>
      <c r="AY302" s="81" t="s">
        <v>1329</v>
      </c>
      <c r="AZ302" s="85" t="s">
        <v>1330</v>
      </c>
      <c r="BA302">
        <v>1</v>
      </c>
      <c r="BB302" s="80" t="str">
        <f>REPLACE(INDEX(GroupVertices[Group],MATCH(Edges[[#This Row],[Vertex 1]],GroupVertices[Vertex],0)),1,1,"")</f>
        <v>4</v>
      </c>
      <c r="BC302" s="80" t="str">
        <f>REPLACE(INDEX(GroupVertices[Group],MATCH(Edges[[#This Row],[Vertex 2]],GroupVertices[Vertex],0)),1,1,"")</f>
        <v>3</v>
      </c>
      <c r="BD302" s="48">
        <v>5</v>
      </c>
      <c r="BE302" s="49">
        <v>15.625</v>
      </c>
      <c r="BF302" s="48">
        <v>0</v>
      </c>
      <c r="BG302" s="49">
        <v>0</v>
      </c>
      <c r="BH302" s="48">
        <v>0</v>
      </c>
      <c r="BI302" s="49">
        <v>0</v>
      </c>
      <c r="BJ302" s="48">
        <v>27</v>
      </c>
      <c r="BK302" s="49">
        <v>84.375</v>
      </c>
      <c r="BL302" s="48">
        <v>32</v>
      </c>
    </row>
    <row r="303" spans="1:64" ht="15">
      <c r="A303" s="66" t="s">
        <v>350</v>
      </c>
      <c r="B303" s="66" t="s">
        <v>387</v>
      </c>
      <c r="C303" s="67" t="s">
        <v>3695</v>
      </c>
      <c r="D303" s="68">
        <v>3</v>
      </c>
      <c r="E303" s="69" t="s">
        <v>132</v>
      </c>
      <c r="F303" s="70">
        <v>32</v>
      </c>
      <c r="G303" s="67"/>
      <c r="H303" s="71"/>
      <c r="I303" s="72"/>
      <c r="J303" s="72"/>
      <c r="K303" s="34" t="s">
        <v>66</v>
      </c>
      <c r="L303" s="79">
        <v>303</v>
      </c>
      <c r="M303" s="79"/>
      <c r="N303" s="74"/>
      <c r="O303" s="81" t="s">
        <v>416</v>
      </c>
      <c r="P303" s="83">
        <v>43483.74104166667</v>
      </c>
      <c r="Q303" s="81" t="s">
        <v>528</v>
      </c>
      <c r="R303" s="81"/>
      <c r="S303" s="81"/>
      <c r="T303" s="81" t="s">
        <v>629</v>
      </c>
      <c r="U303" s="85" t="s">
        <v>670</v>
      </c>
      <c r="V303" s="85" t="s">
        <v>670</v>
      </c>
      <c r="W303" s="83">
        <v>43483.74104166667</v>
      </c>
      <c r="X303" s="85" t="s">
        <v>1010</v>
      </c>
      <c r="Y303" s="81"/>
      <c r="Z303" s="81"/>
      <c r="AA303" s="87" t="s">
        <v>1267</v>
      </c>
      <c r="AB303" s="81"/>
      <c r="AC303" s="81" t="b">
        <v>0</v>
      </c>
      <c r="AD303" s="81">
        <v>10</v>
      </c>
      <c r="AE303" s="87" t="s">
        <v>1288</v>
      </c>
      <c r="AF303" s="81" t="b">
        <v>0</v>
      </c>
      <c r="AG303" s="81" t="s">
        <v>1298</v>
      </c>
      <c r="AH303" s="81"/>
      <c r="AI303" s="87" t="s">
        <v>1288</v>
      </c>
      <c r="AJ303" s="81" t="b">
        <v>0</v>
      </c>
      <c r="AK303" s="81">
        <v>0</v>
      </c>
      <c r="AL303" s="87" t="s">
        <v>1288</v>
      </c>
      <c r="AM303" s="81" t="s">
        <v>1312</v>
      </c>
      <c r="AN303" s="81" t="b">
        <v>0</v>
      </c>
      <c r="AO303" s="87" t="s">
        <v>1267</v>
      </c>
      <c r="AP303" s="81" t="s">
        <v>214</v>
      </c>
      <c r="AQ303" s="81">
        <v>0</v>
      </c>
      <c r="AR303" s="81">
        <v>0</v>
      </c>
      <c r="AS303" s="81" t="s">
        <v>1323</v>
      </c>
      <c r="AT303" s="81" t="s">
        <v>1324</v>
      </c>
      <c r="AU303" s="81" t="s">
        <v>1325</v>
      </c>
      <c r="AV303" s="81" t="s">
        <v>1326</v>
      </c>
      <c r="AW303" s="81" t="s">
        <v>1327</v>
      </c>
      <c r="AX303" s="81" t="s">
        <v>1328</v>
      </c>
      <c r="AY303" s="81" t="s">
        <v>1329</v>
      </c>
      <c r="AZ303" s="85" t="s">
        <v>1330</v>
      </c>
      <c r="BA303">
        <v>1</v>
      </c>
      <c r="BB303" s="80" t="str">
        <f>REPLACE(INDEX(GroupVertices[Group],MATCH(Edges[[#This Row],[Vertex 1]],GroupVertices[Vertex],0)),1,1,"")</f>
        <v>4</v>
      </c>
      <c r="BC303" s="80" t="str">
        <f>REPLACE(INDEX(GroupVertices[Group],MATCH(Edges[[#This Row],[Vertex 2]],GroupVertices[Vertex],0)),1,1,"")</f>
        <v>1</v>
      </c>
      <c r="BD303" s="48"/>
      <c r="BE303" s="49"/>
      <c r="BF303" s="48"/>
      <c r="BG303" s="49"/>
      <c r="BH303" s="48"/>
      <c r="BI303" s="49"/>
      <c r="BJ303" s="48"/>
      <c r="BK303" s="49"/>
      <c r="BL303" s="48"/>
    </row>
    <row r="304" spans="1:64" ht="15">
      <c r="A304" s="66" t="s">
        <v>350</v>
      </c>
      <c r="B304" s="66" t="s">
        <v>350</v>
      </c>
      <c r="C304" s="67" t="s">
        <v>3700</v>
      </c>
      <c r="D304" s="68">
        <v>10</v>
      </c>
      <c r="E304" s="69" t="s">
        <v>136</v>
      </c>
      <c r="F304" s="70">
        <v>6</v>
      </c>
      <c r="G304" s="67"/>
      <c r="H304" s="71"/>
      <c r="I304" s="72"/>
      <c r="J304" s="72"/>
      <c r="K304" s="34" t="s">
        <v>65</v>
      </c>
      <c r="L304" s="79">
        <v>304</v>
      </c>
      <c r="M304" s="79"/>
      <c r="N304" s="74"/>
      <c r="O304" s="81" t="s">
        <v>214</v>
      </c>
      <c r="P304" s="83">
        <v>43483.79789351852</v>
      </c>
      <c r="Q304" s="81" t="s">
        <v>529</v>
      </c>
      <c r="R304" s="81"/>
      <c r="S304" s="81"/>
      <c r="T304" s="81" t="s">
        <v>608</v>
      </c>
      <c r="U304" s="85" t="s">
        <v>671</v>
      </c>
      <c r="V304" s="85" t="s">
        <v>671</v>
      </c>
      <c r="W304" s="83">
        <v>43483.79789351852</v>
      </c>
      <c r="X304" s="85" t="s">
        <v>1011</v>
      </c>
      <c r="Y304" s="81"/>
      <c r="Z304" s="81"/>
      <c r="AA304" s="87" t="s">
        <v>1268</v>
      </c>
      <c r="AB304" s="81"/>
      <c r="AC304" s="81" t="b">
        <v>0</v>
      </c>
      <c r="AD304" s="81">
        <v>2</v>
      </c>
      <c r="AE304" s="87" t="s">
        <v>1288</v>
      </c>
      <c r="AF304" s="81" t="b">
        <v>0</v>
      </c>
      <c r="AG304" s="81" t="s">
        <v>1298</v>
      </c>
      <c r="AH304" s="81"/>
      <c r="AI304" s="87" t="s">
        <v>1288</v>
      </c>
      <c r="AJ304" s="81" t="b">
        <v>0</v>
      </c>
      <c r="AK304" s="81">
        <v>0</v>
      </c>
      <c r="AL304" s="87" t="s">
        <v>1288</v>
      </c>
      <c r="AM304" s="81" t="s">
        <v>1312</v>
      </c>
      <c r="AN304" s="81" t="b">
        <v>0</v>
      </c>
      <c r="AO304" s="87" t="s">
        <v>1268</v>
      </c>
      <c r="AP304" s="81" t="s">
        <v>214</v>
      </c>
      <c r="AQ304" s="81">
        <v>0</v>
      </c>
      <c r="AR304" s="81">
        <v>0</v>
      </c>
      <c r="AS304" s="81" t="s">
        <v>1323</v>
      </c>
      <c r="AT304" s="81" t="s">
        <v>1324</v>
      </c>
      <c r="AU304" s="81" t="s">
        <v>1325</v>
      </c>
      <c r="AV304" s="81" t="s">
        <v>1326</v>
      </c>
      <c r="AW304" s="81" t="s">
        <v>1327</v>
      </c>
      <c r="AX304" s="81" t="s">
        <v>1328</v>
      </c>
      <c r="AY304" s="81" t="s">
        <v>1329</v>
      </c>
      <c r="AZ304" s="85" t="s">
        <v>1330</v>
      </c>
      <c r="BA304">
        <v>8</v>
      </c>
      <c r="BB304" s="80" t="str">
        <f>REPLACE(INDEX(GroupVertices[Group],MATCH(Edges[[#This Row],[Vertex 1]],GroupVertices[Vertex],0)),1,1,"")</f>
        <v>4</v>
      </c>
      <c r="BC304" s="80" t="str">
        <f>REPLACE(INDEX(GroupVertices[Group],MATCH(Edges[[#This Row],[Vertex 2]],GroupVertices[Vertex],0)),1,1,"")</f>
        <v>4</v>
      </c>
      <c r="BD304" s="48">
        <v>1</v>
      </c>
      <c r="BE304" s="49">
        <v>8.333333333333334</v>
      </c>
      <c r="BF304" s="48">
        <v>0</v>
      </c>
      <c r="BG304" s="49">
        <v>0</v>
      </c>
      <c r="BH304" s="48">
        <v>0</v>
      </c>
      <c r="BI304" s="49">
        <v>0</v>
      </c>
      <c r="BJ304" s="48">
        <v>11</v>
      </c>
      <c r="BK304" s="49">
        <v>91.66666666666667</v>
      </c>
      <c r="BL304" s="48">
        <v>12</v>
      </c>
    </row>
    <row r="305" spans="1:64" ht="15">
      <c r="A305" s="66" t="s">
        <v>350</v>
      </c>
      <c r="B305" s="66" t="s">
        <v>414</v>
      </c>
      <c r="C305" s="67" t="s">
        <v>3695</v>
      </c>
      <c r="D305" s="68">
        <v>3</v>
      </c>
      <c r="E305" s="69" t="s">
        <v>132</v>
      </c>
      <c r="F305" s="70">
        <v>32</v>
      </c>
      <c r="G305" s="67"/>
      <c r="H305" s="71"/>
      <c r="I305" s="72"/>
      <c r="J305" s="72"/>
      <c r="K305" s="34" t="s">
        <v>65</v>
      </c>
      <c r="L305" s="79">
        <v>305</v>
      </c>
      <c r="M305" s="79"/>
      <c r="N305" s="74"/>
      <c r="O305" s="81" t="s">
        <v>416</v>
      </c>
      <c r="P305" s="83">
        <v>43483.8019212963</v>
      </c>
      <c r="Q305" s="81" t="s">
        <v>530</v>
      </c>
      <c r="R305" s="81"/>
      <c r="S305" s="81"/>
      <c r="T305" s="81" t="s">
        <v>608</v>
      </c>
      <c r="U305" s="85" t="s">
        <v>672</v>
      </c>
      <c r="V305" s="85" t="s">
        <v>672</v>
      </c>
      <c r="W305" s="83">
        <v>43483.8019212963</v>
      </c>
      <c r="X305" s="85" t="s">
        <v>1012</v>
      </c>
      <c r="Y305" s="81"/>
      <c r="Z305" s="81"/>
      <c r="AA305" s="87" t="s">
        <v>1269</v>
      </c>
      <c r="AB305" s="81"/>
      <c r="AC305" s="81" t="b">
        <v>0</v>
      </c>
      <c r="AD305" s="81">
        <v>8</v>
      </c>
      <c r="AE305" s="87" t="s">
        <v>1288</v>
      </c>
      <c r="AF305" s="81" t="b">
        <v>0</v>
      </c>
      <c r="AG305" s="81" t="s">
        <v>1298</v>
      </c>
      <c r="AH305" s="81"/>
      <c r="AI305" s="87" t="s">
        <v>1288</v>
      </c>
      <c r="AJ305" s="81" t="b">
        <v>0</v>
      </c>
      <c r="AK305" s="81">
        <v>2</v>
      </c>
      <c r="AL305" s="87" t="s">
        <v>1288</v>
      </c>
      <c r="AM305" s="81" t="s">
        <v>1312</v>
      </c>
      <c r="AN305" s="81" t="b">
        <v>0</v>
      </c>
      <c r="AO305" s="87" t="s">
        <v>1269</v>
      </c>
      <c r="AP305" s="81" t="s">
        <v>214</v>
      </c>
      <c r="AQ305" s="81">
        <v>0</v>
      </c>
      <c r="AR305" s="81">
        <v>0</v>
      </c>
      <c r="AS305" s="81" t="s">
        <v>1323</v>
      </c>
      <c r="AT305" s="81" t="s">
        <v>1324</v>
      </c>
      <c r="AU305" s="81" t="s">
        <v>1325</v>
      </c>
      <c r="AV305" s="81" t="s">
        <v>1326</v>
      </c>
      <c r="AW305" s="81" t="s">
        <v>1327</v>
      </c>
      <c r="AX305" s="81" t="s">
        <v>1328</v>
      </c>
      <c r="AY305" s="81" t="s">
        <v>1329</v>
      </c>
      <c r="AZ305" s="85" t="s">
        <v>1330</v>
      </c>
      <c r="BA305">
        <v>1</v>
      </c>
      <c r="BB305" s="80" t="str">
        <f>REPLACE(INDEX(GroupVertices[Group],MATCH(Edges[[#This Row],[Vertex 1]],GroupVertices[Vertex],0)),1,1,"")</f>
        <v>4</v>
      </c>
      <c r="BC305" s="80" t="str">
        <f>REPLACE(INDEX(GroupVertices[Group],MATCH(Edges[[#This Row],[Vertex 2]],GroupVertices[Vertex],0)),1,1,"")</f>
        <v>4</v>
      </c>
      <c r="BD305" s="48">
        <v>2</v>
      </c>
      <c r="BE305" s="49">
        <v>8</v>
      </c>
      <c r="BF305" s="48">
        <v>0</v>
      </c>
      <c r="BG305" s="49">
        <v>0</v>
      </c>
      <c r="BH305" s="48">
        <v>0</v>
      </c>
      <c r="BI305" s="49">
        <v>0</v>
      </c>
      <c r="BJ305" s="48">
        <v>23</v>
      </c>
      <c r="BK305" s="49">
        <v>92</v>
      </c>
      <c r="BL305" s="48">
        <v>25</v>
      </c>
    </row>
    <row r="306" spans="1:64" ht="15">
      <c r="A306" s="66" t="s">
        <v>381</v>
      </c>
      <c r="B306" s="66" t="s">
        <v>350</v>
      </c>
      <c r="C306" s="67" t="s">
        <v>3695</v>
      </c>
      <c r="D306" s="68">
        <v>3</v>
      </c>
      <c r="E306" s="69" t="s">
        <v>132</v>
      </c>
      <c r="F306" s="70">
        <v>32</v>
      </c>
      <c r="G306" s="67"/>
      <c r="H306" s="71"/>
      <c r="I306" s="72"/>
      <c r="J306" s="72"/>
      <c r="K306" s="34" t="s">
        <v>66</v>
      </c>
      <c r="L306" s="79">
        <v>306</v>
      </c>
      <c r="M306" s="79"/>
      <c r="N306" s="74"/>
      <c r="O306" s="81" t="s">
        <v>417</v>
      </c>
      <c r="P306" s="83">
        <v>43483.7416087963</v>
      </c>
      <c r="Q306" s="81" t="s">
        <v>531</v>
      </c>
      <c r="R306" s="81"/>
      <c r="S306" s="81"/>
      <c r="T306" s="81" t="s">
        <v>587</v>
      </c>
      <c r="U306" s="81"/>
      <c r="V306" s="85" t="s">
        <v>772</v>
      </c>
      <c r="W306" s="83">
        <v>43483.7416087963</v>
      </c>
      <c r="X306" s="85" t="s">
        <v>1013</v>
      </c>
      <c r="Y306" s="81"/>
      <c r="Z306" s="81"/>
      <c r="AA306" s="87" t="s">
        <v>1270</v>
      </c>
      <c r="AB306" s="87" t="s">
        <v>1267</v>
      </c>
      <c r="AC306" s="81" t="b">
        <v>0</v>
      </c>
      <c r="AD306" s="81">
        <v>2</v>
      </c>
      <c r="AE306" s="87" t="s">
        <v>1296</v>
      </c>
      <c r="AF306" s="81" t="b">
        <v>0</v>
      </c>
      <c r="AG306" s="81" t="s">
        <v>1298</v>
      </c>
      <c r="AH306" s="81"/>
      <c r="AI306" s="87" t="s">
        <v>1288</v>
      </c>
      <c r="AJ306" s="81" t="b">
        <v>0</v>
      </c>
      <c r="AK306" s="81">
        <v>0</v>
      </c>
      <c r="AL306" s="87" t="s">
        <v>1288</v>
      </c>
      <c r="AM306" s="81" t="s">
        <v>1312</v>
      </c>
      <c r="AN306" s="81" t="b">
        <v>0</v>
      </c>
      <c r="AO306" s="87" t="s">
        <v>1267</v>
      </c>
      <c r="AP306" s="81" t="s">
        <v>214</v>
      </c>
      <c r="AQ306" s="81">
        <v>0</v>
      </c>
      <c r="AR306" s="81">
        <v>0</v>
      </c>
      <c r="AS306" s="81" t="s">
        <v>1323</v>
      </c>
      <c r="AT306" s="81" t="s">
        <v>1324</v>
      </c>
      <c r="AU306" s="81" t="s">
        <v>1325</v>
      </c>
      <c r="AV306" s="81" t="s">
        <v>1326</v>
      </c>
      <c r="AW306" s="81" t="s">
        <v>1327</v>
      </c>
      <c r="AX306" s="81" t="s">
        <v>1328</v>
      </c>
      <c r="AY306" s="81" t="s">
        <v>1329</v>
      </c>
      <c r="AZ306" s="85" t="s">
        <v>1330</v>
      </c>
      <c r="BA306">
        <v>1</v>
      </c>
      <c r="BB306" s="80" t="str">
        <f>REPLACE(INDEX(GroupVertices[Group],MATCH(Edges[[#This Row],[Vertex 1]],GroupVertices[Vertex],0)),1,1,"")</f>
        <v>3</v>
      </c>
      <c r="BC306" s="80" t="str">
        <f>REPLACE(INDEX(GroupVertices[Group],MATCH(Edges[[#This Row],[Vertex 2]],GroupVertices[Vertex],0)),1,1,"")</f>
        <v>4</v>
      </c>
      <c r="BD306" s="48"/>
      <c r="BE306" s="49"/>
      <c r="BF306" s="48"/>
      <c r="BG306" s="49"/>
      <c r="BH306" s="48"/>
      <c r="BI306" s="49"/>
      <c r="BJ306" s="48"/>
      <c r="BK306" s="49"/>
      <c r="BL306" s="48"/>
    </row>
    <row r="307" spans="1:64" ht="15">
      <c r="A307" s="66" t="s">
        <v>387</v>
      </c>
      <c r="B307" s="66" t="s">
        <v>350</v>
      </c>
      <c r="C307" s="67" t="s">
        <v>3695</v>
      </c>
      <c r="D307" s="68">
        <v>3</v>
      </c>
      <c r="E307" s="69" t="s">
        <v>132</v>
      </c>
      <c r="F307" s="70">
        <v>32</v>
      </c>
      <c r="G307" s="67"/>
      <c r="H307" s="71"/>
      <c r="I307" s="72"/>
      <c r="J307" s="72"/>
      <c r="K307" s="34" t="s">
        <v>66</v>
      </c>
      <c r="L307" s="79">
        <v>307</v>
      </c>
      <c r="M307" s="79"/>
      <c r="N307" s="74"/>
      <c r="O307" s="81" t="s">
        <v>415</v>
      </c>
      <c r="P307" s="83">
        <v>43483.82241898148</v>
      </c>
      <c r="Q307" s="81" t="s">
        <v>530</v>
      </c>
      <c r="R307" s="81"/>
      <c r="S307" s="81"/>
      <c r="T307" s="81"/>
      <c r="U307" s="81"/>
      <c r="V307" s="85" t="s">
        <v>778</v>
      </c>
      <c r="W307" s="83">
        <v>43483.82241898148</v>
      </c>
      <c r="X307" s="85" t="s">
        <v>1014</v>
      </c>
      <c r="Y307" s="81"/>
      <c r="Z307" s="81"/>
      <c r="AA307" s="87" t="s">
        <v>1271</v>
      </c>
      <c r="AB307" s="81"/>
      <c r="AC307" s="81" t="b">
        <v>0</v>
      </c>
      <c r="AD307" s="81">
        <v>0</v>
      </c>
      <c r="AE307" s="87" t="s">
        <v>1288</v>
      </c>
      <c r="AF307" s="81" t="b">
        <v>0</v>
      </c>
      <c r="AG307" s="81" t="s">
        <v>1298</v>
      </c>
      <c r="AH307" s="81"/>
      <c r="AI307" s="87" t="s">
        <v>1288</v>
      </c>
      <c r="AJ307" s="81" t="b">
        <v>0</v>
      </c>
      <c r="AK307" s="81">
        <v>2</v>
      </c>
      <c r="AL307" s="87" t="s">
        <v>1269</v>
      </c>
      <c r="AM307" s="81" t="s">
        <v>1317</v>
      </c>
      <c r="AN307" s="81" t="b">
        <v>0</v>
      </c>
      <c r="AO307" s="87" t="s">
        <v>1269</v>
      </c>
      <c r="AP307" s="81" t="s">
        <v>214</v>
      </c>
      <c r="AQ307" s="81">
        <v>0</v>
      </c>
      <c r="AR307" s="81">
        <v>0</v>
      </c>
      <c r="AS307" s="81"/>
      <c r="AT307" s="81"/>
      <c r="AU307" s="81"/>
      <c r="AV307" s="81"/>
      <c r="AW307" s="81"/>
      <c r="AX307" s="81"/>
      <c r="AY307" s="81"/>
      <c r="AZ307" s="81"/>
      <c r="BA307">
        <v>1</v>
      </c>
      <c r="BB307" s="80" t="str">
        <f>REPLACE(INDEX(GroupVertices[Group],MATCH(Edges[[#This Row],[Vertex 1]],GroupVertices[Vertex],0)),1,1,"")</f>
        <v>1</v>
      </c>
      <c r="BC307" s="80" t="str">
        <f>REPLACE(INDEX(GroupVertices[Group],MATCH(Edges[[#This Row],[Vertex 2]],GroupVertices[Vertex],0)),1,1,"")</f>
        <v>4</v>
      </c>
      <c r="BD307" s="48"/>
      <c r="BE307" s="49"/>
      <c r="BF307" s="48"/>
      <c r="BG307" s="49"/>
      <c r="BH307" s="48"/>
      <c r="BI307" s="49"/>
      <c r="BJ307" s="48"/>
      <c r="BK307" s="49"/>
      <c r="BL307" s="48"/>
    </row>
    <row r="308" spans="1:64" ht="15">
      <c r="A308" s="66" t="s">
        <v>387</v>
      </c>
      <c r="B308" s="66" t="s">
        <v>414</v>
      </c>
      <c r="C308" s="67" t="s">
        <v>3695</v>
      </c>
      <c r="D308" s="68">
        <v>3</v>
      </c>
      <c r="E308" s="69" t="s">
        <v>132</v>
      </c>
      <c r="F308" s="70">
        <v>32</v>
      </c>
      <c r="G308" s="67"/>
      <c r="H308" s="71"/>
      <c r="I308" s="72"/>
      <c r="J308" s="72"/>
      <c r="K308" s="34" t="s">
        <v>65</v>
      </c>
      <c r="L308" s="79">
        <v>308</v>
      </c>
      <c r="M308" s="79"/>
      <c r="N308" s="74"/>
      <c r="O308" s="81" t="s">
        <v>416</v>
      </c>
      <c r="P308" s="83">
        <v>43483.82241898148</v>
      </c>
      <c r="Q308" s="81" t="s">
        <v>530</v>
      </c>
      <c r="R308" s="81"/>
      <c r="S308" s="81"/>
      <c r="T308" s="81"/>
      <c r="U308" s="81"/>
      <c r="V308" s="85" t="s">
        <v>778</v>
      </c>
      <c r="W308" s="83">
        <v>43483.82241898148</v>
      </c>
      <c r="X308" s="85" t="s">
        <v>1014</v>
      </c>
      <c r="Y308" s="81"/>
      <c r="Z308" s="81"/>
      <c r="AA308" s="87" t="s">
        <v>1271</v>
      </c>
      <c r="AB308" s="81"/>
      <c r="AC308" s="81" t="b">
        <v>0</v>
      </c>
      <c r="AD308" s="81">
        <v>0</v>
      </c>
      <c r="AE308" s="87" t="s">
        <v>1288</v>
      </c>
      <c r="AF308" s="81" t="b">
        <v>0</v>
      </c>
      <c r="AG308" s="81" t="s">
        <v>1298</v>
      </c>
      <c r="AH308" s="81"/>
      <c r="AI308" s="87" t="s">
        <v>1288</v>
      </c>
      <c r="AJ308" s="81" t="b">
        <v>0</v>
      </c>
      <c r="AK308" s="81">
        <v>2</v>
      </c>
      <c r="AL308" s="87" t="s">
        <v>1269</v>
      </c>
      <c r="AM308" s="81" t="s">
        <v>1317</v>
      </c>
      <c r="AN308" s="81" t="b">
        <v>0</v>
      </c>
      <c r="AO308" s="87" t="s">
        <v>1269</v>
      </c>
      <c r="AP308" s="81" t="s">
        <v>214</v>
      </c>
      <c r="AQ308" s="81">
        <v>0</v>
      </c>
      <c r="AR308" s="81">
        <v>0</v>
      </c>
      <c r="AS308" s="81"/>
      <c r="AT308" s="81"/>
      <c r="AU308" s="81"/>
      <c r="AV308" s="81"/>
      <c r="AW308" s="81"/>
      <c r="AX308" s="81"/>
      <c r="AY308" s="81"/>
      <c r="AZ308" s="81"/>
      <c r="BA308">
        <v>1</v>
      </c>
      <c r="BB308" s="80" t="str">
        <f>REPLACE(INDEX(GroupVertices[Group],MATCH(Edges[[#This Row],[Vertex 1]],GroupVertices[Vertex],0)),1,1,"")</f>
        <v>1</v>
      </c>
      <c r="BC308" s="80" t="str">
        <f>REPLACE(INDEX(GroupVertices[Group],MATCH(Edges[[#This Row],[Vertex 2]],GroupVertices[Vertex],0)),1,1,"")</f>
        <v>4</v>
      </c>
      <c r="BD308" s="48">
        <v>2</v>
      </c>
      <c r="BE308" s="49">
        <v>8</v>
      </c>
      <c r="BF308" s="48">
        <v>0</v>
      </c>
      <c r="BG308" s="49">
        <v>0</v>
      </c>
      <c r="BH308" s="48">
        <v>0</v>
      </c>
      <c r="BI308" s="49">
        <v>0</v>
      </c>
      <c r="BJ308" s="48">
        <v>23</v>
      </c>
      <c r="BK308" s="49">
        <v>92</v>
      </c>
      <c r="BL308" s="48">
        <v>25</v>
      </c>
    </row>
    <row r="309" spans="1:64" ht="15">
      <c r="A309" s="66" t="s">
        <v>381</v>
      </c>
      <c r="B309" s="66" t="s">
        <v>381</v>
      </c>
      <c r="C309" s="67" t="s">
        <v>3698</v>
      </c>
      <c r="D309" s="68">
        <v>10</v>
      </c>
      <c r="E309" s="69" t="s">
        <v>136</v>
      </c>
      <c r="F309" s="70">
        <v>20.857142857142858</v>
      </c>
      <c r="G309" s="67"/>
      <c r="H309" s="71"/>
      <c r="I309" s="72"/>
      <c r="J309" s="72"/>
      <c r="K309" s="34" t="s">
        <v>65</v>
      </c>
      <c r="L309" s="79">
        <v>309</v>
      </c>
      <c r="M309" s="79"/>
      <c r="N309" s="74"/>
      <c r="O309" s="81" t="s">
        <v>214</v>
      </c>
      <c r="P309" s="83">
        <v>43482.924988425926</v>
      </c>
      <c r="Q309" s="81" t="s">
        <v>440</v>
      </c>
      <c r="R309" s="81"/>
      <c r="S309" s="81"/>
      <c r="T309" s="81" t="s">
        <v>587</v>
      </c>
      <c r="U309" s="85" t="s">
        <v>635</v>
      </c>
      <c r="V309" s="85" t="s">
        <v>635</v>
      </c>
      <c r="W309" s="83">
        <v>43482.924988425926</v>
      </c>
      <c r="X309" s="85" t="s">
        <v>1015</v>
      </c>
      <c r="Y309" s="81"/>
      <c r="Z309" s="81"/>
      <c r="AA309" s="87" t="s">
        <v>1272</v>
      </c>
      <c r="AB309" s="81"/>
      <c r="AC309" s="81" t="b">
        <v>0</v>
      </c>
      <c r="AD309" s="81">
        <v>26</v>
      </c>
      <c r="AE309" s="87" t="s">
        <v>1288</v>
      </c>
      <c r="AF309" s="81" t="b">
        <v>0</v>
      </c>
      <c r="AG309" s="81" t="s">
        <v>1298</v>
      </c>
      <c r="AH309" s="81"/>
      <c r="AI309" s="87" t="s">
        <v>1288</v>
      </c>
      <c r="AJ309" s="81" t="b">
        <v>0</v>
      </c>
      <c r="AK309" s="81">
        <v>0</v>
      </c>
      <c r="AL309" s="87" t="s">
        <v>1288</v>
      </c>
      <c r="AM309" s="81" t="s">
        <v>1312</v>
      </c>
      <c r="AN309" s="81" t="b">
        <v>0</v>
      </c>
      <c r="AO309" s="87" t="s">
        <v>1272</v>
      </c>
      <c r="AP309" s="81" t="s">
        <v>415</v>
      </c>
      <c r="AQ309" s="81">
        <v>0</v>
      </c>
      <c r="AR309" s="81">
        <v>0</v>
      </c>
      <c r="AS309" s="81"/>
      <c r="AT309" s="81"/>
      <c r="AU309" s="81"/>
      <c r="AV309" s="81"/>
      <c r="AW309" s="81"/>
      <c r="AX309" s="81"/>
      <c r="AY309" s="81"/>
      <c r="AZ309" s="81"/>
      <c r="BA309">
        <v>4</v>
      </c>
      <c r="BB309" s="80" t="str">
        <f>REPLACE(INDEX(GroupVertices[Group],MATCH(Edges[[#This Row],[Vertex 1]],GroupVertices[Vertex],0)),1,1,"")</f>
        <v>3</v>
      </c>
      <c r="BC309" s="80" t="str">
        <f>REPLACE(INDEX(GroupVertices[Group],MATCH(Edges[[#This Row],[Vertex 2]],GroupVertices[Vertex],0)),1,1,"")</f>
        <v>3</v>
      </c>
      <c r="BD309" s="48">
        <v>0</v>
      </c>
      <c r="BE309" s="49">
        <v>0</v>
      </c>
      <c r="BF309" s="48">
        <v>0</v>
      </c>
      <c r="BG309" s="49">
        <v>0</v>
      </c>
      <c r="BH309" s="48">
        <v>0</v>
      </c>
      <c r="BI309" s="49">
        <v>0</v>
      </c>
      <c r="BJ309" s="48">
        <v>2</v>
      </c>
      <c r="BK309" s="49">
        <v>100</v>
      </c>
      <c r="BL309" s="48">
        <v>2</v>
      </c>
    </row>
    <row r="310" spans="1:64" ht="15">
      <c r="A310" s="66" t="s">
        <v>381</v>
      </c>
      <c r="B310" s="66" t="s">
        <v>387</v>
      </c>
      <c r="C310" s="67" t="s">
        <v>3697</v>
      </c>
      <c r="D310" s="68">
        <v>10</v>
      </c>
      <c r="E310" s="69" t="s">
        <v>136</v>
      </c>
      <c r="F310" s="70">
        <v>24.57142857142857</v>
      </c>
      <c r="G310" s="67"/>
      <c r="H310" s="71"/>
      <c r="I310" s="72"/>
      <c r="J310" s="72"/>
      <c r="K310" s="34" t="s">
        <v>66</v>
      </c>
      <c r="L310" s="79">
        <v>310</v>
      </c>
      <c r="M310" s="79"/>
      <c r="N310" s="74"/>
      <c r="O310" s="81" t="s">
        <v>416</v>
      </c>
      <c r="P310" s="83">
        <v>43483.45663194444</v>
      </c>
      <c r="Q310" s="81" t="s">
        <v>509</v>
      </c>
      <c r="R310" s="81"/>
      <c r="S310" s="81"/>
      <c r="T310" s="81" t="s">
        <v>587</v>
      </c>
      <c r="U310" s="81"/>
      <c r="V310" s="85" t="s">
        <v>772</v>
      </c>
      <c r="W310" s="83">
        <v>43483.45663194444</v>
      </c>
      <c r="X310" s="85" t="s">
        <v>1016</v>
      </c>
      <c r="Y310" s="81"/>
      <c r="Z310" s="81"/>
      <c r="AA310" s="87" t="s">
        <v>1273</v>
      </c>
      <c r="AB310" s="81"/>
      <c r="AC310" s="81" t="b">
        <v>0</v>
      </c>
      <c r="AD310" s="81">
        <v>8</v>
      </c>
      <c r="AE310" s="87" t="s">
        <v>1288</v>
      </c>
      <c r="AF310" s="81" t="b">
        <v>0</v>
      </c>
      <c r="AG310" s="81" t="s">
        <v>1298</v>
      </c>
      <c r="AH310" s="81"/>
      <c r="AI310" s="87" t="s">
        <v>1288</v>
      </c>
      <c r="AJ310" s="81" t="b">
        <v>0</v>
      </c>
      <c r="AK310" s="81">
        <v>4</v>
      </c>
      <c r="AL310" s="87" t="s">
        <v>1288</v>
      </c>
      <c r="AM310" s="81" t="s">
        <v>1312</v>
      </c>
      <c r="AN310" s="81" t="b">
        <v>0</v>
      </c>
      <c r="AO310" s="87" t="s">
        <v>1273</v>
      </c>
      <c r="AP310" s="81" t="s">
        <v>415</v>
      </c>
      <c r="AQ310" s="81">
        <v>0</v>
      </c>
      <c r="AR310" s="81">
        <v>0</v>
      </c>
      <c r="AS310" s="81" t="s">
        <v>1323</v>
      </c>
      <c r="AT310" s="81" t="s">
        <v>1324</v>
      </c>
      <c r="AU310" s="81" t="s">
        <v>1325</v>
      </c>
      <c r="AV310" s="81" t="s">
        <v>1326</v>
      </c>
      <c r="AW310" s="81" t="s">
        <v>1327</v>
      </c>
      <c r="AX310" s="81" t="s">
        <v>1328</v>
      </c>
      <c r="AY310" s="81" t="s">
        <v>1329</v>
      </c>
      <c r="AZ310" s="85" t="s">
        <v>1330</v>
      </c>
      <c r="BA310">
        <v>3</v>
      </c>
      <c r="BB310" s="80" t="str">
        <f>REPLACE(INDEX(GroupVertices[Group],MATCH(Edges[[#This Row],[Vertex 1]],GroupVertices[Vertex],0)),1,1,"")</f>
        <v>3</v>
      </c>
      <c r="BC310" s="80" t="str">
        <f>REPLACE(INDEX(GroupVertices[Group],MATCH(Edges[[#This Row],[Vertex 2]],GroupVertices[Vertex],0)),1,1,"")</f>
        <v>1</v>
      </c>
      <c r="BD310" s="48">
        <v>2</v>
      </c>
      <c r="BE310" s="49">
        <v>14.285714285714286</v>
      </c>
      <c r="BF310" s="48">
        <v>1</v>
      </c>
      <c r="BG310" s="49">
        <v>7.142857142857143</v>
      </c>
      <c r="BH310" s="48">
        <v>0</v>
      </c>
      <c r="BI310" s="49">
        <v>0</v>
      </c>
      <c r="BJ310" s="48">
        <v>11</v>
      </c>
      <c r="BK310" s="49">
        <v>78.57142857142857</v>
      </c>
      <c r="BL310" s="48">
        <v>14</v>
      </c>
    </row>
    <row r="311" spans="1:64" ht="15">
      <c r="A311" s="66" t="s">
        <v>381</v>
      </c>
      <c r="B311" s="66" t="s">
        <v>381</v>
      </c>
      <c r="C311" s="67" t="s">
        <v>3698</v>
      </c>
      <c r="D311" s="68">
        <v>10</v>
      </c>
      <c r="E311" s="69" t="s">
        <v>136</v>
      </c>
      <c r="F311" s="70">
        <v>20.857142857142858</v>
      </c>
      <c r="G311" s="67"/>
      <c r="H311" s="71"/>
      <c r="I311" s="72"/>
      <c r="J311" s="72"/>
      <c r="K311" s="34" t="s">
        <v>65</v>
      </c>
      <c r="L311" s="79">
        <v>311</v>
      </c>
      <c r="M311" s="79"/>
      <c r="N311" s="74"/>
      <c r="O311" s="81" t="s">
        <v>214</v>
      </c>
      <c r="P311" s="83">
        <v>43483.66898148148</v>
      </c>
      <c r="Q311" s="81" t="s">
        <v>532</v>
      </c>
      <c r="R311" s="85" t="s">
        <v>567</v>
      </c>
      <c r="S311" s="81" t="s">
        <v>575</v>
      </c>
      <c r="T311" s="81" t="s">
        <v>611</v>
      </c>
      <c r="U311" s="81"/>
      <c r="V311" s="85" t="s">
        <v>772</v>
      </c>
      <c r="W311" s="83">
        <v>43483.66898148148</v>
      </c>
      <c r="X311" s="85" t="s">
        <v>1017</v>
      </c>
      <c r="Y311" s="81"/>
      <c r="Z311" s="81"/>
      <c r="AA311" s="87" t="s">
        <v>1274</v>
      </c>
      <c r="AB311" s="81"/>
      <c r="AC311" s="81" t="b">
        <v>0</v>
      </c>
      <c r="AD311" s="81">
        <v>4</v>
      </c>
      <c r="AE311" s="87" t="s">
        <v>1288</v>
      </c>
      <c r="AF311" s="81" t="b">
        <v>1</v>
      </c>
      <c r="AG311" s="81" t="s">
        <v>1298</v>
      </c>
      <c r="AH311" s="81"/>
      <c r="AI311" s="87" t="s">
        <v>1135</v>
      </c>
      <c r="AJ311" s="81" t="b">
        <v>0</v>
      </c>
      <c r="AK311" s="81">
        <v>0</v>
      </c>
      <c r="AL311" s="87" t="s">
        <v>1288</v>
      </c>
      <c r="AM311" s="81" t="s">
        <v>1312</v>
      </c>
      <c r="AN311" s="81" t="b">
        <v>0</v>
      </c>
      <c r="AO311" s="87" t="s">
        <v>1274</v>
      </c>
      <c r="AP311" s="81" t="s">
        <v>214</v>
      </c>
      <c r="AQ311" s="81">
        <v>0</v>
      </c>
      <c r="AR311" s="81">
        <v>0</v>
      </c>
      <c r="AS311" s="81" t="s">
        <v>1323</v>
      </c>
      <c r="AT311" s="81" t="s">
        <v>1324</v>
      </c>
      <c r="AU311" s="81" t="s">
        <v>1325</v>
      </c>
      <c r="AV311" s="81" t="s">
        <v>1326</v>
      </c>
      <c r="AW311" s="81" t="s">
        <v>1327</v>
      </c>
      <c r="AX311" s="81" t="s">
        <v>1328</v>
      </c>
      <c r="AY311" s="81" t="s">
        <v>1329</v>
      </c>
      <c r="AZ311" s="85" t="s">
        <v>1330</v>
      </c>
      <c r="BA311">
        <v>4</v>
      </c>
      <c r="BB311" s="80" t="str">
        <f>REPLACE(INDEX(GroupVertices[Group],MATCH(Edges[[#This Row],[Vertex 1]],GroupVertices[Vertex],0)),1,1,"")</f>
        <v>3</v>
      </c>
      <c r="BC311" s="80" t="str">
        <f>REPLACE(INDEX(GroupVertices[Group],MATCH(Edges[[#This Row],[Vertex 2]],GroupVertices[Vertex],0)),1,1,"")</f>
        <v>3</v>
      </c>
      <c r="BD311" s="48">
        <v>2</v>
      </c>
      <c r="BE311" s="49">
        <v>10.526315789473685</v>
      </c>
      <c r="BF311" s="48">
        <v>0</v>
      </c>
      <c r="BG311" s="49">
        <v>0</v>
      </c>
      <c r="BH311" s="48">
        <v>0</v>
      </c>
      <c r="BI311" s="49">
        <v>0</v>
      </c>
      <c r="BJ311" s="48">
        <v>17</v>
      </c>
      <c r="BK311" s="49">
        <v>89.47368421052632</v>
      </c>
      <c r="BL311" s="48">
        <v>19</v>
      </c>
    </row>
    <row r="312" spans="1:64" ht="15">
      <c r="A312" s="66" t="s">
        <v>381</v>
      </c>
      <c r="B312" s="66" t="s">
        <v>387</v>
      </c>
      <c r="C312" s="67" t="s">
        <v>3697</v>
      </c>
      <c r="D312" s="68">
        <v>10</v>
      </c>
      <c r="E312" s="69" t="s">
        <v>136</v>
      </c>
      <c r="F312" s="70">
        <v>24.57142857142857</v>
      </c>
      <c r="G312" s="67"/>
      <c r="H312" s="71"/>
      <c r="I312" s="72"/>
      <c r="J312" s="72"/>
      <c r="K312" s="34" t="s">
        <v>66</v>
      </c>
      <c r="L312" s="79">
        <v>312</v>
      </c>
      <c r="M312" s="79"/>
      <c r="N312" s="74"/>
      <c r="O312" s="81" t="s">
        <v>416</v>
      </c>
      <c r="P312" s="83">
        <v>43483.7416087963</v>
      </c>
      <c r="Q312" s="81" t="s">
        <v>531</v>
      </c>
      <c r="R312" s="81"/>
      <c r="S312" s="81"/>
      <c r="T312" s="81" t="s">
        <v>587</v>
      </c>
      <c r="U312" s="81"/>
      <c r="V312" s="85" t="s">
        <v>772</v>
      </c>
      <c r="W312" s="83">
        <v>43483.7416087963</v>
      </c>
      <c r="X312" s="85" t="s">
        <v>1013</v>
      </c>
      <c r="Y312" s="81"/>
      <c r="Z312" s="81"/>
      <c r="AA312" s="87" t="s">
        <v>1270</v>
      </c>
      <c r="AB312" s="87" t="s">
        <v>1267</v>
      </c>
      <c r="AC312" s="81" t="b">
        <v>0</v>
      </c>
      <c r="AD312" s="81">
        <v>2</v>
      </c>
      <c r="AE312" s="87" t="s">
        <v>1296</v>
      </c>
      <c r="AF312" s="81" t="b">
        <v>0</v>
      </c>
      <c r="AG312" s="81" t="s">
        <v>1298</v>
      </c>
      <c r="AH312" s="81"/>
      <c r="AI312" s="87" t="s">
        <v>1288</v>
      </c>
      <c r="AJ312" s="81" t="b">
        <v>0</v>
      </c>
      <c r="AK312" s="81">
        <v>0</v>
      </c>
      <c r="AL312" s="87" t="s">
        <v>1288</v>
      </c>
      <c r="AM312" s="81" t="s">
        <v>1312</v>
      </c>
      <c r="AN312" s="81" t="b">
        <v>0</v>
      </c>
      <c r="AO312" s="87" t="s">
        <v>1267</v>
      </c>
      <c r="AP312" s="81" t="s">
        <v>214</v>
      </c>
      <c r="AQ312" s="81">
        <v>0</v>
      </c>
      <c r="AR312" s="81">
        <v>0</v>
      </c>
      <c r="AS312" s="81" t="s">
        <v>1323</v>
      </c>
      <c r="AT312" s="81" t="s">
        <v>1324</v>
      </c>
      <c r="AU312" s="81" t="s">
        <v>1325</v>
      </c>
      <c r="AV312" s="81" t="s">
        <v>1326</v>
      </c>
      <c r="AW312" s="81" t="s">
        <v>1327</v>
      </c>
      <c r="AX312" s="81" t="s">
        <v>1328</v>
      </c>
      <c r="AY312" s="81" t="s">
        <v>1329</v>
      </c>
      <c r="AZ312" s="85" t="s">
        <v>1330</v>
      </c>
      <c r="BA312">
        <v>3</v>
      </c>
      <c r="BB312" s="80" t="str">
        <f>REPLACE(INDEX(GroupVertices[Group],MATCH(Edges[[#This Row],[Vertex 1]],GroupVertices[Vertex],0)),1,1,"")</f>
        <v>3</v>
      </c>
      <c r="BC312" s="80" t="str">
        <f>REPLACE(INDEX(GroupVertices[Group],MATCH(Edges[[#This Row],[Vertex 2]],GroupVertices[Vertex],0)),1,1,"")</f>
        <v>1</v>
      </c>
      <c r="BD312" s="48">
        <v>1</v>
      </c>
      <c r="BE312" s="49">
        <v>20</v>
      </c>
      <c r="BF312" s="48">
        <v>0</v>
      </c>
      <c r="BG312" s="49">
        <v>0</v>
      </c>
      <c r="BH312" s="48">
        <v>0</v>
      </c>
      <c r="BI312" s="49">
        <v>0</v>
      </c>
      <c r="BJ312" s="48">
        <v>4</v>
      </c>
      <c r="BK312" s="49">
        <v>80</v>
      </c>
      <c r="BL312" s="48">
        <v>5</v>
      </c>
    </row>
    <row r="313" spans="1:64" ht="15">
      <c r="A313" s="66" t="s">
        <v>381</v>
      </c>
      <c r="B313" s="66" t="s">
        <v>387</v>
      </c>
      <c r="C313" s="67" t="s">
        <v>3697</v>
      </c>
      <c r="D313" s="68">
        <v>10</v>
      </c>
      <c r="E313" s="69" t="s">
        <v>136</v>
      </c>
      <c r="F313" s="70">
        <v>24.57142857142857</v>
      </c>
      <c r="G313" s="67"/>
      <c r="H313" s="71"/>
      <c r="I313" s="72"/>
      <c r="J313" s="72"/>
      <c r="K313" s="34" t="s">
        <v>66</v>
      </c>
      <c r="L313" s="79">
        <v>313</v>
      </c>
      <c r="M313" s="79"/>
      <c r="N313" s="74"/>
      <c r="O313" s="81" t="s">
        <v>416</v>
      </c>
      <c r="P313" s="83">
        <v>43483.82461805556</v>
      </c>
      <c r="Q313" s="81" t="s">
        <v>523</v>
      </c>
      <c r="R313" s="81"/>
      <c r="S313" s="81"/>
      <c r="T313" s="81" t="s">
        <v>587</v>
      </c>
      <c r="U313" s="81"/>
      <c r="V313" s="85" t="s">
        <v>772</v>
      </c>
      <c r="W313" s="83">
        <v>43483.82461805556</v>
      </c>
      <c r="X313" s="85" t="s">
        <v>982</v>
      </c>
      <c r="Y313" s="81"/>
      <c r="Z313" s="81"/>
      <c r="AA313" s="87" t="s">
        <v>1238</v>
      </c>
      <c r="AB313" s="87" t="s">
        <v>1287</v>
      </c>
      <c r="AC313" s="81" t="b">
        <v>0</v>
      </c>
      <c r="AD313" s="81">
        <v>0</v>
      </c>
      <c r="AE313" s="87" t="s">
        <v>1295</v>
      </c>
      <c r="AF313" s="81" t="b">
        <v>0</v>
      </c>
      <c r="AG313" s="81" t="s">
        <v>1298</v>
      </c>
      <c r="AH313" s="81"/>
      <c r="AI313" s="87" t="s">
        <v>1288</v>
      </c>
      <c r="AJ313" s="81" t="b">
        <v>0</v>
      </c>
      <c r="AK313" s="81">
        <v>0</v>
      </c>
      <c r="AL313" s="87" t="s">
        <v>1288</v>
      </c>
      <c r="AM313" s="81" t="s">
        <v>1312</v>
      </c>
      <c r="AN313" s="81" t="b">
        <v>0</v>
      </c>
      <c r="AO313" s="87" t="s">
        <v>1287</v>
      </c>
      <c r="AP313" s="81" t="s">
        <v>214</v>
      </c>
      <c r="AQ313" s="81">
        <v>0</v>
      </c>
      <c r="AR313" s="81">
        <v>0</v>
      </c>
      <c r="AS313" s="81"/>
      <c r="AT313" s="81"/>
      <c r="AU313" s="81"/>
      <c r="AV313" s="81"/>
      <c r="AW313" s="81"/>
      <c r="AX313" s="81"/>
      <c r="AY313" s="81"/>
      <c r="AZ313" s="81"/>
      <c r="BA313">
        <v>3</v>
      </c>
      <c r="BB313" s="80" t="str">
        <f>REPLACE(INDEX(GroupVertices[Group],MATCH(Edges[[#This Row],[Vertex 1]],GroupVertices[Vertex],0)),1,1,"")</f>
        <v>3</v>
      </c>
      <c r="BC313" s="80" t="str">
        <f>REPLACE(INDEX(GroupVertices[Group],MATCH(Edges[[#This Row],[Vertex 2]],GroupVertices[Vertex],0)),1,1,"")</f>
        <v>1</v>
      </c>
      <c r="BD313" s="48"/>
      <c r="BE313" s="49"/>
      <c r="BF313" s="48"/>
      <c r="BG313" s="49"/>
      <c r="BH313" s="48"/>
      <c r="BI313" s="49"/>
      <c r="BJ313" s="48"/>
      <c r="BK313" s="49"/>
      <c r="BL313" s="48"/>
    </row>
    <row r="314" spans="1:64" ht="15">
      <c r="A314" s="66" t="s">
        <v>381</v>
      </c>
      <c r="B314" s="66" t="s">
        <v>381</v>
      </c>
      <c r="C314" s="67" t="s">
        <v>3698</v>
      </c>
      <c r="D314" s="68">
        <v>10</v>
      </c>
      <c r="E314" s="69" t="s">
        <v>136</v>
      </c>
      <c r="F314" s="70">
        <v>20.857142857142858</v>
      </c>
      <c r="G314" s="67"/>
      <c r="H314" s="71"/>
      <c r="I314" s="72"/>
      <c r="J314" s="72"/>
      <c r="K314" s="34" t="s">
        <v>65</v>
      </c>
      <c r="L314" s="79">
        <v>314</v>
      </c>
      <c r="M314" s="79"/>
      <c r="N314" s="74"/>
      <c r="O314" s="81" t="s">
        <v>214</v>
      </c>
      <c r="P314" s="83">
        <v>43483.826215277775</v>
      </c>
      <c r="Q314" s="81" t="s">
        <v>533</v>
      </c>
      <c r="R314" s="85" t="s">
        <v>568</v>
      </c>
      <c r="S314" s="81" t="s">
        <v>575</v>
      </c>
      <c r="T314" s="81" t="s">
        <v>587</v>
      </c>
      <c r="U314" s="81"/>
      <c r="V314" s="85" t="s">
        <v>772</v>
      </c>
      <c r="W314" s="83">
        <v>43483.826215277775</v>
      </c>
      <c r="X314" s="85" t="s">
        <v>1018</v>
      </c>
      <c r="Y314" s="81"/>
      <c r="Z314" s="81"/>
      <c r="AA314" s="87" t="s">
        <v>1275</v>
      </c>
      <c r="AB314" s="81"/>
      <c r="AC314" s="81" t="b">
        <v>0</v>
      </c>
      <c r="AD314" s="81">
        <v>2</v>
      </c>
      <c r="AE314" s="87" t="s">
        <v>1288</v>
      </c>
      <c r="AF314" s="81" t="b">
        <v>1</v>
      </c>
      <c r="AG314" s="81" t="s">
        <v>1298</v>
      </c>
      <c r="AH314" s="81"/>
      <c r="AI314" s="87" t="s">
        <v>1187</v>
      </c>
      <c r="AJ314" s="81" t="b">
        <v>0</v>
      </c>
      <c r="AK314" s="81">
        <v>0</v>
      </c>
      <c r="AL314" s="87" t="s">
        <v>1288</v>
      </c>
      <c r="AM314" s="81" t="s">
        <v>1312</v>
      </c>
      <c r="AN314" s="81" t="b">
        <v>0</v>
      </c>
      <c r="AO314" s="87" t="s">
        <v>1275</v>
      </c>
      <c r="AP314" s="81" t="s">
        <v>214</v>
      </c>
      <c r="AQ314" s="81">
        <v>0</v>
      </c>
      <c r="AR314" s="81">
        <v>0</v>
      </c>
      <c r="AS314" s="81" t="s">
        <v>1323</v>
      </c>
      <c r="AT314" s="81" t="s">
        <v>1324</v>
      </c>
      <c r="AU314" s="81" t="s">
        <v>1325</v>
      </c>
      <c r="AV314" s="81" t="s">
        <v>1326</v>
      </c>
      <c r="AW314" s="81" t="s">
        <v>1327</v>
      </c>
      <c r="AX314" s="81" t="s">
        <v>1328</v>
      </c>
      <c r="AY314" s="81" t="s">
        <v>1329</v>
      </c>
      <c r="AZ314" s="85" t="s">
        <v>1330</v>
      </c>
      <c r="BA314">
        <v>4</v>
      </c>
      <c r="BB314" s="80" t="str">
        <f>REPLACE(INDEX(GroupVertices[Group],MATCH(Edges[[#This Row],[Vertex 1]],GroupVertices[Vertex],0)),1,1,"")</f>
        <v>3</v>
      </c>
      <c r="BC314" s="80" t="str">
        <f>REPLACE(INDEX(GroupVertices[Group],MATCH(Edges[[#This Row],[Vertex 2]],GroupVertices[Vertex],0)),1,1,"")</f>
        <v>3</v>
      </c>
      <c r="BD314" s="48">
        <v>3</v>
      </c>
      <c r="BE314" s="49">
        <v>33.333333333333336</v>
      </c>
      <c r="BF314" s="48">
        <v>0</v>
      </c>
      <c r="BG314" s="49">
        <v>0</v>
      </c>
      <c r="BH314" s="48">
        <v>0</v>
      </c>
      <c r="BI314" s="49">
        <v>0</v>
      </c>
      <c r="BJ314" s="48">
        <v>6</v>
      </c>
      <c r="BK314" s="49">
        <v>66.66666666666667</v>
      </c>
      <c r="BL314" s="48">
        <v>9</v>
      </c>
    </row>
    <row r="315" spans="1:64" ht="15">
      <c r="A315" s="66" t="s">
        <v>381</v>
      </c>
      <c r="B315" s="66" t="s">
        <v>381</v>
      </c>
      <c r="C315" s="67" t="s">
        <v>3698</v>
      </c>
      <c r="D315" s="68">
        <v>10</v>
      </c>
      <c r="E315" s="69" t="s">
        <v>136</v>
      </c>
      <c r="F315" s="70">
        <v>20.857142857142858</v>
      </c>
      <c r="G315" s="67"/>
      <c r="H315" s="71"/>
      <c r="I315" s="72"/>
      <c r="J315" s="72"/>
      <c r="K315" s="34" t="s">
        <v>65</v>
      </c>
      <c r="L315" s="79">
        <v>315</v>
      </c>
      <c r="M315" s="79"/>
      <c r="N315" s="74"/>
      <c r="O315" s="81" t="s">
        <v>214</v>
      </c>
      <c r="P315" s="83">
        <v>43483.82775462963</v>
      </c>
      <c r="Q315" s="81" t="s">
        <v>534</v>
      </c>
      <c r="R315" s="81"/>
      <c r="S315" s="81"/>
      <c r="T315" s="81" t="s">
        <v>630</v>
      </c>
      <c r="U315" s="85" t="s">
        <v>673</v>
      </c>
      <c r="V315" s="85" t="s">
        <v>673</v>
      </c>
      <c r="W315" s="83">
        <v>43483.82775462963</v>
      </c>
      <c r="X315" s="85" t="s">
        <v>1019</v>
      </c>
      <c r="Y315" s="81"/>
      <c r="Z315" s="81"/>
      <c r="AA315" s="87" t="s">
        <v>1276</v>
      </c>
      <c r="AB315" s="81"/>
      <c r="AC315" s="81" t="b">
        <v>0</v>
      </c>
      <c r="AD315" s="81">
        <v>4</v>
      </c>
      <c r="AE315" s="87" t="s">
        <v>1288</v>
      </c>
      <c r="AF315" s="81" t="b">
        <v>0</v>
      </c>
      <c r="AG315" s="81" t="s">
        <v>1298</v>
      </c>
      <c r="AH315" s="81"/>
      <c r="AI315" s="87" t="s">
        <v>1288</v>
      </c>
      <c r="AJ315" s="81" t="b">
        <v>0</v>
      </c>
      <c r="AK315" s="81">
        <v>0</v>
      </c>
      <c r="AL315" s="87" t="s">
        <v>1288</v>
      </c>
      <c r="AM315" s="81" t="s">
        <v>1312</v>
      </c>
      <c r="AN315" s="81" t="b">
        <v>0</v>
      </c>
      <c r="AO315" s="87" t="s">
        <v>1276</v>
      </c>
      <c r="AP315" s="81" t="s">
        <v>214</v>
      </c>
      <c r="AQ315" s="81">
        <v>0</v>
      </c>
      <c r="AR315" s="81">
        <v>0</v>
      </c>
      <c r="AS315" s="81"/>
      <c r="AT315" s="81"/>
      <c r="AU315" s="81"/>
      <c r="AV315" s="81"/>
      <c r="AW315" s="81"/>
      <c r="AX315" s="81"/>
      <c r="AY315" s="81"/>
      <c r="AZ315" s="81"/>
      <c r="BA315">
        <v>4</v>
      </c>
      <c r="BB315" s="80" t="str">
        <f>REPLACE(INDEX(GroupVertices[Group],MATCH(Edges[[#This Row],[Vertex 1]],GroupVertices[Vertex],0)),1,1,"")</f>
        <v>3</v>
      </c>
      <c r="BC315" s="80" t="str">
        <f>REPLACE(INDEX(GroupVertices[Group],MATCH(Edges[[#This Row],[Vertex 2]],GroupVertices[Vertex],0)),1,1,"")</f>
        <v>3</v>
      </c>
      <c r="BD315" s="48">
        <v>1</v>
      </c>
      <c r="BE315" s="49">
        <v>5.882352941176471</v>
      </c>
      <c r="BF315" s="48">
        <v>0</v>
      </c>
      <c r="BG315" s="49">
        <v>0</v>
      </c>
      <c r="BH315" s="48">
        <v>0</v>
      </c>
      <c r="BI315" s="49">
        <v>0</v>
      </c>
      <c r="BJ315" s="48">
        <v>16</v>
      </c>
      <c r="BK315" s="49">
        <v>94.11764705882354</v>
      </c>
      <c r="BL315" s="48">
        <v>17</v>
      </c>
    </row>
    <row r="316" spans="1:64" ht="15">
      <c r="A316" s="66" t="s">
        <v>387</v>
      </c>
      <c r="B316" s="66" t="s">
        <v>381</v>
      </c>
      <c r="C316" s="67" t="s">
        <v>3695</v>
      </c>
      <c r="D316" s="68">
        <v>3</v>
      </c>
      <c r="E316" s="69" t="s">
        <v>132</v>
      </c>
      <c r="F316" s="70">
        <v>32</v>
      </c>
      <c r="G316" s="67"/>
      <c r="H316" s="71"/>
      <c r="I316" s="72"/>
      <c r="J316" s="72"/>
      <c r="K316" s="34" t="s">
        <v>66</v>
      </c>
      <c r="L316" s="79">
        <v>316</v>
      </c>
      <c r="M316" s="79"/>
      <c r="N316" s="74"/>
      <c r="O316" s="81" t="s">
        <v>417</v>
      </c>
      <c r="P316" s="83">
        <v>43483.83594907408</v>
      </c>
      <c r="Q316" s="81" t="s">
        <v>535</v>
      </c>
      <c r="R316" s="81"/>
      <c r="S316" s="81"/>
      <c r="T316" s="81" t="s">
        <v>587</v>
      </c>
      <c r="U316" s="81"/>
      <c r="V316" s="85" t="s">
        <v>778</v>
      </c>
      <c r="W316" s="83">
        <v>43483.83594907408</v>
      </c>
      <c r="X316" s="85" t="s">
        <v>1020</v>
      </c>
      <c r="Y316" s="81"/>
      <c r="Z316" s="81"/>
      <c r="AA316" s="87" t="s">
        <v>1277</v>
      </c>
      <c r="AB316" s="87" t="s">
        <v>1276</v>
      </c>
      <c r="AC316" s="81" t="b">
        <v>0</v>
      </c>
      <c r="AD316" s="81">
        <v>0</v>
      </c>
      <c r="AE316" s="87" t="s">
        <v>1297</v>
      </c>
      <c r="AF316" s="81" t="b">
        <v>0</v>
      </c>
      <c r="AG316" s="81" t="s">
        <v>1298</v>
      </c>
      <c r="AH316" s="81"/>
      <c r="AI316" s="87" t="s">
        <v>1288</v>
      </c>
      <c r="AJ316" s="81" t="b">
        <v>0</v>
      </c>
      <c r="AK316" s="81">
        <v>0</v>
      </c>
      <c r="AL316" s="87" t="s">
        <v>1288</v>
      </c>
      <c r="AM316" s="81" t="s">
        <v>1314</v>
      </c>
      <c r="AN316" s="81" t="b">
        <v>0</v>
      </c>
      <c r="AO316" s="87" t="s">
        <v>1276</v>
      </c>
      <c r="AP316" s="81" t="s">
        <v>214</v>
      </c>
      <c r="AQ316" s="81">
        <v>0</v>
      </c>
      <c r="AR316" s="81">
        <v>0</v>
      </c>
      <c r="AS316" s="81"/>
      <c r="AT316" s="81"/>
      <c r="AU316" s="81"/>
      <c r="AV316" s="81"/>
      <c r="AW316" s="81"/>
      <c r="AX316" s="81"/>
      <c r="AY316" s="81"/>
      <c r="AZ316" s="81"/>
      <c r="BA316">
        <v>1</v>
      </c>
      <c r="BB316" s="80" t="str">
        <f>REPLACE(INDEX(GroupVertices[Group],MATCH(Edges[[#This Row],[Vertex 1]],GroupVertices[Vertex],0)),1,1,"")</f>
        <v>1</v>
      </c>
      <c r="BC316" s="80" t="str">
        <f>REPLACE(INDEX(GroupVertices[Group],MATCH(Edges[[#This Row],[Vertex 2]],GroupVertices[Vertex],0)),1,1,"")</f>
        <v>3</v>
      </c>
      <c r="BD316" s="48">
        <v>0</v>
      </c>
      <c r="BE316" s="49">
        <v>0</v>
      </c>
      <c r="BF316" s="48">
        <v>0</v>
      </c>
      <c r="BG316" s="49">
        <v>0</v>
      </c>
      <c r="BH316" s="48">
        <v>0</v>
      </c>
      <c r="BI316" s="49">
        <v>0</v>
      </c>
      <c r="BJ316" s="48">
        <v>6</v>
      </c>
      <c r="BK316" s="49">
        <v>100</v>
      </c>
      <c r="BL316" s="48">
        <v>6</v>
      </c>
    </row>
    <row r="317" spans="1:64" ht="15">
      <c r="A317" s="66" t="s">
        <v>323</v>
      </c>
      <c r="B317" s="66" t="s">
        <v>387</v>
      </c>
      <c r="C317" s="67" t="s">
        <v>3695</v>
      </c>
      <c r="D317" s="68">
        <v>3</v>
      </c>
      <c r="E317" s="69" t="s">
        <v>132</v>
      </c>
      <c r="F317" s="70">
        <v>32</v>
      </c>
      <c r="G317" s="67"/>
      <c r="H317" s="71"/>
      <c r="I317" s="72"/>
      <c r="J317" s="72"/>
      <c r="K317" s="34" t="s">
        <v>66</v>
      </c>
      <c r="L317" s="79">
        <v>317</v>
      </c>
      <c r="M317" s="79"/>
      <c r="N317" s="74"/>
      <c r="O317" s="81" t="s">
        <v>415</v>
      </c>
      <c r="P317" s="83">
        <v>43483.73355324074</v>
      </c>
      <c r="Q317" s="81" t="s">
        <v>536</v>
      </c>
      <c r="R317" s="81"/>
      <c r="S317" s="81"/>
      <c r="T317" s="81" t="s">
        <v>631</v>
      </c>
      <c r="U317" s="81"/>
      <c r="V317" s="85" t="s">
        <v>733</v>
      </c>
      <c r="W317" s="83">
        <v>43483.73355324074</v>
      </c>
      <c r="X317" s="85" t="s">
        <v>1021</v>
      </c>
      <c r="Y317" s="81"/>
      <c r="Z317" s="81"/>
      <c r="AA317" s="87" t="s">
        <v>1278</v>
      </c>
      <c r="AB317" s="81"/>
      <c r="AC317" s="81" t="b">
        <v>0</v>
      </c>
      <c r="AD317" s="81">
        <v>0</v>
      </c>
      <c r="AE317" s="87" t="s">
        <v>1288</v>
      </c>
      <c r="AF317" s="81" t="b">
        <v>0</v>
      </c>
      <c r="AG317" s="81" t="s">
        <v>1298</v>
      </c>
      <c r="AH317" s="81"/>
      <c r="AI317" s="87" t="s">
        <v>1288</v>
      </c>
      <c r="AJ317" s="81" t="b">
        <v>0</v>
      </c>
      <c r="AK317" s="81">
        <v>5</v>
      </c>
      <c r="AL317" s="87" t="s">
        <v>1279</v>
      </c>
      <c r="AM317" s="81" t="s">
        <v>1313</v>
      </c>
      <c r="AN317" s="81" t="b">
        <v>0</v>
      </c>
      <c r="AO317" s="87" t="s">
        <v>1279</v>
      </c>
      <c r="AP317" s="81" t="s">
        <v>214</v>
      </c>
      <c r="AQ317" s="81">
        <v>0</v>
      </c>
      <c r="AR317" s="81">
        <v>0</v>
      </c>
      <c r="AS317" s="81"/>
      <c r="AT317" s="81"/>
      <c r="AU317" s="81"/>
      <c r="AV317" s="81"/>
      <c r="AW317" s="81"/>
      <c r="AX317" s="81"/>
      <c r="AY317" s="81"/>
      <c r="AZ317" s="81"/>
      <c r="BA317">
        <v>1</v>
      </c>
      <c r="BB317" s="80" t="str">
        <f>REPLACE(INDEX(GroupVertices[Group],MATCH(Edges[[#This Row],[Vertex 1]],GroupVertices[Vertex],0)),1,1,"")</f>
        <v>6</v>
      </c>
      <c r="BC317" s="80" t="str">
        <f>REPLACE(INDEX(GroupVertices[Group],MATCH(Edges[[#This Row],[Vertex 2]],GroupVertices[Vertex],0)),1,1,"")</f>
        <v>1</v>
      </c>
      <c r="BD317" s="48">
        <v>3</v>
      </c>
      <c r="BE317" s="49">
        <v>11.538461538461538</v>
      </c>
      <c r="BF317" s="48">
        <v>0</v>
      </c>
      <c r="BG317" s="49">
        <v>0</v>
      </c>
      <c r="BH317" s="48">
        <v>0</v>
      </c>
      <c r="BI317" s="49">
        <v>0</v>
      </c>
      <c r="BJ317" s="48">
        <v>23</v>
      </c>
      <c r="BK317" s="49">
        <v>88.46153846153847</v>
      </c>
      <c r="BL317" s="48">
        <v>26</v>
      </c>
    </row>
    <row r="318" spans="1:64" ht="15">
      <c r="A318" s="66" t="s">
        <v>387</v>
      </c>
      <c r="B318" s="66" t="s">
        <v>323</v>
      </c>
      <c r="C318" s="67" t="s">
        <v>3695</v>
      </c>
      <c r="D318" s="68">
        <v>3</v>
      </c>
      <c r="E318" s="69" t="s">
        <v>132</v>
      </c>
      <c r="F318" s="70">
        <v>32</v>
      </c>
      <c r="G318" s="67"/>
      <c r="H318" s="71"/>
      <c r="I318" s="72"/>
      <c r="J318" s="72"/>
      <c r="K318" s="34" t="s">
        <v>66</v>
      </c>
      <c r="L318" s="79">
        <v>318</v>
      </c>
      <c r="M318" s="79"/>
      <c r="N318" s="74"/>
      <c r="O318" s="81" t="s">
        <v>416</v>
      </c>
      <c r="P318" s="83">
        <v>43483.472037037034</v>
      </c>
      <c r="Q318" s="81" t="s">
        <v>536</v>
      </c>
      <c r="R318" s="81"/>
      <c r="S318" s="81"/>
      <c r="T318" s="81" t="s">
        <v>632</v>
      </c>
      <c r="U318" s="81"/>
      <c r="V318" s="85" t="s">
        <v>778</v>
      </c>
      <c r="W318" s="83">
        <v>43483.472037037034</v>
      </c>
      <c r="X318" s="85" t="s">
        <v>1022</v>
      </c>
      <c r="Y318" s="81"/>
      <c r="Z318" s="81"/>
      <c r="AA318" s="87" t="s">
        <v>1279</v>
      </c>
      <c r="AB318" s="81"/>
      <c r="AC318" s="81" t="b">
        <v>0</v>
      </c>
      <c r="AD318" s="81">
        <v>18</v>
      </c>
      <c r="AE318" s="87" t="s">
        <v>1288</v>
      </c>
      <c r="AF318" s="81" t="b">
        <v>0</v>
      </c>
      <c r="AG318" s="81" t="s">
        <v>1298</v>
      </c>
      <c r="AH318" s="81"/>
      <c r="AI318" s="87" t="s">
        <v>1288</v>
      </c>
      <c r="AJ318" s="81" t="b">
        <v>0</v>
      </c>
      <c r="AK318" s="81">
        <v>5</v>
      </c>
      <c r="AL318" s="87" t="s">
        <v>1288</v>
      </c>
      <c r="AM318" s="81" t="s">
        <v>1313</v>
      </c>
      <c r="AN318" s="81" t="b">
        <v>0</v>
      </c>
      <c r="AO318" s="87" t="s">
        <v>1279</v>
      </c>
      <c r="AP318" s="81" t="s">
        <v>415</v>
      </c>
      <c r="AQ318" s="81">
        <v>0</v>
      </c>
      <c r="AR318" s="81">
        <v>0</v>
      </c>
      <c r="AS318" s="81"/>
      <c r="AT318" s="81"/>
      <c r="AU318" s="81"/>
      <c r="AV318" s="81"/>
      <c r="AW318" s="81"/>
      <c r="AX318" s="81"/>
      <c r="AY318" s="81"/>
      <c r="AZ318" s="81"/>
      <c r="BA318">
        <v>1</v>
      </c>
      <c r="BB318" s="80" t="str">
        <f>REPLACE(INDEX(GroupVertices[Group],MATCH(Edges[[#This Row],[Vertex 1]],GroupVertices[Vertex],0)),1,1,"")</f>
        <v>1</v>
      </c>
      <c r="BC318" s="80" t="str">
        <f>REPLACE(INDEX(GroupVertices[Group],MATCH(Edges[[#This Row],[Vertex 2]],GroupVertices[Vertex],0)),1,1,"")</f>
        <v>6</v>
      </c>
      <c r="BD318" s="48">
        <v>3</v>
      </c>
      <c r="BE318" s="49">
        <v>11.538461538461538</v>
      </c>
      <c r="BF318" s="48">
        <v>0</v>
      </c>
      <c r="BG318" s="49">
        <v>0</v>
      </c>
      <c r="BH318" s="48">
        <v>0</v>
      </c>
      <c r="BI318" s="49">
        <v>0</v>
      </c>
      <c r="BJ318" s="48">
        <v>23</v>
      </c>
      <c r="BK318" s="49">
        <v>88.46153846153847</v>
      </c>
      <c r="BL318" s="48">
        <v>26</v>
      </c>
    </row>
    <row r="319" spans="1:64" ht="15">
      <c r="A319" s="66" t="s">
        <v>387</v>
      </c>
      <c r="B319" s="66" t="s">
        <v>387</v>
      </c>
      <c r="C319" s="67" t="s">
        <v>3695</v>
      </c>
      <c r="D319" s="68">
        <v>3</v>
      </c>
      <c r="E319" s="69" t="s">
        <v>132</v>
      </c>
      <c r="F319" s="70">
        <v>32</v>
      </c>
      <c r="G319" s="67"/>
      <c r="H319" s="71"/>
      <c r="I319" s="72"/>
      <c r="J319" s="72"/>
      <c r="K319" s="34" t="s">
        <v>65</v>
      </c>
      <c r="L319" s="79">
        <v>319</v>
      </c>
      <c r="M319" s="79"/>
      <c r="N319" s="74"/>
      <c r="O319" s="81" t="s">
        <v>214</v>
      </c>
      <c r="P319" s="83">
        <v>43483.66415509259</v>
      </c>
      <c r="Q319" s="81" t="s">
        <v>513</v>
      </c>
      <c r="R319" s="85" t="s">
        <v>557</v>
      </c>
      <c r="S319" s="81" t="s">
        <v>575</v>
      </c>
      <c r="T319" s="81" t="s">
        <v>587</v>
      </c>
      <c r="U319" s="81"/>
      <c r="V319" s="85" t="s">
        <v>778</v>
      </c>
      <c r="W319" s="83">
        <v>43483.66415509259</v>
      </c>
      <c r="X319" s="85" t="s">
        <v>1023</v>
      </c>
      <c r="Y319" s="81"/>
      <c r="Z319" s="81"/>
      <c r="AA319" s="87" t="s">
        <v>1280</v>
      </c>
      <c r="AB319" s="81"/>
      <c r="AC319" s="81" t="b">
        <v>0</v>
      </c>
      <c r="AD319" s="81">
        <v>0</v>
      </c>
      <c r="AE319" s="87" t="s">
        <v>1288</v>
      </c>
      <c r="AF319" s="81" t="b">
        <v>1</v>
      </c>
      <c r="AG319" s="81" t="s">
        <v>1298</v>
      </c>
      <c r="AH319" s="81"/>
      <c r="AI319" s="87" t="s">
        <v>1308</v>
      </c>
      <c r="AJ319" s="81" t="b">
        <v>0</v>
      </c>
      <c r="AK319" s="81">
        <v>1</v>
      </c>
      <c r="AL319" s="87" t="s">
        <v>1288</v>
      </c>
      <c r="AM319" s="81" t="s">
        <v>1317</v>
      </c>
      <c r="AN319" s="81" t="b">
        <v>0</v>
      </c>
      <c r="AO319" s="87" t="s">
        <v>1280</v>
      </c>
      <c r="AP319" s="81" t="s">
        <v>415</v>
      </c>
      <c r="AQ319" s="81">
        <v>0</v>
      </c>
      <c r="AR319" s="81">
        <v>0</v>
      </c>
      <c r="AS319" s="81"/>
      <c r="AT319" s="81"/>
      <c r="AU319" s="81"/>
      <c r="AV319" s="81"/>
      <c r="AW319" s="81"/>
      <c r="AX319" s="81"/>
      <c r="AY319" s="81"/>
      <c r="AZ319" s="81"/>
      <c r="BA319">
        <v>1</v>
      </c>
      <c r="BB319" s="80" t="str">
        <f>REPLACE(INDEX(GroupVertices[Group],MATCH(Edges[[#This Row],[Vertex 1]],GroupVertices[Vertex],0)),1,1,"")</f>
        <v>1</v>
      </c>
      <c r="BC319" s="80" t="str">
        <f>REPLACE(INDEX(GroupVertices[Group],MATCH(Edges[[#This Row],[Vertex 2]],GroupVertices[Vertex],0)),1,1,"")</f>
        <v>1</v>
      </c>
      <c r="BD319" s="48">
        <v>0</v>
      </c>
      <c r="BE319" s="49">
        <v>0</v>
      </c>
      <c r="BF319" s="48">
        <v>0</v>
      </c>
      <c r="BG319" s="49">
        <v>0</v>
      </c>
      <c r="BH319" s="48">
        <v>0</v>
      </c>
      <c r="BI319" s="49">
        <v>0</v>
      </c>
      <c r="BJ319" s="48">
        <v>3</v>
      </c>
      <c r="BK319" s="49">
        <v>100</v>
      </c>
      <c r="BL319" s="48">
        <v>3</v>
      </c>
    </row>
    <row r="320" spans="1:64" ht="15">
      <c r="A320" s="66" t="s">
        <v>323</v>
      </c>
      <c r="B320" s="66" t="s">
        <v>407</v>
      </c>
      <c r="C320" s="67" t="s">
        <v>3695</v>
      </c>
      <c r="D320" s="68">
        <v>3</v>
      </c>
      <c r="E320" s="69" t="s">
        <v>132</v>
      </c>
      <c r="F320" s="70">
        <v>32</v>
      </c>
      <c r="G320" s="67"/>
      <c r="H320" s="71"/>
      <c r="I320" s="72"/>
      <c r="J320" s="72"/>
      <c r="K320" s="34" t="s">
        <v>65</v>
      </c>
      <c r="L320" s="79">
        <v>320</v>
      </c>
      <c r="M320" s="79"/>
      <c r="N320" s="74"/>
      <c r="O320" s="81" t="s">
        <v>416</v>
      </c>
      <c r="P320" s="83">
        <v>43483.731261574074</v>
      </c>
      <c r="Q320" s="81" t="s">
        <v>506</v>
      </c>
      <c r="R320" s="85" t="s">
        <v>569</v>
      </c>
      <c r="S320" s="81" t="s">
        <v>575</v>
      </c>
      <c r="T320" s="81" t="s">
        <v>587</v>
      </c>
      <c r="U320" s="81"/>
      <c r="V320" s="85" t="s">
        <v>733</v>
      </c>
      <c r="W320" s="83">
        <v>43483.731261574074</v>
      </c>
      <c r="X320" s="85" t="s">
        <v>1024</v>
      </c>
      <c r="Y320" s="81"/>
      <c r="Z320" s="81"/>
      <c r="AA320" s="87" t="s">
        <v>1281</v>
      </c>
      <c r="AB320" s="81"/>
      <c r="AC320" s="81" t="b">
        <v>0</v>
      </c>
      <c r="AD320" s="81">
        <v>6</v>
      </c>
      <c r="AE320" s="87" t="s">
        <v>1288</v>
      </c>
      <c r="AF320" s="81" t="b">
        <v>1</v>
      </c>
      <c r="AG320" s="81" t="s">
        <v>1298</v>
      </c>
      <c r="AH320" s="81"/>
      <c r="AI320" s="87" t="s">
        <v>1200</v>
      </c>
      <c r="AJ320" s="81" t="b">
        <v>0</v>
      </c>
      <c r="AK320" s="81">
        <v>5</v>
      </c>
      <c r="AL320" s="87" t="s">
        <v>1288</v>
      </c>
      <c r="AM320" s="81" t="s">
        <v>1313</v>
      </c>
      <c r="AN320" s="81" t="b">
        <v>0</v>
      </c>
      <c r="AO320" s="87" t="s">
        <v>1281</v>
      </c>
      <c r="AP320" s="81" t="s">
        <v>214</v>
      </c>
      <c r="AQ320" s="81">
        <v>0</v>
      </c>
      <c r="AR320" s="81">
        <v>0</v>
      </c>
      <c r="AS320" s="81"/>
      <c r="AT320" s="81"/>
      <c r="AU320" s="81"/>
      <c r="AV320" s="81"/>
      <c r="AW320" s="81"/>
      <c r="AX320" s="81"/>
      <c r="AY320" s="81"/>
      <c r="AZ320" s="81"/>
      <c r="BA320">
        <v>1</v>
      </c>
      <c r="BB320" s="80" t="str">
        <f>REPLACE(INDEX(GroupVertices[Group],MATCH(Edges[[#This Row],[Vertex 1]],GroupVertices[Vertex],0)),1,1,"")</f>
        <v>6</v>
      </c>
      <c r="BC320" s="80" t="str">
        <f>REPLACE(INDEX(GroupVertices[Group],MATCH(Edges[[#This Row],[Vertex 2]],GroupVertices[Vertex],0)),1,1,"")</f>
        <v>6</v>
      </c>
      <c r="BD320" s="48">
        <v>1</v>
      </c>
      <c r="BE320" s="49">
        <v>2.4390243902439024</v>
      </c>
      <c r="BF320" s="48">
        <v>1</v>
      </c>
      <c r="BG320" s="49">
        <v>2.4390243902439024</v>
      </c>
      <c r="BH320" s="48">
        <v>0</v>
      </c>
      <c r="BI320" s="49">
        <v>0</v>
      </c>
      <c r="BJ320" s="48">
        <v>39</v>
      </c>
      <c r="BK320" s="49">
        <v>95.1219512195122</v>
      </c>
      <c r="BL320" s="48">
        <v>41</v>
      </c>
    </row>
    <row r="321" spans="1:64" ht="15">
      <c r="A321" s="66" t="s">
        <v>388</v>
      </c>
      <c r="B321" s="66" t="s">
        <v>407</v>
      </c>
      <c r="C321" s="67" t="s">
        <v>3695</v>
      </c>
      <c r="D321" s="68">
        <v>3</v>
      </c>
      <c r="E321" s="69" t="s">
        <v>132</v>
      </c>
      <c r="F321" s="70">
        <v>32</v>
      </c>
      <c r="G321" s="67"/>
      <c r="H321" s="71"/>
      <c r="I321" s="72"/>
      <c r="J321" s="72"/>
      <c r="K321" s="34" t="s">
        <v>65</v>
      </c>
      <c r="L321" s="79">
        <v>321</v>
      </c>
      <c r="M321" s="79"/>
      <c r="N321" s="74"/>
      <c r="O321" s="81" t="s">
        <v>416</v>
      </c>
      <c r="P321" s="83">
        <v>43483.83736111111</v>
      </c>
      <c r="Q321" s="81" t="s">
        <v>506</v>
      </c>
      <c r="R321" s="81"/>
      <c r="S321" s="81"/>
      <c r="T321" s="81"/>
      <c r="U321" s="81"/>
      <c r="V321" s="85" t="s">
        <v>779</v>
      </c>
      <c r="W321" s="83">
        <v>43483.83736111111</v>
      </c>
      <c r="X321" s="85" t="s">
        <v>1025</v>
      </c>
      <c r="Y321" s="81"/>
      <c r="Z321" s="81"/>
      <c r="AA321" s="87" t="s">
        <v>1282</v>
      </c>
      <c r="AB321" s="81"/>
      <c r="AC321" s="81" t="b">
        <v>0</v>
      </c>
      <c r="AD321" s="81">
        <v>0</v>
      </c>
      <c r="AE321" s="87" t="s">
        <v>1288</v>
      </c>
      <c r="AF321" s="81" t="b">
        <v>1</v>
      </c>
      <c r="AG321" s="81" t="s">
        <v>1298</v>
      </c>
      <c r="AH321" s="81"/>
      <c r="AI321" s="87" t="s">
        <v>1200</v>
      </c>
      <c r="AJ321" s="81" t="b">
        <v>0</v>
      </c>
      <c r="AK321" s="81">
        <v>5</v>
      </c>
      <c r="AL321" s="87" t="s">
        <v>1281</v>
      </c>
      <c r="AM321" s="81" t="s">
        <v>1312</v>
      </c>
      <c r="AN321" s="81" t="b">
        <v>0</v>
      </c>
      <c r="AO321" s="87" t="s">
        <v>1281</v>
      </c>
      <c r="AP321" s="81" t="s">
        <v>214</v>
      </c>
      <c r="AQ321" s="81">
        <v>0</v>
      </c>
      <c r="AR321" s="81">
        <v>0</v>
      </c>
      <c r="AS321" s="81"/>
      <c r="AT321" s="81"/>
      <c r="AU321" s="81"/>
      <c r="AV321" s="81"/>
      <c r="AW321" s="81"/>
      <c r="AX321" s="81"/>
      <c r="AY321" s="81"/>
      <c r="AZ321" s="81"/>
      <c r="BA321">
        <v>1</v>
      </c>
      <c r="BB321" s="80" t="str">
        <f>REPLACE(INDEX(GroupVertices[Group],MATCH(Edges[[#This Row],[Vertex 1]],GroupVertices[Vertex],0)),1,1,"")</f>
        <v>6</v>
      </c>
      <c r="BC321" s="80" t="str">
        <f>REPLACE(INDEX(GroupVertices[Group],MATCH(Edges[[#This Row],[Vertex 2]],GroupVertices[Vertex],0)),1,1,"")</f>
        <v>6</v>
      </c>
      <c r="BD321" s="48"/>
      <c r="BE321" s="49"/>
      <c r="BF321" s="48"/>
      <c r="BG321" s="49"/>
      <c r="BH321" s="48"/>
      <c r="BI321" s="49"/>
      <c r="BJ321" s="48"/>
      <c r="BK321" s="49"/>
      <c r="BL321" s="48"/>
    </row>
    <row r="322" spans="1:64" ht="15">
      <c r="A322" s="66" t="s">
        <v>323</v>
      </c>
      <c r="B322" s="66" t="s">
        <v>403</v>
      </c>
      <c r="C322" s="67" t="s">
        <v>3696</v>
      </c>
      <c r="D322" s="68">
        <v>10</v>
      </c>
      <c r="E322" s="69" t="s">
        <v>136</v>
      </c>
      <c r="F322" s="70">
        <v>28.285714285714285</v>
      </c>
      <c r="G322" s="67"/>
      <c r="H322" s="71"/>
      <c r="I322" s="72"/>
      <c r="J322" s="72"/>
      <c r="K322" s="34" t="s">
        <v>65</v>
      </c>
      <c r="L322" s="79">
        <v>322</v>
      </c>
      <c r="M322" s="79"/>
      <c r="N322" s="74"/>
      <c r="O322" s="81" t="s">
        <v>416</v>
      </c>
      <c r="P322" s="83">
        <v>43483.72725694445</v>
      </c>
      <c r="Q322" s="81" t="s">
        <v>496</v>
      </c>
      <c r="R322" s="81" t="s">
        <v>570</v>
      </c>
      <c r="S322" s="81" t="s">
        <v>586</v>
      </c>
      <c r="T322" s="81" t="s">
        <v>587</v>
      </c>
      <c r="U322" s="81"/>
      <c r="V322" s="85" t="s">
        <v>733</v>
      </c>
      <c r="W322" s="83">
        <v>43483.72725694445</v>
      </c>
      <c r="X322" s="85" t="s">
        <v>1026</v>
      </c>
      <c r="Y322" s="81"/>
      <c r="Z322" s="81"/>
      <c r="AA322" s="87" t="s">
        <v>1283</v>
      </c>
      <c r="AB322" s="81"/>
      <c r="AC322" s="81" t="b">
        <v>0</v>
      </c>
      <c r="AD322" s="81">
        <v>9</v>
      </c>
      <c r="AE322" s="87" t="s">
        <v>1288</v>
      </c>
      <c r="AF322" s="81" t="b">
        <v>1</v>
      </c>
      <c r="AG322" s="81" t="s">
        <v>1298</v>
      </c>
      <c r="AH322" s="81"/>
      <c r="AI322" s="87" t="s">
        <v>1306</v>
      </c>
      <c r="AJ322" s="81" t="b">
        <v>0</v>
      </c>
      <c r="AK322" s="81">
        <v>2</v>
      </c>
      <c r="AL322" s="87" t="s">
        <v>1288</v>
      </c>
      <c r="AM322" s="81" t="s">
        <v>1313</v>
      </c>
      <c r="AN322" s="81" t="b">
        <v>0</v>
      </c>
      <c r="AO322" s="87" t="s">
        <v>1283</v>
      </c>
      <c r="AP322" s="81" t="s">
        <v>214</v>
      </c>
      <c r="AQ322" s="81">
        <v>0</v>
      </c>
      <c r="AR322" s="81">
        <v>0</v>
      </c>
      <c r="AS322" s="81"/>
      <c r="AT322" s="81"/>
      <c r="AU322" s="81"/>
      <c r="AV322" s="81"/>
      <c r="AW322" s="81"/>
      <c r="AX322" s="81"/>
      <c r="AY322" s="81"/>
      <c r="AZ322" s="81"/>
      <c r="BA322">
        <v>2</v>
      </c>
      <c r="BB322" s="80" t="str">
        <f>REPLACE(INDEX(GroupVertices[Group],MATCH(Edges[[#This Row],[Vertex 1]],GroupVertices[Vertex],0)),1,1,"")</f>
        <v>6</v>
      </c>
      <c r="BC322" s="80" t="str">
        <f>REPLACE(INDEX(GroupVertices[Group],MATCH(Edges[[#This Row],[Vertex 2]],GroupVertices[Vertex],0)),1,1,"")</f>
        <v>6</v>
      </c>
      <c r="BD322" s="48">
        <v>1</v>
      </c>
      <c r="BE322" s="49">
        <v>2.4390243902439024</v>
      </c>
      <c r="BF322" s="48">
        <v>1</v>
      </c>
      <c r="BG322" s="49">
        <v>2.4390243902439024</v>
      </c>
      <c r="BH322" s="48">
        <v>0</v>
      </c>
      <c r="BI322" s="49">
        <v>0</v>
      </c>
      <c r="BJ322" s="48">
        <v>39</v>
      </c>
      <c r="BK322" s="49">
        <v>95.1219512195122</v>
      </c>
      <c r="BL322" s="48">
        <v>41</v>
      </c>
    </row>
    <row r="323" spans="1:64" ht="15">
      <c r="A323" s="66" t="s">
        <v>323</v>
      </c>
      <c r="B323" s="66" t="s">
        <v>403</v>
      </c>
      <c r="C323" s="67" t="s">
        <v>3696</v>
      </c>
      <c r="D323" s="68">
        <v>10</v>
      </c>
      <c r="E323" s="69" t="s">
        <v>136</v>
      </c>
      <c r="F323" s="70">
        <v>28.285714285714285</v>
      </c>
      <c r="G323" s="67"/>
      <c r="H323" s="71"/>
      <c r="I323" s="72"/>
      <c r="J323" s="72"/>
      <c r="K323" s="34" t="s">
        <v>65</v>
      </c>
      <c r="L323" s="79">
        <v>323</v>
      </c>
      <c r="M323" s="79"/>
      <c r="N323" s="74"/>
      <c r="O323" s="81" t="s">
        <v>416</v>
      </c>
      <c r="P323" s="83">
        <v>43483.7396875</v>
      </c>
      <c r="Q323" s="81" t="s">
        <v>484</v>
      </c>
      <c r="R323" s="85" t="s">
        <v>571</v>
      </c>
      <c r="S323" s="81" t="s">
        <v>584</v>
      </c>
      <c r="T323" s="81" t="s">
        <v>587</v>
      </c>
      <c r="U323" s="85" t="s">
        <v>674</v>
      </c>
      <c r="V323" s="85" t="s">
        <v>674</v>
      </c>
      <c r="W323" s="83">
        <v>43483.7396875</v>
      </c>
      <c r="X323" s="85" t="s">
        <v>1027</v>
      </c>
      <c r="Y323" s="81"/>
      <c r="Z323" s="81"/>
      <c r="AA323" s="87" t="s">
        <v>1284</v>
      </c>
      <c r="AB323" s="81"/>
      <c r="AC323" s="81" t="b">
        <v>0</v>
      </c>
      <c r="AD323" s="81">
        <v>3</v>
      </c>
      <c r="AE323" s="87" t="s">
        <v>1288</v>
      </c>
      <c r="AF323" s="81" t="b">
        <v>0</v>
      </c>
      <c r="AG323" s="81" t="s">
        <v>1298</v>
      </c>
      <c r="AH323" s="81"/>
      <c r="AI323" s="87" t="s">
        <v>1288</v>
      </c>
      <c r="AJ323" s="81" t="b">
        <v>0</v>
      </c>
      <c r="AK323" s="81">
        <v>5</v>
      </c>
      <c r="AL323" s="87" t="s">
        <v>1288</v>
      </c>
      <c r="AM323" s="81" t="s">
        <v>1313</v>
      </c>
      <c r="AN323" s="81" t="b">
        <v>0</v>
      </c>
      <c r="AO323" s="87" t="s">
        <v>1284</v>
      </c>
      <c r="AP323" s="81" t="s">
        <v>214</v>
      </c>
      <c r="AQ323" s="81">
        <v>0</v>
      </c>
      <c r="AR323" s="81">
        <v>0</v>
      </c>
      <c r="AS323" s="81"/>
      <c r="AT323" s="81"/>
      <c r="AU323" s="81"/>
      <c r="AV323" s="81"/>
      <c r="AW323" s="81"/>
      <c r="AX323" s="81"/>
      <c r="AY323" s="81"/>
      <c r="AZ323" s="81"/>
      <c r="BA323">
        <v>2</v>
      </c>
      <c r="BB323" s="80" t="str">
        <f>REPLACE(INDEX(GroupVertices[Group],MATCH(Edges[[#This Row],[Vertex 1]],GroupVertices[Vertex],0)),1,1,"")</f>
        <v>6</v>
      </c>
      <c r="BC323" s="80" t="str">
        <f>REPLACE(INDEX(GroupVertices[Group],MATCH(Edges[[#This Row],[Vertex 2]],GroupVertices[Vertex],0)),1,1,"")</f>
        <v>6</v>
      </c>
      <c r="BD323" s="48">
        <v>2</v>
      </c>
      <c r="BE323" s="49">
        <v>6.896551724137931</v>
      </c>
      <c r="BF323" s="48">
        <v>0</v>
      </c>
      <c r="BG323" s="49">
        <v>0</v>
      </c>
      <c r="BH323" s="48">
        <v>0</v>
      </c>
      <c r="BI323" s="49">
        <v>0</v>
      </c>
      <c r="BJ323" s="48">
        <v>27</v>
      </c>
      <c r="BK323" s="49">
        <v>93.10344827586206</v>
      </c>
      <c r="BL323" s="48">
        <v>29</v>
      </c>
    </row>
    <row r="324" spans="1:64" ht="15">
      <c r="A324" s="66" t="s">
        <v>388</v>
      </c>
      <c r="B324" s="66" t="s">
        <v>323</v>
      </c>
      <c r="C324" s="67" t="s">
        <v>3697</v>
      </c>
      <c r="D324" s="68">
        <v>10</v>
      </c>
      <c r="E324" s="69" t="s">
        <v>136</v>
      </c>
      <c r="F324" s="70">
        <v>24.57142857142857</v>
      </c>
      <c r="G324" s="67"/>
      <c r="H324" s="71"/>
      <c r="I324" s="72"/>
      <c r="J324" s="72"/>
      <c r="K324" s="34" t="s">
        <v>65</v>
      </c>
      <c r="L324" s="79">
        <v>324</v>
      </c>
      <c r="M324" s="79"/>
      <c r="N324" s="74"/>
      <c r="O324" s="81" t="s">
        <v>415</v>
      </c>
      <c r="P324" s="83">
        <v>43483.837233796294</v>
      </c>
      <c r="Q324" s="81" t="s">
        <v>484</v>
      </c>
      <c r="R324" s="81"/>
      <c r="S324" s="81"/>
      <c r="T324" s="81" t="s">
        <v>587</v>
      </c>
      <c r="U324" s="81"/>
      <c r="V324" s="85" t="s">
        <v>779</v>
      </c>
      <c r="W324" s="83">
        <v>43483.837233796294</v>
      </c>
      <c r="X324" s="85" t="s">
        <v>1028</v>
      </c>
      <c r="Y324" s="81"/>
      <c r="Z324" s="81"/>
      <c r="AA324" s="87" t="s">
        <v>1285</v>
      </c>
      <c r="AB324" s="81"/>
      <c r="AC324" s="81" t="b">
        <v>0</v>
      </c>
      <c r="AD324" s="81">
        <v>0</v>
      </c>
      <c r="AE324" s="87" t="s">
        <v>1288</v>
      </c>
      <c r="AF324" s="81" t="b">
        <v>0</v>
      </c>
      <c r="AG324" s="81" t="s">
        <v>1298</v>
      </c>
      <c r="AH324" s="81"/>
      <c r="AI324" s="87" t="s">
        <v>1288</v>
      </c>
      <c r="AJ324" s="81" t="b">
        <v>0</v>
      </c>
      <c r="AK324" s="81">
        <v>5</v>
      </c>
      <c r="AL324" s="87" t="s">
        <v>1284</v>
      </c>
      <c r="AM324" s="81" t="s">
        <v>1312</v>
      </c>
      <c r="AN324" s="81" t="b">
        <v>0</v>
      </c>
      <c r="AO324" s="87" t="s">
        <v>1284</v>
      </c>
      <c r="AP324" s="81" t="s">
        <v>214</v>
      </c>
      <c r="AQ324" s="81">
        <v>0</v>
      </c>
      <c r="AR324" s="81">
        <v>0</v>
      </c>
      <c r="AS324" s="81"/>
      <c r="AT324" s="81"/>
      <c r="AU324" s="81"/>
      <c r="AV324" s="81"/>
      <c r="AW324" s="81"/>
      <c r="AX324" s="81"/>
      <c r="AY324" s="81"/>
      <c r="AZ324" s="81"/>
      <c r="BA324">
        <v>3</v>
      </c>
      <c r="BB324" s="80" t="str">
        <f>REPLACE(INDEX(GroupVertices[Group],MATCH(Edges[[#This Row],[Vertex 1]],GroupVertices[Vertex],0)),1,1,"")</f>
        <v>6</v>
      </c>
      <c r="BC324" s="80" t="str">
        <f>REPLACE(INDEX(GroupVertices[Group],MATCH(Edges[[#This Row],[Vertex 2]],GroupVertices[Vertex],0)),1,1,"")</f>
        <v>6</v>
      </c>
      <c r="BD324" s="48"/>
      <c r="BE324" s="49"/>
      <c r="BF324" s="48"/>
      <c r="BG324" s="49"/>
      <c r="BH324" s="48"/>
      <c r="BI324" s="49"/>
      <c r="BJ324" s="48"/>
      <c r="BK324" s="49"/>
      <c r="BL324" s="48"/>
    </row>
    <row r="325" spans="1:64" ht="15">
      <c r="A325" s="66" t="s">
        <v>388</v>
      </c>
      <c r="B325" s="66" t="s">
        <v>323</v>
      </c>
      <c r="C325" s="67" t="s">
        <v>3697</v>
      </c>
      <c r="D325" s="68">
        <v>10</v>
      </c>
      <c r="E325" s="69" t="s">
        <v>136</v>
      </c>
      <c r="F325" s="70">
        <v>24.57142857142857</v>
      </c>
      <c r="G325" s="67"/>
      <c r="H325" s="71"/>
      <c r="I325" s="72"/>
      <c r="J325" s="72"/>
      <c r="K325" s="34" t="s">
        <v>65</v>
      </c>
      <c r="L325" s="79">
        <v>325</v>
      </c>
      <c r="M325" s="79"/>
      <c r="N325" s="74"/>
      <c r="O325" s="81" t="s">
        <v>415</v>
      </c>
      <c r="P325" s="83">
        <v>43483.83736111111</v>
      </c>
      <c r="Q325" s="81" t="s">
        <v>506</v>
      </c>
      <c r="R325" s="81"/>
      <c r="S325" s="81"/>
      <c r="T325" s="81"/>
      <c r="U325" s="81"/>
      <c r="V325" s="85" t="s">
        <v>779</v>
      </c>
      <c r="W325" s="83">
        <v>43483.83736111111</v>
      </c>
      <c r="X325" s="85" t="s">
        <v>1025</v>
      </c>
      <c r="Y325" s="81"/>
      <c r="Z325" s="81"/>
      <c r="AA325" s="87" t="s">
        <v>1282</v>
      </c>
      <c r="AB325" s="81"/>
      <c r="AC325" s="81" t="b">
        <v>0</v>
      </c>
      <c r="AD325" s="81">
        <v>0</v>
      </c>
      <c r="AE325" s="87" t="s">
        <v>1288</v>
      </c>
      <c r="AF325" s="81" t="b">
        <v>1</v>
      </c>
      <c r="AG325" s="81" t="s">
        <v>1298</v>
      </c>
      <c r="AH325" s="81"/>
      <c r="AI325" s="87" t="s">
        <v>1200</v>
      </c>
      <c r="AJ325" s="81" t="b">
        <v>0</v>
      </c>
      <c r="AK325" s="81">
        <v>5</v>
      </c>
      <c r="AL325" s="87" t="s">
        <v>1281</v>
      </c>
      <c r="AM325" s="81" t="s">
        <v>1312</v>
      </c>
      <c r="AN325" s="81" t="b">
        <v>0</v>
      </c>
      <c r="AO325" s="87" t="s">
        <v>1281</v>
      </c>
      <c r="AP325" s="81" t="s">
        <v>214</v>
      </c>
      <c r="AQ325" s="81">
        <v>0</v>
      </c>
      <c r="AR325" s="81">
        <v>0</v>
      </c>
      <c r="AS325" s="81"/>
      <c r="AT325" s="81"/>
      <c r="AU325" s="81"/>
      <c r="AV325" s="81"/>
      <c r="AW325" s="81"/>
      <c r="AX325" s="81"/>
      <c r="AY325" s="81"/>
      <c r="AZ325" s="81"/>
      <c r="BA325">
        <v>3</v>
      </c>
      <c r="BB325" s="80" t="str">
        <f>REPLACE(INDEX(GroupVertices[Group],MATCH(Edges[[#This Row],[Vertex 1]],GroupVertices[Vertex],0)),1,1,"")</f>
        <v>6</v>
      </c>
      <c r="BC325" s="80" t="str">
        <f>REPLACE(INDEX(GroupVertices[Group],MATCH(Edges[[#This Row],[Vertex 2]],GroupVertices[Vertex],0)),1,1,"")</f>
        <v>6</v>
      </c>
      <c r="BD325" s="48">
        <v>1</v>
      </c>
      <c r="BE325" s="49">
        <v>2.4390243902439024</v>
      </c>
      <c r="BF325" s="48">
        <v>1</v>
      </c>
      <c r="BG325" s="49">
        <v>2.4390243902439024</v>
      </c>
      <c r="BH325" s="48">
        <v>0</v>
      </c>
      <c r="BI325" s="49">
        <v>0</v>
      </c>
      <c r="BJ325" s="48">
        <v>39</v>
      </c>
      <c r="BK325" s="49">
        <v>95.1219512195122</v>
      </c>
      <c r="BL325" s="48">
        <v>41</v>
      </c>
    </row>
    <row r="326" spans="1:64" ht="15">
      <c r="A326" s="66" t="s">
        <v>388</v>
      </c>
      <c r="B326" s="66" t="s">
        <v>323</v>
      </c>
      <c r="C326" s="67" t="s">
        <v>3697</v>
      </c>
      <c r="D326" s="68">
        <v>10</v>
      </c>
      <c r="E326" s="69" t="s">
        <v>136</v>
      </c>
      <c r="F326" s="70">
        <v>24.57142857142857</v>
      </c>
      <c r="G326" s="67"/>
      <c r="H326" s="71"/>
      <c r="I326" s="72"/>
      <c r="J326" s="72"/>
      <c r="K326" s="34" t="s">
        <v>65</v>
      </c>
      <c r="L326" s="79">
        <v>326</v>
      </c>
      <c r="M326" s="79"/>
      <c r="N326" s="74"/>
      <c r="O326" s="81" t="s">
        <v>415</v>
      </c>
      <c r="P326" s="83">
        <v>43483.837488425925</v>
      </c>
      <c r="Q326" s="81" t="s">
        <v>496</v>
      </c>
      <c r="R326" s="81"/>
      <c r="S326" s="81"/>
      <c r="T326" s="81" t="s">
        <v>587</v>
      </c>
      <c r="U326" s="81"/>
      <c r="V326" s="85" t="s">
        <v>779</v>
      </c>
      <c r="W326" s="83">
        <v>43483.837488425925</v>
      </c>
      <c r="X326" s="85" t="s">
        <v>1029</v>
      </c>
      <c r="Y326" s="81"/>
      <c r="Z326" s="81"/>
      <c r="AA326" s="87" t="s">
        <v>1286</v>
      </c>
      <c r="AB326" s="81"/>
      <c r="AC326" s="81" t="b">
        <v>0</v>
      </c>
      <c r="AD326" s="81">
        <v>0</v>
      </c>
      <c r="AE326" s="87" t="s">
        <v>1288</v>
      </c>
      <c r="AF326" s="81" t="b">
        <v>1</v>
      </c>
      <c r="AG326" s="81" t="s">
        <v>1298</v>
      </c>
      <c r="AH326" s="81"/>
      <c r="AI326" s="87" t="s">
        <v>1306</v>
      </c>
      <c r="AJ326" s="81" t="b">
        <v>0</v>
      </c>
      <c r="AK326" s="81">
        <v>2</v>
      </c>
      <c r="AL326" s="87" t="s">
        <v>1283</v>
      </c>
      <c r="AM326" s="81" t="s">
        <v>1312</v>
      </c>
      <c r="AN326" s="81" t="b">
        <v>0</v>
      </c>
      <c r="AO326" s="87" t="s">
        <v>1283</v>
      </c>
      <c r="AP326" s="81" t="s">
        <v>214</v>
      </c>
      <c r="AQ326" s="81">
        <v>0</v>
      </c>
      <c r="AR326" s="81">
        <v>0</v>
      </c>
      <c r="AS326" s="81"/>
      <c r="AT326" s="81"/>
      <c r="AU326" s="81"/>
      <c r="AV326" s="81"/>
      <c r="AW326" s="81"/>
      <c r="AX326" s="81"/>
      <c r="AY326" s="81"/>
      <c r="AZ326" s="81"/>
      <c r="BA326">
        <v>3</v>
      </c>
      <c r="BB326" s="80" t="str">
        <f>REPLACE(INDEX(GroupVertices[Group],MATCH(Edges[[#This Row],[Vertex 1]],GroupVertices[Vertex],0)),1,1,"")</f>
        <v>6</v>
      </c>
      <c r="BC326" s="80" t="str">
        <f>REPLACE(INDEX(GroupVertices[Group],MATCH(Edges[[#This Row],[Vertex 2]],GroupVertices[Vertex],0)),1,1,"")</f>
        <v>6</v>
      </c>
      <c r="BD326" s="48"/>
      <c r="BE326" s="49"/>
      <c r="BF326" s="48"/>
      <c r="BG326" s="49"/>
      <c r="BH326" s="48"/>
      <c r="BI326" s="49"/>
      <c r="BJ326" s="48"/>
      <c r="BK326" s="49"/>
      <c r="BL326" s="48"/>
    </row>
    <row r="327" spans="1:64" ht="15">
      <c r="A327" s="66" t="s">
        <v>388</v>
      </c>
      <c r="B327" s="66" t="s">
        <v>403</v>
      </c>
      <c r="C327" s="67" t="s">
        <v>3696</v>
      </c>
      <c r="D327" s="68">
        <v>10</v>
      </c>
      <c r="E327" s="69" t="s">
        <v>136</v>
      </c>
      <c r="F327" s="70">
        <v>28.285714285714285</v>
      </c>
      <c r="G327" s="67"/>
      <c r="H327" s="71"/>
      <c r="I327" s="72"/>
      <c r="J327" s="72"/>
      <c r="K327" s="34" t="s">
        <v>65</v>
      </c>
      <c r="L327" s="79">
        <v>327</v>
      </c>
      <c r="M327" s="79"/>
      <c r="N327" s="74"/>
      <c r="O327" s="81" t="s">
        <v>416</v>
      </c>
      <c r="P327" s="83">
        <v>43483.837233796294</v>
      </c>
      <c r="Q327" s="81" t="s">
        <v>484</v>
      </c>
      <c r="R327" s="81"/>
      <c r="S327" s="81"/>
      <c r="T327" s="81" t="s">
        <v>587</v>
      </c>
      <c r="U327" s="81"/>
      <c r="V327" s="85" t="s">
        <v>779</v>
      </c>
      <c r="W327" s="83">
        <v>43483.837233796294</v>
      </c>
      <c r="X327" s="85" t="s">
        <v>1028</v>
      </c>
      <c r="Y327" s="81"/>
      <c r="Z327" s="81"/>
      <c r="AA327" s="87" t="s">
        <v>1285</v>
      </c>
      <c r="AB327" s="81"/>
      <c r="AC327" s="81" t="b">
        <v>0</v>
      </c>
      <c r="AD327" s="81">
        <v>0</v>
      </c>
      <c r="AE327" s="87" t="s">
        <v>1288</v>
      </c>
      <c r="AF327" s="81" t="b">
        <v>0</v>
      </c>
      <c r="AG327" s="81" t="s">
        <v>1298</v>
      </c>
      <c r="AH327" s="81"/>
      <c r="AI327" s="87" t="s">
        <v>1288</v>
      </c>
      <c r="AJ327" s="81" t="b">
        <v>0</v>
      </c>
      <c r="AK327" s="81">
        <v>5</v>
      </c>
      <c r="AL327" s="87" t="s">
        <v>1284</v>
      </c>
      <c r="AM327" s="81" t="s">
        <v>1312</v>
      </c>
      <c r="AN327" s="81" t="b">
        <v>0</v>
      </c>
      <c r="AO327" s="87" t="s">
        <v>1284</v>
      </c>
      <c r="AP327" s="81" t="s">
        <v>214</v>
      </c>
      <c r="AQ327" s="81">
        <v>0</v>
      </c>
      <c r="AR327" s="81">
        <v>0</v>
      </c>
      <c r="AS327" s="81"/>
      <c r="AT327" s="81"/>
      <c r="AU327" s="81"/>
      <c r="AV327" s="81"/>
      <c r="AW327" s="81"/>
      <c r="AX327" s="81"/>
      <c r="AY327" s="81"/>
      <c r="AZ327" s="81"/>
      <c r="BA327">
        <v>2</v>
      </c>
      <c r="BB327" s="80" t="str">
        <f>REPLACE(INDEX(GroupVertices[Group],MATCH(Edges[[#This Row],[Vertex 1]],GroupVertices[Vertex],0)),1,1,"")</f>
        <v>6</v>
      </c>
      <c r="BC327" s="80" t="str">
        <f>REPLACE(INDEX(GroupVertices[Group],MATCH(Edges[[#This Row],[Vertex 2]],GroupVertices[Vertex],0)),1,1,"")</f>
        <v>6</v>
      </c>
      <c r="BD327" s="48">
        <v>2</v>
      </c>
      <c r="BE327" s="49">
        <v>6.896551724137931</v>
      </c>
      <c r="BF327" s="48">
        <v>0</v>
      </c>
      <c r="BG327" s="49">
        <v>0</v>
      </c>
      <c r="BH327" s="48">
        <v>0</v>
      </c>
      <c r="BI327" s="49">
        <v>0</v>
      </c>
      <c r="BJ327" s="48">
        <v>27</v>
      </c>
      <c r="BK327" s="49">
        <v>93.10344827586206</v>
      </c>
      <c r="BL327" s="48">
        <v>29</v>
      </c>
    </row>
    <row r="328" spans="1:64" ht="15">
      <c r="A328" s="66" t="s">
        <v>388</v>
      </c>
      <c r="B328" s="66" t="s">
        <v>403</v>
      </c>
      <c r="C328" s="67" t="s">
        <v>3696</v>
      </c>
      <c r="D328" s="68">
        <v>10</v>
      </c>
      <c r="E328" s="69" t="s">
        <v>136</v>
      </c>
      <c r="F328" s="70">
        <v>28.285714285714285</v>
      </c>
      <c r="G328" s="67"/>
      <c r="H328" s="71"/>
      <c r="I328" s="72"/>
      <c r="J328" s="72"/>
      <c r="K328" s="34" t="s">
        <v>65</v>
      </c>
      <c r="L328" s="79">
        <v>328</v>
      </c>
      <c r="M328" s="79"/>
      <c r="N328" s="74"/>
      <c r="O328" s="81" t="s">
        <v>416</v>
      </c>
      <c r="P328" s="83">
        <v>43483.837488425925</v>
      </c>
      <c r="Q328" s="81" t="s">
        <v>496</v>
      </c>
      <c r="R328" s="81"/>
      <c r="S328" s="81"/>
      <c r="T328" s="81" t="s">
        <v>587</v>
      </c>
      <c r="U328" s="81"/>
      <c r="V328" s="85" t="s">
        <v>779</v>
      </c>
      <c r="W328" s="83">
        <v>43483.837488425925</v>
      </c>
      <c r="X328" s="85" t="s">
        <v>1029</v>
      </c>
      <c r="Y328" s="81"/>
      <c r="Z328" s="81"/>
      <c r="AA328" s="87" t="s">
        <v>1286</v>
      </c>
      <c r="AB328" s="81"/>
      <c r="AC328" s="81" t="b">
        <v>0</v>
      </c>
      <c r="AD328" s="81">
        <v>0</v>
      </c>
      <c r="AE328" s="87" t="s">
        <v>1288</v>
      </c>
      <c r="AF328" s="81" t="b">
        <v>1</v>
      </c>
      <c r="AG328" s="81" t="s">
        <v>1298</v>
      </c>
      <c r="AH328" s="81"/>
      <c r="AI328" s="87" t="s">
        <v>1306</v>
      </c>
      <c r="AJ328" s="81" t="b">
        <v>0</v>
      </c>
      <c r="AK328" s="81">
        <v>2</v>
      </c>
      <c r="AL328" s="87" t="s">
        <v>1283</v>
      </c>
      <c r="AM328" s="81" t="s">
        <v>1312</v>
      </c>
      <c r="AN328" s="81" t="b">
        <v>0</v>
      </c>
      <c r="AO328" s="87" t="s">
        <v>1283</v>
      </c>
      <c r="AP328" s="81" t="s">
        <v>214</v>
      </c>
      <c r="AQ328" s="81">
        <v>0</v>
      </c>
      <c r="AR328" s="81">
        <v>0</v>
      </c>
      <c r="AS328" s="81"/>
      <c r="AT328" s="81"/>
      <c r="AU328" s="81"/>
      <c r="AV328" s="81"/>
      <c r="AW328" s="81"/>
      <c r="AX328" s="81"/>
      <c r="AY328" s="81"/>
      <c r="AZ328" s="81"/>
      <c r="BA328">
        <v>2</v>
      </c>
      <c r="BB328" s="80" t="str">
        <f>REPLACE(INDEX(GroupVertices[Group],MATCH(Edges[[#This Row],[Vertex 1]],GroupVertices[Vertex],0)),1,1,"")</f>
        <v>6</v>
      </c>
      <c r="BC328" s="80" t="str">
        <f>REPLACE(INDEX(GroupVertices[Group],MATCH(Edges[[#This Row],[Vertex 2]],GroupVertices[Vertex],0)),1,1,"")</f>
        <v>6</v>
      </c>
      <c r="BD328" s="48">
        <v>1</v>
      </c>
      <c r="BE328" s="49">
        <v>2.4390243902439024</v>
      </c>
      <c r="BF328" s="48">
        <v>1</v>
      </c>
      <c r="BG328" s="49">
        <v>2.4390243902439024</v>
      </c>
      <c r="BH328" s="48">
        <v>0</v>
      </c>
      <c r="BI328" s="49">
        <v>0</v>
      </c>
      <c r="BJ328" s="48">
        <v>39</v>
      </c>
      <c r="BK328" s="49">
        <v>95.1219512195122</v>
      </c>
      <c r="BL328" s="48">
        <v>41</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2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28"/>
    <dataValidation allowBlank="1" showErrorMessage="1" sqref="N2:N32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2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28"/>
    <dataValidation allowBlank="1" showInputMessage="1" promptTitle="Edge Color" prompt="To select an optional edge color, right-click and select Select Color on the right-click menu." sqref="C3:C328"/>
    <dataValidation allowBlank="1" showInputMessage="1" promptTitle="Edge Width" prompt="Enter an optional edge width between 1 and 10." errorTitle="Invalid Edge Width" error="The optional edge width must be a whole number between 1 and 10." sqref="D3:D328"/>
    <dataValidation allowBlank="1" showInputMessage="1" promptTitle="Edge Opacity" prompt="Enter an optional edge opacity between 0 (transparent) and 100 (opaque)." errorTitle="Invalid Edge Opacity" error="The optional edge opacity must be a whole number between 0 and 10." sqref="F3:F32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28">
      <formula1>ValidEdgeVisibilities</formula1>
    </dataValidation>
    <dataValidation allowBlank="1" showInputMessage="1" showErrorMessage="1" promptTitle="Vertex 1 Name" prompt="Enter the name of the edge's first vertex." sqref="A3:A328"/>
    <dataValidation allowBlank="1" showInputMessage="1" showErrorMessage="1" promptTitle="Vertex 2 Name" prompt="Enter the name of the edge's second vertex." sqref="B3:B328"/>
    <dataValidation allowBlank="1" showInputMessage="1" showErrorMessage="1" promptTitle="Edge Label" prompt="Enter an optional edge label." errorTitle="Invalid Edge Visibility" error="You have entered an unrecognized edge visibility.  Try selecting from the drop-down list instead." sqref="H3:H32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28">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28"/>
  </dataValidations>
  <hyperlinks>
    <hyperlink ref="R3" r:id="rId1" display="https://www.google.co.uk/imgres?imgurl=https://healthmanagement.org/uploads/P2infographic.jpg&amp;imgrefurl=https://healthmanagement.org/s/paramedic2-is-epinephrine-a-safe-and-effective-treatment-for-cardiac-arrest&amp;tbnid=hhBiXF8IUA_qSM&amp;vet=1&amp;docid=OomwsYG4uJ2yHM&amp;w=1265&amp;h=949&amp;hl=en-gb"/>
    <hyperlink ref="R4" r:id="rId2" display="https://www.google.co.uk/imgres?imgurl=https://healthmanagement.org/uploads/P2infographic.jpg&amp;imgrefurl=https://healthmanagement.org/s/paramedic2-is-epinephrine-a-safe-and-effective-treatment-for-cardiac-arrest&amp;tbnid=hhBiXF8IUA_qSM&amp;vet=1&amp;docid=OomwsYG4uJ2yHM&amp;w=1265&amp;h=949&amp;hl=en-gb"/>
    <hyperlink ref="R21" r:id="rId3" display="https://criticalcarenorthampton.com/critical-care-trials/"/>
    <hyperlink ref="R28" r:id="rId4" display="https://www.dropbox.com/s/m1qgz6tcm2hnkqr/summary%20of%20CCR2019.pdf?dl=0"/>
    <hyperlink ref="R36" r:id="rId5" display="https://twitter.com/toddrice_icu/status/1086289717019230208"/>
    <hyperlink ref="R40" r:id="rId6" display="https://www.dropbox.com/s/m1qgz6tcm2hnkqr/summary%20of%20CCR2019.pdf?dl=0"/>
    <hyperlink ref="R44" r:id="rId7" display="https://criticalcarenorthampton.com/critical-care-trials/"/>
    <hyperlink ref="R47" r:id="rId8" display="https://twitter.com/stephen_t_webb/status/1086300731613892608"/>
    <hyperlink ref="R49" r:id="rId9" display="https://twitter.com/DearbhlaKelly4/status/1086273268405784576"/>
    <hyperlink ref="R50" r:id="rId10" display="https://www.dropbox.com/s/m1qgz6tcm2hnkqr/summary%20of%20CCR2019.pdf?dl=0"/>
    <hyperlink ref="R52" r:id="rId11" display="https://www.youtube.com/watch?v=y1NV9ueDGpk&amp;feature=youtu.be"/>
    <hyperlink ref="R53" r:id="rId12" display="https://www.youtube.com/watch?v=y1NV9ueDGpk&amp;feature=youtu.be"/>
    <hyperlink ref="R54" r:id="rId13" display="https://www.youtube.com/watch?v=y1NV9ueDGpk&amp;feature=youtu.be"/>
    <hyperlink ref="R62" r:id="rId14" display="https://www.jobs.nhs.uk/xi/vacancy/?vac_ref=915384137"/>
    <hyperlink ref="R63" r:id="rId15" display="https://twitter.com/mdthemd/status/1086219856108797952"/>
    <hyperlink ref="R64" r:id="rId16" display="https://twitter.com/mdthemd/status/1086219856108797952"/>
    <hyperlink ref="R65" r:id="rId17" display="https://twitter.com/mdthemd/status/1086219856108797952"/>
    <hyperlink ref="R66" r:id="rId18" display="https://twitter.com/mdthemd/status/1086219856108797952"/>
    <hyperlink ref="R67" r:id="rId19" display="https://twitter.com/mdthemd/status/1086219856108797952"/>
    <hyperlink ref="R71" r:id="rId20" display="https://twitter.com/stephen_t_webb/status/1086300731613892608"/>
    <hyperlink ref="R72" r:id="rId21" display="https://twitter.com/stephen_t_webb/status/1086300731613892608"/>
    <hyperlink ref="R74" r:id="rId22" display="https://twitter.com/mdthemd/status/1086219856108797952"/>
    <hyperlink ref="R90" r:id="rId23" display="https://twitter.com/AndyNeill/status/1086237496382554112"/>
    <hyperlink ref="R91" r:id="rId24" display="https://twitter.com/mdthemd/status/1086195977474752512"/>
    <hyperlink ref="R92" r:id="rId25" display="https://www.dropbox.com/s/m1qgz6tcm2hnkqr/summary%20of%20CCR2019.pdf?dl=0"/>
    <hyperlink ref="R97" r:id="rId26" display="http://www.reflectionmadesimple.net/"/>
    <hyperlink ref="R98" r:id="rId27" display="https://twitter.com/doced/status/1085883361447444480"/>
    <hyperlink ref="R114" r:id="rId28" display="https://www.dropbox.com/s/m1qgz6tcm2hnkqr/summary%20of%20CCR2019.pdf?dl=0"/>
    <hyperlink ref="R117" r:id="rId29" display="https://www.dropbox.com/s/m1qgz6tcm2hnkqr/summary%20of%20CCR2019.pdf?dl=0"/>
    <hyperlink ref="R118" r:id="rId30" display="https://www.goodsamapp.org/"/>
    <hyperlink ref="R120" r:id="rId31" display="https://twitter.com/meaklima/status/1086290144901107712"/>
    <hyperlink ref="R132" r:id="rId32" display="https://jamanetwork.com/abusenotice"/>
    <hyperlink ref="R138" r:id="rId33" display="https://www.dropbox.com/s/m1qgz6tcm2hnkqr/summary%20of%20CCR2019.pdf?dl=0"/>
    <hyperlink ref="R160" r:id="rId34" display="https://blogs.bmj.com/bmj/2019/01/16/is-ted-dead-a-return-to-good-old-fashioned-conversation/"/>
    <hyperlink ref="R161" r:id="rId35" display="https://blogs.bmj.com/bmj/2019/01/16/is-ted-dead-a-return-to-good-old-fashioned-conversation/"/>
    <hyperlink ref="R162" r:id="rId36" display="https://blogs.bmj.com/bmj/2019/01/16/is-ted-dead-a-return-to-good-old-fashioned-conversation/"/>
    <hyperlink ref="R173" r:id="rId37" display="https://www.dropbox.com/s/m1qgz6tcm2hnkqr/summary%20of%20CCR2019.pdf?dl=0"/>
    <hyperlink ref="R180" r:id="rId38" display="https://twitter.com/AndyNeill/status/1086237496382554112"/>
    <hyperlink ref="R198" r:id="rId39" display="https://twitter.com/drsgrier/status/1086307260610068480"/>
    <hyperlink ref="R199" r:id="rId40" display="https://twitter.com/bryan_reidy/status/1086229031719186432"/>
    <hyperlink ref="R200" r:id="rId41" display="https://twitter.com/drsgrier/status/1086307260610068480"/>
    <hyperlink ref="R204" r:id="rId42" display="https://twitter.com/ljmottram/status/1086281656682627072"/>
    <hyperlink ref="R211" r:id="rId43" display="https://vimeo.com/311843222"/>
    <hyperlink ref="R220" r:id="rId44" display="https://secure.jbs.elsevierhealth.com/action/getSharedSiteSession?redirect=https%3A%2F%2Fwww.thelancet.com%2Fjournals%2Flanres%2Farticle%2FPIIS2213-2600%2818%2930452-1%2Ffulltext&amp;rc=0"/>
    <hyperlink ref="R221" r:id="rId45" display="https://www.dropbox.com/s/m1qgz6tcm2hnkqr/summary%20of%20CCR2019.pdf?dl=0"/>
    <hyperlink ref="R242" r:id="rId46" display="https://twitter.com/wilkinsonjonny/status/1086203448289316864"/>
    <hyperlink ref="R243" r:id="rId47" display="https://www.dropbox.com/s/m1qgz6tcm2hnkqr/summary%20of%20CCR2019.pdf?dl=0"/>
    <hyperlink ref="R244" r:id="rId48" display="https://twitter.com/wilkinsonjonny/status/1086203448289316864"/>
    <hyperlink ref="R245" r:id="rId49" display="https://twitter.com/mattluney/status/1086286922178269184"/>
    <hyperlink ref="R246" r:id="rId50" display="https://twitter.com/WelshGasDoc/status/1086298396183404544"/>
    <hyperlink ref="R247" r:id="rId51" display="https://twitter.com/WelshGasDoc/status/1086298396183404544"/>
    <hyperlink ref="R248" r:id="rId52" display="https://twitter.com/wilkinsonjonny/status/1086203448289316864"/>
    <hyperlink ref="R253" r:id="rId53" display="https://www.dropbox.com/s/m1qgz6tcm2hnkqr/summary%20of%20CCR2019.pdf?dl=0"/>
    <hyperlink ref="R254" r:id="rId54" display="https://twitter.com/Wilkinsonjonny/status/1086274857908658176"/>
    <hyperlink ref="R259" r:id="rId55" display="https://blogs.bmj.com/bmj/2018/03/27/matt-morgan-and-jade-cole-research-matters/"/>
    <hyperlink ref="R265" r:id="rId56" display="https://www.cochranelibrary.com/cdsr/doi/10.1002/14651858.CD003179.pub2/abstract"/>
    <hyperlink ref="R266" r:id="rId57" display="https://twitter.com/Wilkinsonjonny/status/1086274857908658176"/>
    <hyperlink ref="R267" r:id="rId58" display="https://twitter.com/AndyNeill/status/1086237496382554112"/>
    <hyperlink ref="R269" r:id="rId59" display="https://twitter.com/AndyNeill/status/1086272543231684608"/>
    <hyperlink ref="R274" r:id="rId60" display="https://www.dropbox.com/s/m1qgz6tcm2hnkqr/summary%20of%20CCR2019.pdf?dl=0"/>
    <hyperlink ref="R275" r:id="rId61" display="https://www.dropbox.com/s/m1qgz6tcm2hnkqr/summary%20of%20CCR2019.pdf?dl=0"/>
    <hyperlink ref="R276" r:id="rId62" display="https://www.dropbox.com/s/m1qgz6tcm2hnkqr/summary%20of%20CCR2019.pdf?dl=0"/>
    <hyperlink ref="R277" r:id="rId63" display="https://www.dropbox.com/s/m1qgz6tcm2hnkqr/summary%20of%20CCR2019.pdf?dl=0"/>
    <hyperlink ref="R297" r:id="rId64" display="https://criticalcarenorthampton.com/critical-care-trials/"/>
    <hyperlink ref="R301" r:id="rId65" display="https://twitter.com/meaklima/status/1086290144901107712"/>
    <hyperlink ref="R311" r:id="rId66" display="https://twitter.com/timothygirard/status/1086275439667044357"/>
    <hyperlink ref="R314" r:id="rId67" display="https://twitter.com/welshgasdoc/status/1086319969682505728"/>
    <hyperlink ref="R319" r:id="rId68" display="https://twitter.com/ljmottram/status/1086281656682627072"/>
    <hyperlink ref="R320" r:id="rId69" display="https://twitter.com/matthewjrowland/status/1086218438593388544"/>
    <hyperlink ref="R323" r:id="rId70" display="https://secure.jbs.elsevierhealth.com/action/getSharedSiteSession?redirect=https%3A%2F%2Fwww.thelancet.com%2Faction%2FshowPdf%3Fpii%3DS0140-6736%252805%252917965-3&amp;rc=0"/>
    <hyperlink ref="U6" r:id="rId71" display="https://pbs.twimg.com/media/DxNBcT0UcAE8zWn.jpg"/>
    <hyperlink ref="U7" r:id="rId72" display="https://pbs.twimg.com/media/DxMwsBTWkAE31ld.jpg"/>
    <hyperlink ref="U8" r:id="rId73" display="https://pbs.twimg.com/media/DxMwsBTWkAE31ld.jpg"/>
    <hyperlink ref="U35" r:id="rId74" display="https://pbs.twimg.com/media/DxJUe1MWwAAV1Vp.jpg"/>
    <hyperlink ref="U41" r:id="rId75" display="https://pbs.twimg.com/media/DxM_GOWXcAECekX.jpg"/>
    <hyperlink ref="U42" r:id="rId76" display="https://pbs.twimg.com/media/DxNBcT0UcAE8zWn.jpg"/>
    <hyperlink ref="U43" r:id="rId77" display="https://pbs.twimg.com/media/DxNTC1mWwAIqfEv.jpg"/>
    <hyperlink ref="U53" r:id="rId78" display="https://pbs.twimg.com/media/DxNUVxiWkAE110T.jpg"/>
    <hyperlink ref="U55" r:id="rId79" display="https://pbs.twimg.com/media/DxMF5EbXcAEhYX6.jpg"/>
    <hyperlink ref="U57" r:id="rId80" display="https://pbs.twimg.com/media/DxMF5EbXcAEhYX6.jpg"/>
    <hyperlink ref="U59" r:id="rId81" display="https://pbs.twimg.com/media/DxMF5EbXcAEhYX6.jpg"/>
    <hyperlink ref="U60" r:id="rId82" display="https://pbs.twimg.com/media/DxNYOgmWsAE1K4l.jpg"/>
    <hyperlink ref="U61" r:id="rId83" display="https://pbs.twimg.com/media/DxNYOgmWsAE1K4l.jpg"/>
    <hyperlink ref="U68" r:id="rId84" display="https://pbs.twimg.com/media/DxNTWvlWsAEzEkM.jpg"/>
    <hyperlink ref="U69" r:id="rId85" display="https://pbs.twimg.com/media/DxNTWvlWsAEzEkM.jpg"/>
    <hyperlink ref="U73" r:id="rId86" display="https://pbs.twimg.com/media/DxNTWvlWsAEzEkM.jpg"/>
    <hyperlink ref="U75" r:id="rId87" display="https://pbs.twimg.com/media/DxMwsBTWkAE31ld.jpg"/>
    <hyperlink ref="U76" r:id="rId88" display="https://pbs.twimg.com/media/DxNZB1-WwAALWCQ.jpg"/>
    <hyperlink ref="U77" r:id="rId89" display="https://pbs.twimg.com/media/DxNZMBiWkAEMaXp.jpg"/>
    <hyperlink ref="U78" r:id="rId90" display="https://pbs.twimg.com/media/DxLzZQzWkAE3QjG.jpg"/>
    <hyperlink ref="U85" r:id="rId91" display="https://pbs.twimg.com/media/DxMZweQX4AAzCLa.jpg"/>
    <hyperlink ref="U86" r:id="rId92" display="https://pbs.twimg.com/media/DxMZweQX4AAzCLa.jpg"/>
    <hyperlink ref="U95" r:id="rId93" display="https://pbs.twimg.com/tweet_video_thumb/DxM39y6W0AATqcb.jpg"/>
    <hyperlink ref="U99" r:id="rId94" display="https://pbs.twimg.com/media/DxMF5JFXcAAOCz7.jpg"/>
    <hyperlink ref="U111" r:id="rId95" display="https://pbs.twimg.com/media/DxM_XUtV4AMhnvY.jpg"/>
    <hyperlink ref="U116" r:id="rId96" display="https://pbs.twimg.com/media/DxM_XUtV4AMhnvY.jpg"/>
    <hyperlink ref="U118" r:id="rId97" display="https://pbs.twimg.com/media/DxNPeazXQAAXXho.jpg"/>
    <hyperlink ref="U122" r:id="rId98" display="https://pbs.twimg.com/media/DxNPGLlW0AA7YaB.jpg"/>
    <hyperlink ref="U128" r:id="rId99" display="https://pbs.twimg.com/media/DxM_XUtV4AMhnvY.jpg"/>
    <hyperlink ref="U140" r:id="rId100" display="https://pbs.twimg.com/media/DxMfV34XcAA8o_i.jpg"/>
    <hyperlink ref="U146" r:id="rId101" display="https://pbs.twimg.com/media/DxMZvrsUUAEhoGR.jpg"/>
    <hyperlink ref="U147" r:id="rId102" display="https://pbs.twimg.com/media/DxM_XUtV4AMhnvY.jpg"/>
    <hyperlink ref="U148" r:id="rId103" display="https://pbs.twimg.com/media/DxM_XUtV4AMhnvY.jpg"/>
    <hyperlink ref="U149" r:id="rId104" display="https://pbs.twimg.com/media/DxM_XUtV4AMhnvY.jpg"/>
    <hyperlink ref="U150" r:id="rId105" display="https://pbs.twimg.com/media/DxHpZOOV4AEqUjl.jpg"/>
    <hyperlink ref="U151" r:id="rId106" display="https://pbs.twimg.com/media/DxHpZOOV4AEqUjl.jpg"/>
    <hyperlink ref="U154" r:id="rId107" display="https://pbs.twimg.com/media/DxHpZOOV4AEqUjl.jpg"/>
    <hyperlink ref="U155" r:id="rId108" display="https://pbs.twimg.com/media/DxHxtaBWsAA1uC6.jpg"/>
    <hyperlink ref="U158" r:id="rId109" display="https://pbs.twimg.com/media/DxMF6GGXQAAIwkO.jpg"/>
    <hyperlink ref="U159" r:id="rId110" display="https://pbs.twimg.com/media/DxMF6GGXQAAIwkO.jpg"/>
    <hyperlink ref="U160" r:id="rId111" display="https://pbs.twimg.com/media/DxHSuk1W0AAe1xW.jpg"/>
    <hyperlink ref="U161" r:id="rId112" display="https://pbs.twimg.com/media/DxHSuk1W0AAe1xW.jpg"/>
    <hyperlink ref="U162" r:id="rId113" display="https://pbs.twimg.com/media/DxHSuk1W0AAe1xW.jpg"/>
    <hyperlink ref="U167" r:id="rId114" display="https://pbs.twimg.com/media/DxLzZQzWkAE3QjG.jpg"/>
    <hyperlink ref="U168" r:id="rId115" display="https://pbs.twimg.com/media/DxLzZQzWkAE3QjG.jpg"/>
    <hyperlink ref="U172" r:id="rId116" display="https://pbs.twimg.com/media/DxMZvrsUUAEhoGR.jpg"/>
    <hyperlink ref="U183" r:id="rId117" display="https://pbs.twimg.com/ext_tw_video_thumb/1086340105223241728/pu/img/nrOO0qjQdG8P75a6.jpg"/>
    <hyperlink ref="U186" r:id="rId118" display="https://pbs.twimg.com/media/DxMZweQX4AAzCLa.jpg"/>
    <hyperlink ref="U187" r:id="rId119" display="https://pbs.twimg.com/media/DxLyWetXgAAEVrG.jpg"/>
    <hyperlink ref="U188" r:id="rId120" display="https://pbs.twimg.com/ext_tw_video_thumb/1086340105223241728/pu/img/nrOO0qjQdG8P75a6.jpg"/>
    <hyperlink ref="U189" r:id="rId121" display="https://pbs.twimg.com/ext_tw_video_thumb/1086341722962051072/pu/img/AFXAsKOaZKYr1mGo.jpg"/>
    <hyperlink ref="U190" r:id="rId122" display="https://pbs.twimg.com/ext_tw_video_thumb/1086341722962051072/pu/img/AFXAsKOaZKYr1mGo.jpg"/>
    <hyperlink ref="U196" r:id="rId123" display="https://pbs.twimg.com/media/DxNqoaVX0AAWHuv.jpg"/>
    <hyperlink ref="U207" r:id="rId124" display="https://pbs.twimg.com/ext_tw_video_thumb/1086340105223241728/pu/img/nrOO0qjQdG8P75a6.jpg"/>
    <hyperlink ref="U211" r:id="rId125" display="https://pbs.twimg.com/media/DxHlHqGX4AUttXY.jpg"/>
    <hyperlink ref="U218" r:id="rId126" display="https://pbs.twimg.com/ext_tw_video_thumb/1086340105223241728/pu/img/nrOO0qjQdG8P75a6.jpg"/>
    <hyperlink ref="U219" r:id="rId127" display="https://pbs.twimg.com/media/DxMF6GGXQAAIwkO.jpg"/>
    <hyperlink ref="U222" r:id="rId128" display="https://pbs.twimg.com/media/DxNZMBiWkAEMaXp.jpg"/>
    <hyperlink ref="U225" r:id="rId129" display="https://pbs.twimg.com/media/DxNZMBiWkAEMaXp.jpg"/>
    <hyperlink ref="U235" r:id="rId130" display="https://pbs.twimg.com/ext_tw_video_thumb/1086340105223241728/pu/img/nrOO0qjQdG8P75a6.jpg"/>
    <hyperlink ref="U236" r:id="rId131" display="https://pbs.twimg.com/ext_tw_video_thumb/1086340105223241728/pu/img/nrOO0qjQdG8P75a6.jpg"/>
    <hyperlink ref="U238" r:id="rId132" display="https://pbs.twimg.com/media/DxMZvrsUUAEhoGR.jpg"/>
    <hyperlink ref="U250" r:id="rId133" display="https://pbs.twimg.com/media/DxHxtaBWsAA1uC6.jpg"/>
    <hyperlink ref="U251" r:id="rId134" display="https://pbs.twimg.com/media/DxHqUqgUYAAEFxA.jpg"/>
    <hyperlink ref="U252" r:id="rId135" display="https://pbs.twimg.com/media/DxNBcT0UcAE8zWn.jpg"/>
    <hyperlink ref="U259" r:id="rId136" display="https://pbs.twimg.com/media/DxHEhloX4AAaElJ.jpg"/>
    <hyperlink ref="U262" r:id="rId137" display="https://pbs.twimg.com/media/DxNTlCSXgAAasza.jpg"/>
    <hyperlink ref="U278" r:id="rId138" display="https://pbs.twimg.com/media/DxLxrCFW0AAgZPu.jpg"/>
    <hyperlink ref="U281" r:id="rId139" display="https://pbs.twimg.com/media/DxM5pDxVsAMgqLg.jpg"/>
    <hyperlink ref="U282" r:id="rId140" display="https://pbs.twimg.com/media/DxM5pDxVsAMgqLg.jpg"/>
    <hyperlink ref="U283" r:id="rId141" display="https://pbs.twimg.com/media/DxM5pDxVsAMgqLg.jpg"/>
    <hyperlink ref="U284" r:id="rId142" display="https://pbs.twimg.com/media/DxM5pDxVsAMgqLg.jpg"/>
    <hyperlink ref="U285" r:id="rId143" display="https://pbs.twimg.com/media/DxNBLTIWsAAM30p.jpg"/>
    <hyperlink ref="U286" r:id="rId144" display="https://pbs.twimg.com/media/DxMItPgWsAAZ7ts.jpg"/>
    <hyperlink ref="U287" r:id="rId145" display="https://pbs.twimg.com/tweet_video_thumb/DxM39y6W0AATqcb.jpg"/>
    <hyperlink ref="U290" r:id="rId146" display="https://pbs.twimg.com/media/DxMItPgWsAAZ7ts.jpg"/>
    <hyperlink ref="U295" r:id="rId147" display="https://pbs.twimg.com/media/DxM_GOWXcAECekX.jpg"/>
    <hyperlink ref="U296" r:id="rId148" display="https://pbs.twimg.com/media/DxNBcT0UcAE8zWn.jpg"/>
    <hyperlink ref="U297" r:id="rId149" display="https://pbs.twimg.com/media/DxMQ8w9X0AAR9BJ.jpg"/>
    <hyperlink ref="U299" r:id="rId150" display="https://pbs.twimg.com/media/DxMfV34XcAA8o_i.jpg"/>
    <hyperlink ref="U302" r:id="rId151" display="https://pbs.twimg.com/tweet_video_thumb/DxNhcaeW0AAnzUO.jpg"/>
    <hyperlink ref="U303" r:id="rId152" display="https://pbs.twimg.com/tweet_video_thumb/DxNhcaeW0AAnzUO.jpg"/>
    <hyperlink ref="U304" r:id="rId153" display="https://pbs.twimg.com/media/DxN0LuLXcAcG93L.jpg"/>
    <hyperlink ref="U305" r:id="rId154" display="https://pbs.twimg.com/media/DxN1gtdWkAAhbQ_.jpg"/>
    <hyperlink ref="U309" r:id="rId155" display="https://pbs.twimg.com/media/DxJUe1MWwAAV1Vp.jpg"/>
    <hyperlink ref="U315" r:id="rId156" display="https://pbs.twimg.com/media/DxN-BV3WsAM_9Go.jpg"/>
    <hyperlink ref="U323" r:id="rId157" display="https://pbs.twimg.com/media/DxNgxkLX0AAm8CS.jpg"/>
    <hyperlink ref="V3" r:id="rId158" display="http://pbs.twimg.com/profile_images/546936026988806144/KQEhQ6De_normal.jpeg"/>
    <hyperlink ref="V4" r:id="rId159" display="http://pbs.twimg.com/profile_images/1016458635323506689/qo-gpei__normal.jpg"/>
    <hyperlink ref="V5" r:id="rId160" display="http://abs.twimg.com/sticky/default_profile_images/default_profile_normal.png"/>
    <hyperlink ref="V6" r:id="rId161" display="https://pbs.twimg.com/media/DxNBcT0UcAE8zWn.jpg"/>
    <hyperlink ref="V7" r:id="rId162" display="https://pbs.twimg.com/media/DxMwsBTWkAE31ld.jpg"/>
    <hyperlink ref="V8" r:id="rId163" display="https://pbs.twimg.com/media/DxMwsBTWkAE31ld.jpg"/>
    <hyperlink ref="V9" r:id="rId164" display="http://pbs.twimg.com/profile_images/2144938269/Slicer_normal.jpg"/>
    <hyperlink ref="V10" r:id="rId165" display="http://pbs.twimg.com/profile_images/1082698420660461568/u3rCM2-0_normal.jpg"/>
    <hyperlink ref="V11" r:id="rId166" display="http://pbs.twimg.com/profile_images/997875100832731136/m4DFLWas_normal.jpg"/>
    <hyperlink ref="V12" r:id="rId167" display="http://abs.twimg.com/sticky/default_profile_images/default_profile_normal.png"/>
    <hyperlink ref="V13" r:id="rId168" display="http://pbs.twimg.com/profile_images/883312995325140993/VJEjzmov_normal.jpg"/>
    <hyperlink ref="V14" r:id="rId169" display="http://pbs.twimg.com/profile_images/883312995325140993/VJEjzmov_normal.jpg"/>
    <hyperlink ref="V15" r:id="rId170" display="http://pbs.twimg.com/profile_images/969031472991604736/OUs22g4Z_normal.jpg"/>
    <hyperlink ref="V16" r:id="rId171" display="http://pbs.twimg.com/profile_images/1766896172/image_normal.jpg"/>
    <hyperlink ref="V17" r:id="rId172" display="http://abs.twimg.com/sticky/default_profile_images/default_profile_normal.png"/>
    <hyperlink ref="V18" r:id="rId173" display="http://abs.twimg.com/sticky/default_profile_images/default_profile_normal.png"/>
    <hyperlink ref="V19" r:id="rId174" display="http://pbs.twimg.com/profile_images/576623519473262592/qJq6dEXE_normal.jpeg"/>
    <hyperlink ref="V20" r:id="rId175" display="http://pbs.twimg.com/profile_images/576623519473262592/qJq6dEXE_normal.jpeg"/>
    <hyperlink ref="V21" r:id="rId176" display="http://pbs.twimg.com/profile_images/1003751765215514624/Lp1sLS2m_normal.jpg"/>
    <hyperlink ref="V22" r:id="rId177" display="http://pbs.twimg.com/profile_images/750452160287023104/mLWPIg5u_normal.jpg"/>
    <hyperlink ref="V23" r:id="rId178" display="http://pbs.twimg.com/profile_images/750452160287023104/mLWPIg5u_normal.jpg"/>
    <hyperlink ref="V24" r:id="rId179" display="http://pbs.twimg.com/profile_images/750452160287023104/mLWPIg5u_normal.jpg"/>
    <hyperlink ref="V25" r:id="rId180" display="http://pbs.twimg.com/profile_images/750452160287023104/mLWPIg5u_normal.jpg"/>
    <hyperlink ref="V26" r:id="rId181" display="http://pbs.twimg.com/profile_images/964242765231116288/za11CWCF_normal.jpg"/>
    <hyperlink ref="V27" r:id="rId182" display="http://pbs.twimg.com/profile_images/964242765231116288/za11CWCF_normal.jpg"/>
    <hyperlink ref="V28" r:id="rId183" display="http://pbs.twimg.com/profile_images/477549557887152128/g9oNzt7X_normal.jpeg"/>
    <hyperlink ref="V29" r:id="rId184" display="http://pbs.twimg.com/profile_images/1044612830949978113/-c2MY80d_normal.jpg"/>
    <hyperlink ref="V30" r:id="rId185" display="http://pbs.twimg.com/profile_images/1044612830949978113/-c2MY80d_normal.jpg"/>
    <hyperlink ref="V31" r:id="rId186" display="http://pbs.twimg.com/profile_images/830928729471856641/d-_afPO1_normal.jpg"/>
    <hyperlink ref="V32" r:id="rId187" display="http://pbs.twimg.com/profile_images/479520702114971648/DvKyWHmy_normal.jpeg"/>
    <hyperlink ref="V33" r:id="rId188" display="http://pbs.twimg.com/profile_images/972935338510479365/5irg5Sb0_normal.jpg"/>
    <hyperlink ref="V34" r:id="rId189" display="http://pbs.twimg.com/profile_images/1074667557037268992/pgXFAhMM_normal.jpg"/>
    <hyperlink ref="V35" r:id="rId190" display="https://pbs.twimg.com/media/DxJUe1MWwAAV1Vp.jpg"/>
    <hyperlink ref="V36" r:id="rId191" display="http://pbs.twimg.com/profile_images/1062566822300524545/qYVKwOub_normal.jpg"/>
    <hyperlink ref="V37" r:id="rId192" display="http://pbs.twimg.com/profile_images/1028052987317559296/m6orhR77_normal.jpg"/>
    <hyperlink ref="V38" r:id="rId193" display="http://pbs.twimg.com/profile_images/795332377975386112/NgoU0LFW_normal.jpg"/>
    <hyperlink ref="V39" r:id="rId194" display="http://pbs.twimg.com/profile_images/622858360518537221/M11aOJ3b_normal.jpg"/>
    <hyperlink ref="V40" r:id="rId195" display="http://abs.twimg.com/sticky/default_profile_images/default_profile_normal.png"/>
    <hyperlink ref="V41" r:id="rId196" display="https://pbs.twimg.com/media/DxM_GOWXcAECekX.jpg"/>
    <hyperlink ref="V42" r:id="rId197" display="https://pbs.twimg.com/media/DxNBcT0UcAE8zWn.jpg"/>
    <hyperlink ref="V43" r:id="rId198" display="https://pbs.twimg.com/media/DxNTC1mWwAIqfEv.jpg"/>
    <hyperlink ref="V44" r:id="rId199" display="http://pbs.twimg.com/profile_images/918302114019004417/3QDjSCjg_normal.jpg"/>
    <hyperlink ref="V45" r:id="rId200" display="http://pbs.twimg.com/profile_images/1043089554734043136/4BZVaHrA_normal.jpg"/>
    <hyperlink ref="V46" r:id="rId201" display="http://pbs.twimg.com/profile_images/1043089554734043136/4BZVaHrA_normal.jpg"/>
    <hyperlink ref="V47" r:id="rId202" display="http://pbs.twimg.com/profile_images/1062566822300524545/qYVKwOub_normal.jpg"/>
    <hyperlink ref="V48" r:id="rId203" display="http://pbs.twimg.com/profile_images/674253367045177345/rbc5Q0F5_normal.jpg"/>
    <hyperlink ref="V49" r:id="rId204" display="http://pbs.twimg.com/profile_images/674253367045177345/rbc5Q0F5_normal.jpg"/>
    <hyperlink ref="V50" r:id="rId205" display="http://pbs.twimg.com/profile_images/674253367045177345/rbc5Q0F5_normal.jpg"/>
    <hyperlink ref="V51" r:id="rId206" display="http://pbs.twimg.com/profile_images/936631614045675520/r1OhT6v-_normal.jpg"/>
    <hyperlink ref="V52" r:id="rId207" display="http://pbs.twimg.com/profile_images/727239253529350144/Syga1r2Z_normal.jpg"/>
    <hyperlink ref="V53" r:id="rId208" display="https://pbs.twimg.com/media/DxNUVxiWkAE110T.jpg"/>
    <hyperlink ref="V54" r:id="rId209" display="http://pbs.twimg.com/profile_images/991485592478220289/KAAvwnAA_normal.jpg"/>
    <hyperlink ref="V55" r:id="rId210" display="https://pbs.twimg.com/media/DxMF5EbXcAEhYX6.jpg"/>
    <hyperlink ref="V56" r:id="rId211" display="http://pbs.twimg.com/profile_images/862266032509132801/rXXSp4eP_normal.jpg"/>
    <hyperlink ref="V57" r:id="rId212" display="https://pbs.twimg.com/media/DxMF5EbXcAEhYX6.jpg"/>
    <hyperlink ref="V58" r:id="rId213" display="http://pbs.twimg.com/profile_images/1043089554734043136/4BZVaHrA_normal.jpg"/>
    <hyperlink ref="V59" r:id="rId214" display="https://pbs.twimg.com/media/DxMF5EbXcAEhYX6.jpg"/>
    <hyperlink ref="V60" r:id="rId215" display="https://pbs.twimg.com/media/DxNYOgmWsAE1K4l.jpg"/>
    <hyperlink ref="V61" r:id="rId216" display="https://pbs.twimg.com/media/DxNYOgmWsAE1K4l.jpg"/>
    <hyperlink ref="V62" r:id="rId217" display="http://pbs.twimg.com/profile_images/937441879288877058/TOYVYqPI_normal.jpg"/>
    <hyperlink ref="V63" r:id="rId218" display="http://pbs.twimg.com/profile_images/673798829632811008/7KaJRWdp_normal.jpg"/>
    <hyperlink ref="V64" r:id="rId219" display="http://pbs.twimg.com/profile_images/673798829632811008/7KaJRWdp_normal.jpg"/>
    <hyperlink ref="V65" r:id="rId220" display="http://pbs.twimg.com/profile_images/673798829632811008/7KaJRWdp_normal.jpg"/>
    <hyperlink ref="V66" r:id="rId221" display="http://pbs.twimg.com/profile_images/673798829632811008/7KaJRWdp_normal.jpg"/>
    <hyperlink ref="V67" r:id="rId222" display="http://pbs.twimg.com/profile_images/673798829632811008/7KaJRWdp_normal.jpg"/>
    <hyperlink ref="V68" r:id="rId223" display="https://pbs.twimg.com/media/DxNTWvlWsAEzEkM.jpg"/>
    <hyperlink ref="V69" r:id="rId224" display="https://pbs.twimg.com/media/DxNTWvlWsAEzEkM.jpg"/>
    <hyperlink ref="V70" r:id="rId225" display="http://pbs.twimg.com/profile_images/923927677337300993/RW-b6t6q_normal.jpg"/>
    <hyperlink ref="V71" r:id="rId226" display="http://pbs.twimg.com/profile_images/1062566822300524545/qYVKwOub_normal.jpg"/>
    <hyperlink ref="V72" r:id="rId227" display="http://pbs.twimg.com/profile_images/1062566822300524545/qYVKwOub_normal.jpg"/>
    <hyperlink ref="V73" r:id="rId228" display="https://pbs.twimg.com/media/DxNTWvlWsAEzEkM.jpg"/>
    <hyperlink ref="V74" r:id="rId229" display="http://pbs.twimg.com/profile_images/673798829632811008/7KaJRWdp_normal.jpg"/>
    <hyperlink ref="V75" r:id="rId230" display="https://pbs.twimg.com/media/DxMwsBTWkAE31ld.jpg"/>
    <hyperlink ref="V76" r:id="rId231" display="https://pbs.twimg.com/media/DxNZB1-WwAALWCQ.jpg"/>
    <hyperlink ref="V77" r:id="rId232" display="https://pbs.twimg.com/media/DxNZMBiWkAEMaXp.jpg"/>
    <hyperlink ref="V78" r:id="rId233" display="https://pbs.twimg.com/media/DxLzZQzWkAE3QjG.jpg"/>
    <hyperlink ref="V79" r:id="rId234" display="http://pbs.twimg.com/profile_images/406108660/DSC00135_normal.jpg"/>
    <hyperlink ref="V80" r:id="rId235" display="http://pbs.twimg.com/profile_images/406108660/DSC00135_normal.jpg"/>
    <hyperlink ref="V81" r:id="rId236" display="http://pbs.twimg.com/profile_images/866946060308107264/69vLGdKb_normal.jpg"/>
    <hyperlink ref="V82" r:id="rId237" display="http://pbs.twimg.com/profile_images/783986614674530304/egSkFeK7_normal.jpg"/>
    <hyperlink ref="V83" r:id="rId238" display="http://pbs.twimg.com/profile_images/783986614674530304/egSkFeK7_normal.jpg"/>
    <hyperlink ref="V84" r:id="rId239" display="http://pbs.twimg.com/profile_images/1017511806728892416/H-YZsxVd_normal.jpg"/>
    <hyperlink ref="V85" r:id="rId240" display="https://pbs.twimg.com/media/DxMZweQX4AAzCLa.jpg"/>
    <hyperlink ref="V86" r:id="rId241" display="https://pbs.twimg.com/media/DxMZweQX4AAzCLa.jpg"/>
    <hyperlink ref="V87" r:id="rId242" display="http://pbs.twimg.com/profile_images/1017014054685159424/ChvlTCG2_normal.jpg"/>
    <hyperlink ref="V88" r:id="rId243" display="http://pbs.twimg.com/profile_images/1023235084927807488/FVXfGjUv_normal.jpg"/>
    <hyperlink ref="V89" r:id="rId244" display="http://pbs.twimg.com/profile_images/800079742120685568/gtjE2dtS_normal.jpg"/>
    <hyperlink ref="V90" r:id="rId245" display="http://pbs.twimg.com/profile_images/799920897889075200/T0LPj-rB_normal.jpg"/>
    <hyperlink ref="V91" r:id="rId246" display="http://pbs.twimg.com/profile_images/862039501572456448/Q1kcZPbg_normal.jpg"/>
    <hyperlink ref="V92" r:id="rId247" display="http://pbs.twimg.com/profile_images/1036302831144321024/td3FJjQ4_normal.jpg"/>
    <hyperlink ref="V93" r:id="rId248" display="http://pbs.twimg.com/profile_images/1036302831144321024/td3FJjQ4_normal.jpg"/>
    <hyperlink ref="V94" r:id="rId249" display="http://pbs.twimg.com/profile_images/1036302831144321024/td3FJjQ4_normal.jpg"/>
    <hyperlink ref="V95" r:id="rId250" display="https://pbs.twimg.com/tweet_video_thumb/DxM39y6W0AATqcb.jpg"/>
    <hyperlink ref="V96" r:id="rId251" display="http://pbs.twimg.com/profile_images/910575272289820672/eKVIxCq5_normal.jpg"/>
    <hyperlink ref="V97" r:id="rId252" display="http://pbs.twimg.com/profile_images/1033707401856397312/qsB4_LPz_normal.jpg"/>
    <hyperlink ref="V98" r:id="rId253" display="http://pbs.twimg.com/profile_images/3395580597/ce0c65a3660220e7b17ee2a963e3f90e_normal.jpeg"/>
    <hyperlink ref="V99" r:id="rId254" display="https://pbs.twimg.com/media/DxMF5JFXcAAOCz7.jpg"/>
    <hyperlink ref="V100" r:id="rId255" display="http://pbs.twimg.com/profile_images/1050351135373086720/zfB_OX9N_normal.jpg"/>
    <hyperlink ref="V101" r:id="rId256" display="http://pbs.twimg.com/profile_images/1050351135373086720/zfB_OX9N_normal.jpg"/>
    <hyperlink ref="V102" r:id="rId257" display="http://pbs.twimg.com/profile_images/494896731490770944/Qtp0ZImA_normal.jpeg"/>
    <hyperlink ref="V103" r:id="rId258" display="http://pbs.twimg.com/profile_images/596759113356419072/yyy0yR8s_normal.jpg"/>
    <hyperlink ref="V104" r:id="rId259" display="http://pbs.twimg.com/profile_images/596759113356419072/yyy0yR8s_normal.jpg"/>
    <hyperlink ref="V105" r:id="rId260" display="http://pbs.twimg.com/profile_images/1084764040704995328/Y2ksmk7O_normal.jpg"/>
    <hyperlink ref="V106" r:id="rId261" display="http://pbs.twimg.com/profile_images/1084764040704995328/Y2ksmk7O_normal.jpg"/>
    <hyperlink ref="V107" r:id="rId262" display="http://pbs.twimg.com/profile_images/1084764040704995328/Y2ksmk7O_normal.jpg"/>
    <hyperlink ref="V108" r:id="rId263" display="http://pbs.twimg.com/profile_images/667807492869660672/iUyna6Ev_normal.jpg"/>
    <hyperlink ref="V109" r:id="rId264" display="http://pbs.twimg.com/profile_images/749266957007020033/8iKOTe9E_normal.jpg"/>
    <hyperlink ref="V110" r:id="rId265" display="http://pbs.twimg.com/profile_images/519217526434037760/5ulU5v_H_normal.jpeg"/>
    <hyperlink ref="V111" r:id="rId266" display="https://pbs.twimg.com/media/DxM_XUtV4AMhnvY.jpg"/>
    <hyperlink ref="V112" r:id="rId267" display="http://pbs.twimg.com/profile_images/1006025629731471361/Nxke3LN5_normal.jpg"/>
    <hyperlink ref="V113" r:id="rId268" display="http://pbs.twimg.com/profile_images/828012195724324864/G_V65G5I_normal.jpg"/>
    <hyperlink ref="V114" r:id="rId269" display="http://abs.twimg.com/sticky/default_profile_images/default_profile_normal.png"/>
    <hyperlink ref="V115" r:id="rId270" display="http://abs.twimg.com/sticky/default_profile_images/default_profile_normal.png"/>
    <hyperlink ref="V116" r:id="rId271" display="https://pbs.twimg.com/media/DxM_XUtV4AMhnvY.jpg"/>
    <hyperlink ref="V117" r:id="rId272" display="http://pbs.twimg.com/profile_images/873928608636694528/HZQCJY6G_normal.jpg"/>
    <hyperlink ref="V118" r:id="rId273" display="https://pbs.twimg.com/media/DxNPeazXQAAXXho.jpg"/>
    <hyperlink ref="V119" r:id="rId274" display="http://pbs.twimg.com/profile_images/378800000296164270/c8ba5b1c6f4b98714124a972ecaed582_normal.jpeg"/>
    <hyperlink ref="V120" r:id="rId275" display="http://pbs.twimg.com/profile_images/378800000296164270/c8ba5b1c6f4b98714124a972ecaed582_normal.jpeg"/>
    <hyperlink ref="V121" r:id="rId276" display="http://pbs.twimg.com/profile_images/378800000296164270/c8ba5b1c6f4b98714124a972ecaed582_normal.jpeg"/>
    <hyperlink ref="V122" r:id="rId277" display="https://pbs.twimg.com/media/DxNPGLlW0AA7YaB.jpg"/>
    <hyperlink ref="V123" r:id="rId278" display="http://pbs.twimg.com/profile_images/378800000296164270/c8ba5b1c6f4b98714124a972ecaed582_normal.jpeg"/>
    <hyperlink ref="V124" r:id="rId279" display="http://pbs.twimg.com/profile_images/378800000296164270/c8ba5b1c6f4b98714124a972ecaed582_normal.jpeg"/>
    <hyperlink ref="V125" r:id="rId280" display="http://pbs.twimg.com/profile_images/378800000296164270/c8ba5b1c6f4b98714124a972ecaed582_normal.jpeg"/>
    <hyperlink ref="V126" r:id="rId281" display="http://pbs.twimg.com/profile_images/378800000296164270/c8ba5b1c6f4b98714124a972ecaed582_normal.jpeg"/>
    <hyperlink ref="V127" r:id="rId282" display="http://pbs.twimg.com/profile_images/378800000296164270/c8ba5b1c6f4b98714124a972ecaed582_normal.jpeg"/>
    <hyperlink ref="V128" r:id="rId283" display="https://pbs.twimg.com/media/DxM_XUtV4AMhnvY.jpg"/>
    <hyperlink ref="V129" r:id="rId284" display="http://pbs.twimg.com/profile_images/830928729471856641/d-_afPO1_normal.jpg"/>
    <hyperlink ref="V130" r:id="rId285" display="http://pbs.twimg.com/profile_images/1060330524462460928/2wwAJNOl_normal.jpg"/>
    <hyperlink ref="V131" r:id="rId286" display="http://pbs.twimg.com/profile_images/1060330524462460928/2wwAJNOl_normal.jpg"/>
    <hyperlink ref="V132" r:id="rId287" display="http://pbs.twimg.com/profile_images/1060330524462460928/2wwAJNOl_normal.jpg"/>
    <hyperlink ref="V133" r:id="rId288" display="http://pbs.twimg.com/profile_images/1060330524462460928/2wwAJNOl_normal.jpg"/>
    <hyperlink ref="V134" r:id="rId289" display="http://pbs.twimg.com/profile_images/970042224850464768/Ha8F4NQO_normal.jpg"/>
    <hyperlink ref="V135" r:id="rId290" display="http://pbs.twimg.com/profile_images/842690251369910272/Ktaly4xa_normal.jpg"/>
    <hyperlink ref="V136" r:id="rId291" display="http://pbs.twimg.com/profile_images/970042224850464768/Ha8F4NQO_normal.jpg"/>
    <hyperlink ref="V137" r:id="rId292" display="http://pbs.twimg.com/profile_images/842690251369910272/Ktaly4xa_normal.jpg"/>
    <hyperlink ref="V138" r:id="rId293" display="http://pbs.twimg.com/profile_images/1072276222795767808/XAGFPpQr_normal.jpg"/>
    <hyperlink ref="V139" r:id="rId294" display="http://pbs.twimg.com/profile_images/1070415999747452928/oUemhr7F_normal.jpg"/>
    <hyperlink ref="V140" r:id="rId295" display="https://pbs.twimg.com/media/DxMfV34XcAA8o_i.jpg"/>
    <hyperlink ref="V141" r:id="rId296" display="http://pbs.twimg.com/profile_images/858032422209933314/KzLg_zqi_normal.jpg"/>
    <hyperlink ref="V142" r:id="rId297" display="http://pbs.twimg.com/profile_images/858032422209933314/KzLg_zqi_normal.jpg"/>
    <hyperlink ref="V143" r:id="rId298" display="http://pbs.twimg.com/profile_images/858032422209933314/KzLg_zqi_normal.jpg"/>
    <hyperlink ref="V144" r:id="rId299" display="http://pbs.twimg.com/profile_images/824314387477524484/ER3GB9aF_normal.jpg"/>
    <hyperlink ref="V145" r:id="rId300" display="http://pbs.twimg.com/profile_images/824314387477524484/ER3GB9aF_normal.jpg"/>
    <hyperlink ref="V146" r:id="rId301" display="https://pbs.twimg.com/media/DxMZvrsUUAEhoGR.jpg"/>
    <hyperlink ref="V147" r:id="rId302" display="https://pbs.twimg.com/media/DxM_XUtV4AMhnvY.jpg"/>
    <hyperlink ref="V148" r:id="rId303" display="https://pbs.twimg.com/media/DxM_XUtV4AMhnvY.jpg"/>
    <hyperlink ref="V149" r:id="rId304" display="https://pbs.twimg.com/media/DxM_XUtV4AMhnvY.jpg"/>
    <hyperlink ref="V150" r:id="rId305" display="https://pbs.twimg.com/media/DxHpZOOV4AEqUjl.jpg"/>
    <hyperlink ref="V151" r:id="rId306" display="https://pbs.twimg.com/media/DxHpZOOV4AEqUjl.jpg"/>
    <hyperlink ref="V152" r:id="rId307" display="http://pbs.twimg.com/profile_images/544456943642103808/Aos9Xz5m_normal.jpeg"/>
    <hyperlink ref="V153" r:id="rId308" display="http://pbs.twimg.com/profile_images/835478223081390084/sWmzZTJo_normal.jpg"/>
    <hyperlink ref="V154" r:id="rId309" display="https://pbs.twimg.com/media/DxHpZOOV4AEqUjl.jpg"/>
    <hyperlink ref="V155" r:id="rId310" display="https://pbs.twimg.com/media/DxHxtaBWsAA1uC6.jpg"/>
    <hyperlink ref="V156" r:id="rId311" display="http://pbs.twimg.com/profile_images/660501929890566145/y6ylhPVh_normal.jpg"/>
    <hyperlink ref="V157" r:id="rId312" display="http://pbs.twimg.com/profile_images/660501929890566145/y6ylhPVh_normal.jpg"/>
    <hyperlink ref="V158" r:id="rId313" display="https://pbs.twimg.com/media/DxMF6GGXQAAIwkO.jpg"/>
    <hyperlink ref="V159" r:id="rId314" display="https://pbs.twimg.com/media/DxMF6GGXQAAIwkO.jpg"/>
    <hyperlink ref="V160" r:id="rId315" display="https://pbs.twimg.com/media/DxHSuk1W0AAe1xW.jpg"/>
    <hyperlink ref="V161" r:id="rId316" display="https://pbs.twimg.com/media/DxHSuk1W0AAe1xW.jpg"/>
    <hyperlink ref="V162" r:id="rId317" display="https://pbs.twimg.com/media/DxHSuk1W0AAe1xW.jpg"/>
    <hyperlink ref="V163" r:id="rId318" display="http://pbs.twimg.com/profile_images/740852577244483585/2hys5KRz_normal.jpg"/>
    <hyperlink ref="V164" r:id="rId319" display="http://pbs.twimg.com/profile_images/740852577244483585/2hys5KRz_normal.jpg"/>
    <hyperlink ref="V165" r:id="rId320" display="http://pbs.twimg.com/profile_images/740852577244483585/2hys5KRz_normal.jpg"/>
    <hyperlink ref="V166" r:id="rId321" display="http://pbs.twimg.com/profile_images/740852577244483585/2hys5KRz_normal.jpg"/>
    <hyperlink ref="V167" r:id="rId322" display="https://pbs.twimg.com/media/DxLzZQzWkAE3QjG.jpg"/>
    <hyperlink ref="V168" r:id="rId323" display="https://pbs.twimg.com/media/DxLzZQzWkAE3QjG.jpg"/>
    <hyperlink ref="V169" r:id="rId324" display="http://pbs.twimg.com/profile_images/1022758668213936128/dSqRmriy_normal.jpg"/>
    <hyperlink ref="V170" r:id="rId325" display="http://pbs.twimg.com/profile_images/1022758668213936128/dSqRmriy_normal.jpg"/>
    <hyperlink ref="V171" r:id="rId326" display="http://pbs.twimg.com/profile_images/1022758668213936128/dSqRmriy_normal.jpg"/>
    <hyperlink ref="V172" r:id="rId327" display="https://pbs.twimg.com/media/DxMZvrsUUAEhoGR.jpg"/>
    <hyperlink ref="V173" r:id="rId328" display="http://pbs.twimg.com/profile_images/1001236273145802752/cQ90lQC1_normal.jpg"/>
    <hyperlink ref="V174" r:id="rId329" display="http://pbs.twimg.com/profile_images/685162345027493888/5rcAJwb0_normal.jpg"/>
    <hyperlink ref="V175" r:id="rId330" display="http://pbs.twimg.com/profile_images/1039210055017656326/_UGL40rm_normal.jpg"/>
    <hyperlink ref="V176" r:id="rId331" display="http://pbs.twimg.com/profile_images/378800000125057205/2f194327236f4a8744e8d9752e06f478_normal.jpeg"/>
    <hyperlink ref="V177" r:id="rId332" display="http://pbs.twimg.com/profile_images/378800000125057205/2f194327236f4a8744e8d9752e06f478_normal.jpeg"/>
    <hyperlink ref="V178" r:id="rId333" display="http://pbs.twimg.com/profile_images/378800000125057205/2f194327236f4a8744e8d9752e06f478_normal.jpeg"/>
    <hyperlink ref="V179" r:id="rId334" display="http://pbs.twimg.com/profile_images/378800000125057205/2f194327236f4a8744e8d9752e06f478_normal.jpeg"/>
    <hyperlink ref="V180" r:id="rId335" display="http://pbs.twimg.com/profile_images/1015034507949412352/I_Co9fYO_normal.jpg"/>
    <hyperlink ref="V181" r:id="rId336" display="http://pbs.twimg.com/profile_images/1064081329942392833/XiTiMxna_normal.jpg"/>
    <hyperlink ref="V182" r:id="rId337" display="http://pbs.twimg.com/profile_images/1064081329942392833/XiTiMxna_normal.jpg"/>
    <hyperlink ref="V183" r:id="rId338" display="https://pbs.twimg.com/ext_tw_video_thumb/1086340105223241728/pu/img/nrOO0qjQdG8P75a6.jpg"/>
    <hyperlink ref="V184" r:id="rId339" display="http://pbs.twimg.com/profile_images/378800000744134752/802a11ecd5341bd768d59fe874354eba_normal.jpeg"/>
    <hyperlink ref="V185" r:id="rId340" display="http://pbs.twimg.com/profile_images/378800000744134752/802a11ecd5341bd768d59fe874354eba_normal.jpeg"/>
    <hyperlink ref="V186" r:id="rId341" display="https://pbs.twimg.com/media/DxMZweQX4AAzCLa.jpg"/>
    <hyperlink ref="V187" r:id="rId342" display="https://pbs.twimg.com/media/DxLyWetXgAAEVrG.jpg"/>
    <hyperlink ref="V188" r:id="rId343" display="https://pbs.twimg.com/ext_tw_video_thumb/1086340105223241728/pu/img/nrOO0qjQdG8P75a6.jpg"/>
    <hyperlink ref="V189" r:id="rId344" display="https://pbs.twimg.com/ext_tw_video_thumb/1086341722962051072/pu/img/AFXAsKOaZKYr1mGo.jpg"/>
    <hyperlink ref="V190" r:id="rId345" display="https://pbs.twimg.com/ext_tw_video_thumb/1086341722962051072/pu/img/AFXAsKOaZKYr1mGo.jpg"/>
    <hyperlink ref="V191" r:id="rId346" display="http://pbs.twimg.com/profile_images/742433430953185285/iLg_titt_normal.jpg"/>
    <hyperlink ref="V192" r:id="rId347" display="http://pbs.twimg.com/profile_images/1025310047818133505/3mC1SYFQ_normal.jpg"/>
    <hyperlink ref="V193" r:id="rId348" display="http://pbs.twimg.com/profile_images/1850950477/IMG_0027_normal.jpg"/>
    <hyperlink ref="V194" r:id="rId349" display="http://pbs.twimg.com/profile_images/1850950477/IMG_0027_normal.jpg"/>
    <hyperlink ref="V195" r:id="rId350" display="http://pbs.twimg.com/profile_images/794458812480679936/HVL5npbv_normal.jpg"/>
    <hyperlink ref="V196" r:id="rId351" display="https://pbs.twimg.com/media/DxNqoaVX0AAWHuv.jpg"/>
    <hyperlink ref="V197" r:id="rId352" display="http://pbs.twimg.com/profile_images/910575272289820672/eKVIxCq5_normal.jpg"/>
    <hyperlink ref="V198" r:id="rId353" display="http://pbs.twimg.com/profile_images/910575272289820672/eKVIxCq5_normal.jpg"/>
    <hyperlink ref="V199" r:id="rId354" display="http://pbs.twimg.com/profile_images/1033707401856397312/qsB4_LPz_normal.jpg"/>
    <hyperlink ref="V200" r:id="rId355" display="http://pbs.twimg.com/profile_images/1033707401856397312/qsB4_LPz_normal.jpg"/>
    <hyperlink ref="V201" r:id="rId356" display="http://pbs.twimg.com/profile_images/1033707401856397312/qsB4_LPz_normal.jpg"/>
    <hyperlink ref="V202" r:id="rId357" display="http://pbs.twimg.com/profile_images/1033707401856397312/qsB4_LPz_normal.jpg"/>
    <hyperlink ref="V203" r:id="rId358" display="http://pbs.twimg.com/profile_images/936219523954376704/zfn4HsMF_normal.jpg"/>
    <hyperlink ref="V204" r:id="rId359" display="http://pbs.twimg.com/profile_images/614443150753538048/hYFBkqtO_normal.jpg"/>
    <hyperlink ref="V205" r:id="rId360" display="http://pbs.twimg.com/profile_images/744254222837907456/wZ29N5Jt_normal.jpg"/>
    <hyperlink ref="V206" r:id="rId361" display="http://pbs.twimg.com/profile_images/744254222837907456/wZ29N5Jt_normal.jpg"/>
    <hyperlink ref="V207" r:id="rId362" display="https://pbs.twimg.com/ext_tw_video_thumb/1086340105223241728/pu/img/nrOO0qjQdG8P75a6.jpg"/>
    <hyperlink ref="V208" r:id="rId363" display="http://pbs.twimg.com/profile_images/1006496018203111425/Mq0xYLI-_normal.jpg"/>
    <hyperlink ref="V209" r:id="rId364" display="http://pbs.twimg.com/profile_images/1006496018203111425/Mq0xYLI-_normal.jpg"/>
    <hyperlink ref="V210" r:id="rId365" display="http://abs.twimg.com/sticky/default_profile_images/default_profile_normal.png"/>
    <hyperlink ref="V211" r:id="rId366" display="https://pbs.twimg.com/media/DxHlHqGX4AUttXY.jpg"/>
    <hyperlink ref="V212" r:id="rId367" display="http://pbs.twimg.com/profile_images/979929738641920000/vR05XoE3_normal.jpg"/>
    <hyperlink ref="V213" r:id="rId368" display="http://pbs.twimg.com/profile_images/979929738641920000/vR05XoE3_normal.jpg"/>
    <hyperlink ref="V214" r:id="rId369" display="http://pbs.twimg.com/profile_images/736548681378201604/Eare8Mpd_normal.jpg"/>
    <hyperlink ref="V215" r:id="rId370" display="http://pbs.twimg.com/profile_images/736548681378201604/Eare8Mpd_normal.jpg"/>
    <hyperlink ref="V216" r:id="rId371" display="http://pbs.twimg.com/profile_images/429643644321034240/UtWz5V6F_normal.jpeg"/>
    <hyperlink ref="V217" r:id="rId372" display="http://pbs.twimg.com/profile_images/429643644321034240/UtWz5V6F_normal.jpeg"/>
    <hyperlink ref="V218" r:id="rId373" display="https://pbs.twimg.com/ext_tw_video_thumb/1086340105223241728/pu/img/nrOO0qjQdG8P75a6.jpg"/>
    <hyperlink ref="V219" r:id="rId374" display="https://pbs.twimg.com/media/DxMF6GGXQAAIwkO.jpg"/>
    <hyperlink ref="V220" r:id="rId375" display="http://pbs.twimg.com/profile_images/910575272289820672/eKVIxCq5_normal.jpg"/>
    <hyperlink ref="V221" r:id="rId376" display="http://pbs.twimg.com/profile_images/910575272289820672/eKVIxCq5_normal.jpg"/>
    <hyperlink ref="V222" r:id="rId377" display="https://pbs.twimg.com/media/DxNZMBiWkAEMaXp.jpg"/>
    <hyperlink ref="V223" r:id="rId378" display="http://pbs.twimg.com/profile_images/910575272289820672/eKVIxCq5_normal.jpg"/>
    <hyperlink ref="V224" r:id="rId379" display="http://pbs.twimg.com/profile_images/910575272289820672/eKVIxCq5_normal.jpg"/>
    <hyperlink ref="V225" r:id="rId380" display="https://pbs.twimg.com/media/DxNZMBiWkAEMaXp.jpg"/>
    <hyperlink ref="V226" r:id="rId381" display="http://pbs.twimg.com/profile_images/1078571461609172992/U-07ZgqU_normal.jpg"/>
    <hyperlink ref="V227" r:id="rId382" display="http://pbs.twimg.com/profile_images/688843035413737478/w9HVMkOj_normal.jpg"/>
    <hyperlink ref="V228" r:id="rId383" display="http://pbs.twimg.com/profile_images/688843035413737478/w9HVMkOj_normal.jpg"/>
    <hyperlink ref="V229" r:id="rId384" display="http://pbs.twimg.com/profile_images/688843035413737478/w9HVMkOj_normal.jpg"/>
    <hyperlink ref="V230" r:id="rId385" display="http://pbs.twimg.com/profile_images/688843035413737478/w9HVMkOj_normal.jpg"/>
    <hyperlink ref="V231" r:id="rId386" display="http://pbs.twimg.com/profile_images/634005986492084225/_erpgdzV_normal.png"/>
    <hyperlink ref="V232" r:id="rId387" display="http://pbs.twimg.com/profile_images/1062462363281117184/v0wLG8Fa_normal.jpg"/>
    <hyperlink ref="V233" r:id="rId388" display="http://pbs.twimg.com/profile_images/716339377694240768/ClnlMINk_normal.jpg"/>
    <hyperlink ref="V234" r:id="rId389" display="http://pbs.twimg.com/profile_images/716339377694240768/ClnlMINk_normal.jpg"/>
    <hyperlink ref="V235" r:id="rId390" display="https://pbs.twimg.com/ext_tw_video_thumb/1086340105223241728/pu/img/nrOO0qjQdG8P75a6.jpg"/>
    <hyperlink ref="V236" r:id="rId391" display="https://pbs.twimg.com/ext_tw_video_thumb/1086340105223241728/pu/img/nrOO0qjQdG8P75a6.jpg"/>
    <hyperlink ref="V237" r:id="rId392" display="http://pbs.twimg.com/profile_images/1035556836756283392/I9K-TB5e_normal.jpg"/>
    <hyperlink ref="V238" r:id="rId393" display="https://pbs.twimg.com/media/DxMZvrsUUAEhoGR.jpg"/>
    <hyperlink ref="V239" r:id="rId394" display="http://pbs.twimg.com/profile_images/1035556836756283392/I9K-TB5e_normal.jpg"/>
    <hyperlink ref="V240" r:id="rId395" display="http://pbs.twimg.com/profile_images/1035556836756283392/I9K-TB5e_normal.jpg"/>
    <hyperlink ref="V241" r:id="rId396" display="http://pbs.twimg.com/profile_images/2109900213/wcrr-logo_normal.jpg"/>
    <hyperlink ref="V242" r:id="rId397" display="http://pbs.twimg.com/profile_images/1043089554734043136/4BZVaHrA_normal.jpg"/>
    <hyperlink ref="V243" r:id="rId398" display="http://pbs.twimg.com/profile_images/1043089554734043136/4BZVaHrA_normal.jpg"/>
    <hyperlink ref="V244" r:id="rId399" display="http://pbs.twimg.com/profile_images/621345475053113344/BFhOGdEB_normal.jpg"/>
    <hyperlink ref="V245" r:id="rId400" display="http://pbs.twimg.com/profile_images/936631614045675520/r1OhT6v-_normal.jpg"/>
    <hyperlink ref="V246" r:id="rId401" display="http://pbs.twimg.com/profile_images/936631614045675520/r1OhT6v-_normal.jpg"/>
    <hyperlink ref="V247" r:id="rId402" display="http://pbs.twimg.com/profile_images/1055196750150074368/Nk0t7Ukn_normal.jpg"/>
    <hyperlink ref="V248" r:id="rId403" display="http://pbs.twimg.com/profile_images/621345475053113344/BFhOGdEB_normal.jpg"/>
    <hyperlink ref="V249" r:id="rId404" display="http://pbs.twimg.com/profile_images/830928729471856641/d-_afPO1_normal.jpg"/>
    <hyperlink ref="V250" r:id="rId405" display="https://pbs.twimg.com/media/DxHxtaBWsAA1uC6.jpg"/>
    <hyperlink ref="V251" r:id="rId406" display="https://pbs.twimg.com/media/DxHqUqgUYAAEFxA.jpg"/>
    <hyperlink ref="V252" r:id="rId407" display="https://pbs.twimg.com/media/DxNBcT0UcAE8zWn.jpg"/>
    <hyperlink ref="V253" r:id="rId408" display="http://pbs.twimg.com/profile_images/830928729471856641/d-_afPO1_normal.jpg"/>
    <hyperlink ref="V254" r:id="rId409" display="http://pbs.twimg.com/profile_images/830928729471856641/d-_afPO1_normal.jpg"/>
    <hyperlink ref="V255" r:id="rId410" display="http://pbs.twimg.com/profile_images/621345475053113344/BFhOGdEB_normal.jpg"/>
    <hyperlink ref="V256" r:id="rId411" display="http://pbs.twimg.com/profile_images/621345475053113344/BFhOGdEB_normal.jpg"/>
    <hyperlink ref="V257" r:id="rId412" display="http://pbs.twimg.com/profile_images/621345475053113344/BFhOGdEB_normal.jpg"/>
    <hyperlink ref="V258" r:id="rId413" display="http://pbs.twimg.com/profile_images/621345475053113344/BFhOGdEB_normal.jpg"/>
    <hyperlink ref="V259" r:id="rId414" display="https://pbs.twimg.com/media/DxHEhloX4AAaElJ.jpg"/>
    <hyperlink ref="V260" r:id="rId415" display="http://pbs.twimg.com/profile_images/991548335382147072/qP_O9MY__normal.jpg"/>
    <hyperlink ref="V261" r:id="rId416" display="http://pbs.twimg.com/profile_images/991548335382147072/qP_O9MY__normal.jpg"/>
    <hyperlink ref="V262" r:id="rId417" display="https://pbs.twimg.com/media/DxNTlCSXgAAasza.jpg"/>
    <hyperlink ref="V263" r:id="rId418" display="http://pbs.twimg.com/profile_images/884378642696081409/7x-K4cOG_normal.jpg"/>
    <hyperlink ref="V264" r:id="rId419" display="http://pbs.twimg.com/profile_images/1459916859/Screen_shot_2011-07-25_at_14.07.46_normal.JPG"/>
    <hyperlink ref="V265" r:id="rId420" display="http://pbs.twimg.com/profile_images/1459916859/Screen_shot_2011-07-25_at_14.07.46_normal.JPG"/>
    <hyperlink ref="V266" r:id="rId421" display="http://pbs.twimg.com/profile_images/1459916859/Screen_shot_2011-07-25_at_14.07.46_normal.JPG"/>
    <hyperlink ref="V267" r:id="rId422" display="http://pbs.twimg.com/profile_images/1459916859/Screen_shot_2011-07-25_at_14.07.46_normal.JPG"/>
    <hyperlink ref="V268" r:id="rId423" display="http://pbs.twimg.com/profile_images/1459916859/Screen_shot_2011-07-25_at_14.07.46_normal.JPG"/>
    <hyperlink ref="V269" r:id="rId424" display="http://pbs.twimg.com/profile_images/1459916859/Screen_shot_2011-07-25_at_14.07.46_normal.JPG"/>
    <hyperlink ref="V270" r:id="rId425" display="http://pbs.twimg.com/profile_images/950905694882066432/EriQ4brO_normal.jpg"/>
    <hyperlink ref="V271" r:id="rId426" display="http://pbs.twimg.com/profile_images/1055196750150074368/Nk0t7Ukn_normal.jpg"/>
    <hyperlink ref="V272" r:id="rId427" display="http://pbs.twimg.com/profile_images/950905694882066432/EriQ4brO_normal.jpg"/>
    <hyperlink ref="V273" r:id="rId428" display="http://pbs.twimg.com/profile_images/896825052699795457/wHm0nA-A_normal.jpg"/>
    <hyperlink ref="V274" r:id="rId429" display="http://pbs.twimg.com/profile_images/1000334346375528448/1t9rl4gq_normal.jpg"/>
    <hyperlink ref="V275" r:id="rId430" display="http://pbs.twimg.com/profile_images/923927677337300993/RW-b6t6q_normal.jpg"/>
    <hyperlink ref="V276" r:id="rId431" display="http://pbs.twimg.com/profile_images/1055196750150074368/Nk0t7Ukn_normal.jpg"/>
    <hyperlink ref="V277" r:id="rId432" display="http://pbs.twimg.com/profile_images/924288154965889024/A_xnjolt_normal.jpg"/>
    <hyperlink ref="V278" r:id="rId433" display="https://pbs.twimg.com/media/DxLxrCFW0AAgZPu.jpg"/>
    <hyperlink ref="V279" r:id="rId434" display="http://pbs.twimg.com/profile_images/924288154965889024/A_xnjolt_normal.jpg"/>
    <hyperlink ref="V280" r:id="rId435" display="http://pbs.twimg.com/profile_images/924288154965889024/A_xnjolt_normal.jpg"/>
    <hyperlink ref="V281" r:id="rId436" display="https://pbs.twimg.com/media/DxM5pDxVsAMgqLg.jpg"/>
    <hyperlink ref="V282" r:id="rId437" display="https://pbs.twimg.com/media/DxM5pDxVsAMgqLg.jpg"/>
    <hyperlink ref="V283" r:id="rId438" display="https://pbs.twimg.com/media/DxM5pDxVsAMgqLg.jpg"/>
    <hyperlink ref="V284" r:id="rId439" display="https://pbs.twimg.com/media/DxM5pDxVsAMgqLg.jpg"/>
    <hyperlink ref="V285" r:id="rId440" display="https://pbs.twimg.com/media/DxNBLTIWsAAM30p.jpg"/>
    <hyperlink ref="V286" r:id="rId441" display="https://pbs.twimg.com/media/DxMItPgWsAAZ7ts.jpg"/>
    <hyperlink ref="V287" r:id="rId442" display="https://pbs.twimg.com/tweet_video_thumb/DxM39y6W0AATqcb.jpg"/>
    <hyperlink ref="V288" r:id="rId443" display="http://pbs.twimg.com/profile_images/923927677337300993/RW-b6t6q_normal.jpg"/>
    <hyperlink ref="V289" r:id="rId444" display="http://pbs.twimg.com/profile_images/923927677337300993/RW-b6t6q_normal.jpg"/>
    <hyperlink ref="V290" r:id="rId445" display="https://pbs.twimg.com/media/DxMItPgWsAAZ7ts.jpg"/>
    <hyperlink ref="V291" r:id="rId446" display="http://pbs.twimg.com/profile_images/378800000356963215/7b87d5c360583e770c087682f0a6e13e_normal.png"/>
    <hyperlink ref="V292" r:id="rId447" display="http://pbs.twimg.com/profile_images/378800000356963215/7b87d5c360583e770c087682f0a6e13e_normal.png"/>
    <hyperlink ref="V293" r:id="rId448" display="http://pbs.twimg.com/profile_images/378800000356963215/7b87d5c360583e770c087682f0a6e13e_normal.png"/>
    <hyperlink ref="V294" r:id="rId449" display="http://pbs.twimg.com/profile_images/378800000356963215/7b87d5c360583e770c087682f0a6e13e_normal.png"/>
    <hyperlink ref="V295" r:id="rId450" display="https://pbs.twimg.com/media/DxM_GOWXcAECekX.jpg"/>
    <hyperlink ref="V296" r:id="rId451" display="https://pbs.twimg.com/media/DxNBcT0UcAE8zWn.jpg"/>
    <hyperlink ref="V297" r:id="rId452" display="https://pbs.twimg.com/media/DxMQ8w9X0AAR9BJ.jpg"/>
    <hyperlink ref="V298" r:id="rId453" display="http://pbs.twimg.com/profile_images/1055196750150074368/Nk0t7Ukn_normal.jpg"/>
    <hyperlink ref="V299" r:id="rId454" display="https://pbs.twimg.com/media/DxMfV34XcAA8o_i.jpg"/>
    <hyperlink ref="V300" r:id="rId455" display="http://pbs.twimg.com/profile_images/1055196750150074368/Nk0t7Ukn_normal.jpg"/>
    <hyperlink ref="V301" r:id="rId456" display="http://pbs.twimg.com/profile_images/1055196750150074368/Nk0t7Ukn_normal.jpg"/>
    <hyperlink ref="V302" r:id="rId457" display="https://pbs.twimg.com/tweet_video_thumb/DxNhcaeW0AAnzUO.jpg"/>
    <hyperlink ref="V303" r:id="rId458" display="https://pbs.twimg.com/tweet_video_thumb/DxNhcaeW0AAnzUO.jpg"/>
    <hyperlink ref="V304" r:id="rId459" display="https://pbs.twimg.com/media/DxN0LuLXcAcG93L.jpg"/>
    <hyperlink ref="V305" r:id="rId460" display="https://pbs.twimg.com/media/DxN1gtdWkAAhbQ_.jpg"/>
    <hyperlink ref="V306" r:id="rId461" display="http://pbs.twimg.com/profile_images/884378642696081409/7x-K4cOG_normal.jpg"/>
    <hyperlink ref="V307" r:id="rId462" display="http://pbs.twimg.com/profile_images/378800000356963215/7b87d5c360583e770c087682f0a6e13e_normal.png"/>
    <hyperlink ref="V308" r:id="rId463" display="http://pbs.twimg.com/profile_images/378800000356963215/7b87d5c360583e770c087682f0a6e13e_normal.png"/>
    <hyperlink ref="V309" r:id="rId464" display="https://pbs.twimg.com/media/DxJUe1MWwAAV1Vp.jpg"/>
    <hyperlink ref="V310" r:id="rId465" display="http://pbs.twimg.com/profile_images/884378642696081409/7x-K4cOG_normal.jpg"/>
    <hyperlink ref="V311" r:id="rId466" display="http://pbs.twimg.com/profile_images/884378642696081409/7x-K4cOG_normal.jpg"/>
    <hyperlink ref="V312" r:id="rId467" display="http://pbs.twimg.com/profile_images/884378642696081409/7x-K4cOG_normal.jpg"/>
    <hyperlink ref="V313" r:id="rId468" display="http://pbs.twimg.com/profile_images/884378642696081409/7x-K4cOG_normal.jpg"/>
    <hyperlink ref="V314" r:id="rId469" display="http://pbs.twimg.com/profile_images/884378642696081409/7x-K4cOG_normal.jpg"/>
    <hyperlink ref="V315" r:id="rId470" display="https://pbs.twimg.com/media/DxN-BV3WsAM_9Go.jpg"/>
    <hyperlink ref="V316" r:id="rId471" display="http://pbs.twimg.com/profile_images/378800000356963215/7b87d5c360583e770c087682f0a6e13e_normal.png"/>
    <hyperlink ref="V317" r:id="rId472" display="http://pbs.twimg.com/profile_images/970042224850464768/Ha8F4NQO_normal.jpg"/>
    <hyperlink ref="V318" r:id="rId473" display="http://pbs.twimg.com/profile_images/378800000356963215/7b87d5c360583e770c087682f0a6e13e_normal.png"/>
    <hyperlink ref="V319" r:id="rId474" display="http://pbs.twimg.com/profile_images/378800000356963215/7b87d5c360583e770c087682f0a6e13e_normal.png"/>
    <hyperlink ref="V320" r:id="rId475" display="http://pbs.twimg.com/profile_images/970042224850464768/Ha8F4NQO_normal.jpg"/>
    <hyperlink ref="V321" r:id="rId476" display="http://pbs.twimg.com/profile_images/3497596029/4e250e3419787bbde1d91f95559ade48_normal.jpeg"/>
    <hyperlink ref="V322" r:id="rId477" display="http://pbs.twimg.com/profile_images/970042224850464768/Ha8F4NQO_normal.jpg"/>
    <hyperlink ref="V323" r:id="rId478" display="https://pbs.twimg.com/media/DxNgxkLX0AAm8CS.jpg"/>
    <hyperlink ref="V324" r:id="rId479" display="http://pbs.twimg.com/profile_images/3497596029/4e250e3419787bbde1d91f95559ade48_normal.jpeg"/>
    <hyperlink ref="V325" r:id="rId480" display="http://pbs.twimg.com/profile_images/3497596029/4e250e3419787bbde1d91f95559ade48_normal.jpeg"/>
    <hyperlink ref="V326" r:id="rId481" display="http://pbs.twimg.com/profile_images/3497596029/4e250e3419787bbde1d91f95559ade48_normal.jpeg"/>
    <hyperlink ref="V327" r:id="rId482" display="http://pbs.twimg.com/profile_images/3497596029/4e250e3419787bbde1d91f95559ade48_normal.jpeg"/>
    <hyperlink ref="V328" r:id="rId483" display="http://pbs.twimg.com/profile_images/3497596029/4e250e3419787bbde1d91f95559ade48_normal.jpeg"/>
    <hyperlink ref="X3" r:id="rId484" display="https://twitter.com/huwmcc/status/1086290956469571584"/>
    <hyperlink ref="X4" r:id="rId485" display="https://twitter.com/jillkellyne42/status/1086293230122123264"/>
    <hyperlink ref="X5" r:id="rId486" display="https://twitter.com/berna_camposuci/status/1086293470661226496"/>
    <hyperlink ref="X6" r:id="rId487" display="https://twitter.com/berna_camposuci/status/1086293549153505280"/>
    <hyperlink ref="X7" r:id="rId488" display="https://twitter.com/patrickmedicine/status/1086293628144795649"/>
    <hyperlink ref="X8" r:id="rId489" display="https://twitter.com/patrickmedicine/status/1086293628144795649"/>
    <hyperlink ref="X9" r:id="rId490" display="https://twitter.com/theslicer/status/1086294521179193350"/>
    <hyperlink ref="X10" r:id="rId491" display="https://twitter.com/jbpara999/status/1086294811806785536"/>
    <hyperlink ref="X11" r:id="rId492" display="https://twitter.com/dylanmackayphd/status/1086295717549916160"/>
    <hyperlink ref="X12" r:id="rId493" display="https://twitter.com/paperworkmonkey/status/1086296958174748672"/>
    <hyperlink ref="X13" r:id="rId494" display="https://twitter.com/sunpi_2017/status/1086297317156814848"/>
    <hyperlink ref="X14" r:id="rId495" display="https://twitter.com/sunpi_2017/status/1086297317156814848"/>
    <hyperlink ref="X15" r:id="rId496" display="https://twitter.com/f_g_zampieri/status/1086219695722844160"/>
    <hyperlink ref="X16" r:id="rId497" display="https://twitter.com/gutopell/status/1086297880250462211"/>
    <hyperlink ref="X17" r:id="rId498" display="https://twitter.com/ellen_t16/status/1086299457648578561"/>
    <hyperlink ref="X18" r:id="rId499" display="https://twitter.com/ellen_t16/status/1086299457648578561"/>
    <hyperlink ref="X19" r:id="rId500" display="https://twitter.com/anniebruton/status/1086299468817936391"/>
    <hyperlink ref="X20" r:id="rId501" display="https://twitter.com/anniebruton/status/1086299468817936391"/>
    <hyperlink ref="X21" r:id="rId502" display="https://twitter.com/zimickmd/status/1086299606596702209"/>
    <hyperlink ref="X22" r:id="rId503" display="https://twitter.com/mitchpage3/status/1086295047291584512"/>
    <hyperlink ref="X23" r:id="rId504" display="https://twitter.com/mitchpage3/status/1086295721668530177"/>
    <hyperlink ref="X24" r:id="rId505" display="https://twitter.com/mitchpage3/status/1086299659042119681"/>
    <hyperlink ref="X25" r:id="rId506" display="https://twitter.com/mitchpage3/status/1086299659042119681"/>
    <hyperlink ref="X26" r:id="rId507" display="https://twitter.com/psychdrd/status/1086299928144629761"/>
    <hyperlink ref="X27" r:id="rId508" display="https://twitter.com/psychdrd/status/1086299928144629761"/>
    <hyperlink ref="X28" r:id="rId509" display="https://twitter.com/adrianhumphry/status/1086300324653137921"/>
    <hyperlink ref="X29" r:id="rId510" display="https://twitter.com/tomacairns/status/1086296965439197185"/>
    <hyperlink ref="X30" r:id="rId511" display="https://twitter.com/tomacairns/status/1086297232029175810"/>
    <hyperlink ref="X31" r:id="rId512" display="https://twitter.com/accpnr/status/1086298809334927360"/>
    <hyperlink ref="X32" r:id="rId513" display="https://twitter.com/scimedic/status/1086300749376770048"/>
    <hyperlink ref="X33" r:id="rId514" display="https://twitter.com/lordothebrocean/status/1086300829760606208"/>
    <hyperlink ref="X34" r:id="rId515" display="https://twitter.com/annabatchelor/status/1086301205100294144"/>
    <hyperlink ref="X35" r:id="rId516" display="https://twitter.com/annabatchelor/status/1086301260599353344"/>
    <hyperlink ref="X36" r:id="rId517" display="https://twitter.com/kelly1_catriona/status/1086294521464410114"/>
    <hyperlink ref="X37" r:id="rId518" display="https://twitter.com/tcnguyen1207/status/1086301836078956544"/>
    <hyperlink ref="X38" r:id="rId519" display="https://twitter.com/caz_sampson/status/1086234152754663425"/>
    <hyperlink ref="X39" r:id="rId520" display="https://twitter.com/ccinquisitivist/status/1086301866143543296"/>
    <hyperlink ref="X40" r:id="rId521" display="https://twitter.com/malligai1720/status/1086302499311628288"/>
    <hyperlink ref="X41" r:id="rId522" display="https://twitter.com/dramandeepsingh/status/1086301965758406656"/>
    <hyperlink ref="X42" r:id="rId523" display="https://twitter.com/dramandeepsingh/status/1086302814173839361"/>
    <hyperlink ref="X43" r:id="rId524" display="https://twitter.com/dramfm/status/1086303253808246784"/>
    <hyperlink ref="X44" r:id="rId525" display="https://twitter.com/foam_bot/status/1086303536156209153"/>
    <hyperlink ref="X45" r:id="rId526" display="https://twitter.com/monikakerck/status/1086301973635350528"/>
    <hyperlink ref="X46" r:id="rId527" display="https://twitter.com/monikakerck/status/1086301973635350528"/>
    <hyperlink ref="X47" r:id="rId528" display="https://twitter.com/kelly1_catriona/status/1086301270602903552"/>
    <hyperlink ref="X48" r:id="rId529" display="https://twitter.com/nuttchristopher/status/1085915092967927809"/>
    <hyperlink ref="X49" r:id="rId530" display="https://twitter.com/nuttchristopher/status/1086297717628944384"/>
    <hyperlink ref="X50" r:id="rId531" display="https://twitter.com/nuttchristopher/status/1086304685215178753"/>
    <hyperlink ref="X51" r:id="rId532" display="https://twitter.com/lennie333/status/1086304663035699201"/>
    <hyperlink ref="X52" r:id="rId533" display="https://twitter.com/caring_mobile/status/1086305355817250821"/>
    <hyperlink ref="X53" r:id="rId534" display="https://twitter.com/rdxwhatelse/status/1086305119455637504"/>
    <hyperlink ref="X54" r:id="rId535" display="https://twitter.com/dme_jun/status/1086306063689965575"/>
    <hyperlink ref="X55" r:id="rId536" display="https://twitter.com/jlitell/status/1086307395163250689"/>
    <hyperlink ref="X56" r:id="rId537" display="https://twitter.com/nw_icm/status/1086280272969109504"/>
    <hyperlink ref="X57" r:id="rId538" display="https://twitter.com/nw_icm/status/1086218429466660869"/>
    <hyperlink ref="X58" r:id="rId539" display="https://twitter.com/monikakerck/status/1086304182657789953"/>
    <hyperlink ref="X59" r:id="rId540" display="https://twitter.com/heydrnik/status/1086308005921153026"/>
    <hyperlink ref="X60" r:id="rId541" display="https://twitter.com/darknatter/status/1086308977028329472"/>
    <hyperlink ref="X61" r:id="rId542" display="https://twitter.com/darknatter/status/1086308977028329472"/>
    <hyperlink ref="X62" r:id="rId543" display="https://twitter.com/drsgrier/status/1086309027880017922"/>
    <hyperlink ref="X63" r:id="rId544" display="https://twitter.com/mdthemd/status/1086301455517126657"/>
    <hyperlink ref="X64" r:id="rId545" display="https://twitter.com/mdthemd/status/1086301455517126657"/>
    <hyperlink ref="X65" r:id="rId546" display="https://twitter.com/mdthemd/status/1086301455517126657"/>
    <hyperlink ref="X66" r:id="rId547" display="https://twitter.com/mdthemd/status/1086301455517126657"/>
    <hyperlink ref="X67" r:id="rId548" display="https://twitter.com/mdthemd/status/1086301455517126657"/>
    <hyperlink ref="X68" r:id="rId549" display="https://twitter.com/docatopping/status/1086303592607305735"/>
    <hyperlink ref="X69" r:id="rId550" display="https://twitter.com/mdthemd/status/1086309088969936898"/>
    <hyperlink ref="X70" r:id="rId551" display="https://twitter.com/stephen_t_webb/status/1086300731613892608"/>
    <hyperlink ref="X71" r:id="rId552" display="https://twitter.com/kelly1_catriona/status/1086301270602903552"/>
    <hyperlink ref="X72" r:id="rId553" display="https://twitter.com/kelly1_catriona/status/1086301270602903552"/>
    <hyperlink ref="X73" r:id="rId554" display="https://twitter.com/mdthemd/status/1086309088969936898"/>
    <hyperlink ref="X74" r:id="rId555" display="https://twitter.com/mdthemd/status/1086301455517126657"/>
    <hyperlink ref="X75" r:id="rId556" display="https://twitter.com/robyncjohnston/status/1086265472453169152"/>
    <hyperlink ref="X76" r:id="rId557" display="https://twitter.com/robyncjohnston/status/1086309829461843968"/>
    <hyperlink ref="X77" r:id="rId558" display="https://twitter.com/robyncjohnston/status/1086310240189120512"/>
    <hyperlink ref="X78" r:id="rId559" display="https://twitter.com/exodear/status/1086311680525590528"/>
    <hyperlink ref="X79" r:id="rId560" display="https://twitter.com/exodear/status/1086312112572362752"/>
    <hyperlink ref="X80" r:id="rId561" display="https://twitter.com/exodear/status/1086312112572362752"/>
    <hyperlink ref="X81" r:id="rId562" display="https://twitter.com/leedsicu/status/1086312277551267841"/>
    <hyperlink ref="X82" r:id="rId563" display="https://twitter.com/tinemeyhoff/status/1086313686850039808"/>
    <hyperlink ref="X83" r:id="rId564" display="https://twitter.com/tinemeyhoff/status/1086313686850039808"/>
    <hyperlink ref="X84" r:id="rId565" display="https://twitter.com/agobk/status/1086314421268500480"/>
    <hyperlink ref="X85" r:id="rId566" display="https://twitter.com/kssemfoam/status/1086315192806457345"/>
    <hyperlink ref="X86" r:id="rId567" display="https://twitter.com/kssemfoam/status/1086315192806457345"/>
    <hyperlink ref="X87" r:id="rId568" display="https://twitter.com/kssemfoam/status/1086315218223927296"/>
    <hyperlink ref="X88" r:id="rId569" display="https://twitter.com/hevinox1/status/1086316703842217990"/>
    <hyperlink ref="X89" r:id="rId570" display="https://twitter.com/mary__mccarthy/status/1086317842843217920"/>
    <hyperlink ref="X90" r:id="rId571" display="https://twitter.com/onelongplait/status/1086318053913174018"/>
    <hyperlink ref="X91" r:id="rId572" display="https://twitter.com/agordonicu/status/1086318714897747971"/>
    <hyperlink ref="X92" r:id="rId573" display="https://twitter.com/papcriticalcare/status/1086318504238821382"/>
    <hyperlink ref="X93" r:id="rId574" display="https://twitter.com/papcriticalcare/status/1086319506543267840"/>
    <hyperlink ref="X94" r:id="rId575" display="https://twitter.com/papcriticalcare/status/1086319506543267840"/>
    <hyperlink ref="X95" r:id="rId576" display="https://twitter.com/papcriticalcare/status/1086319709790834689"/>
    <hyperlink ref="X96" r:id="rId577" display="https://twitter.com/matthewjrowland/status/1086303006830804993"/>
    <hyperlink ref="X97" r:id="rId578" display="https://twitter.com/welshgasdoc/status/1086298396183404544"/>
    <hyperlink ref="X98" r:id="rId579" display="https://twitter.com/craigcmac/status/1086320586597511171"/>
    <hyperlink ref="X99" r:id="rId580" display="https://twitter.com/grahamccracken/status/1086218457169965061"/>
    <hyperlink ref="X100" r:id="rId581" display="https://twitter.com/grahamccracken/status/1086298176070602752"/>
    <hyperlink ref="X101" r:id="rId582" display="https://twitter.com/grahamccracken/status/1086310600450457600"/>
    <hyperlink ref="X102" r:id="rId583" display="https://twitter.com/alangopal/status/1086320929582530560"/>
    <hyperlink ref="X103" r:id="rId584" display="https://twitter.com/dearbhlakelly4/status/1086235909048152064"/>
    <hyperlink ref="X104" r:id="rId585" display="https://twitter.com/dearbhlakelly4/status/1086308289405685762"/>
    <hyperlink ref="X105" r:id="rId586" display="https://twitter.com/rn_hugopf/status/1086320172527435776"/>
    <hyperlink ref="X106" r:id="rId587" display="https://twitter.com/rn_hugopf/status/1086321519230402562"/>
    <hyperlink ref="X107" r:id="rId588" display="https://twitter.com/rn_hugopf/status/1086321519230402562"/>
    <hyperlink ref="X108" r:id="rId589" display="https://twitter.com/doced/status/1085883361447444480"/>
    <hyperlink ref="X109" r:id="rId590" display="https://twitter.com/neoresearch_net/status/1086323056455401472"/>
    <hyperlink ref="X110" r:id="rId591" display="https://twitter.com/andypattonirl/status/1086323985074266114"/>
    <hyperlink ref="X111" r:id="rId592" display="https://twitter.com/x_81_x/status/1086324141110841344"/>
    <hyperlink ref="X112" r:id="rId593" display="https://twitter.com/goshpictraining/status/1086201152507662338"/>
    <hyperlink ref="X113" r:id="rId594" display="https://twitter.com/ecmolumc/status/1086326260664545282"/>
    <hyperlink ref="X114" r:id="rId595" display="https://twitter.com/allisonkeegan9/status/1086325256258764800"/>
    <hyperlink ref="X115" r:id="rId596" display="https://twitter.com/allisonkeegan9/status/1086326457448742912"/>
    <hyperlink ref="X116" r:id="rId597" display="https://twitter.com/roxycaine/status/1086326831609860096"/>
    <hyperlink ref="X117" r:id="rId598" display="https://twitter.com/ericdalne/status/1086327593857560576"/>
    <hyperlink ref="X118" r:id="rId599" display="https://twitter.com/stephen_t_webb/status/1086299327650320384"/>
    <hyperlink ref="X119" r:id="rId600" display="https://twitter.com/rubbadoc/status/1086300284329095169"/>
    <hyperlink ref="X120" r:id="rId601" display="https://twitter.com/rubbadoc/status/1086295737909080064"/>
    <hyperlink ref="X121" r:id="rId602" display="https://twitter.com/rubbadoc/status/1086296231121510402"/>
    <hyperlink ref="X122" r:id="rId603" display="https://twitter.com/rubbadoc/status/1086298905065803776"/>
    <hyperlink ref="X123" r:id="rId604" display="https://twitter.com/rubbadoc/status/1086300284329095169"/>
    <hyperlink ref="X124" r:id="rId605" display="https://twitter.com/rubbadoc/status/1086315631715250176"/>
    <hyperlink ref="X125" r:id="rId606" display="https://twitter.com/rubbadoc/status/1086325335979900929"/>
    <hyperlink ref="X126" r:id="rId607" display="https://twitter.com/rubbadoc/status/1086325335979900929"/>
    <hyperlink ref="X127" r:id="rId608" display="https://twitter.com/rubbadoc/status/1086327629706219520"/>
    <hyperlink ref="X128" r:id="rId609" display="https://twitter.com/rubbadoc/status/1086328028009877505"/>
    <hyperlink ref="X129" r:id="rId610" display="https://twitter.com/accpnr/status/1086296465075589122"/>
    <hyperlink ref="X130" r:id="rId611" display="https://twitter.com/timothygirard/status/1085837388205748224"/>
    <hyperlink ref="X131" r:id="rId612" display="https://twitter.com/timothygirard/status/1086275439667044357"/>
    <hyperlink ref="X132" r:id="rId613" display="https://twitter.com/timothygirard/status/1086216440745734144"/>
    <hyperlink ref="X133" r:id="rId614" display="https://twitter.com/timothygirard/status/1086301285056434177"/>
    <hyperlink ref="X134" r:id="rId615" display="https://twitter.com/marionkcampbell/status/1086319098462654464"/>
    <hyperlink ref="X135" r:id="rId616" display="https://twitter.com/janjansenuk/status/1086328392088088576"/>
    <hyperlink ref="X136" r:id="rId617" display="https://twitter.com/marionkcampbell/status/1086319098462654464"/>
    <hyperlink ref="X137" r:id="rId618" display="https://twitter.com/janjansenuk/status/1086328392088088576"/>
    <hyperlink ref="X138" r:id="rId619" display="https://twitter.com/guscalderock/status/1086329050824507392"/>
    <hyperlink ref="X139" r:id="rId620" display="https://twitter.com/albrame/status/1086329126355521536"/>
    <hyperlink ref="X140" r:id="rId621" display="https://twitter.com/mjluqueh/status/1086329236003016710"/>
    <hyperlink ref="X141" r:id="rId622" display="https://twitter.com/mjluqueh/status/1086329345923178496"/>
    <hyperlink ref="X142" r:id="rId623" display="https://twitter.com/mjluqueh/status/1086329616560574464"/>
    <hyperlink ref="X143" r:id="rId624" display="https://twitter.com/mjluqueh/status/1086329616560574464"/>
    <hyperlink ref="X144" r:id="rId625" display="https://twitter.com/snabless/status/1086329627432280067"/>
    <hyperlink ref="X145" r:id="rId626" display="https://twitter.com/snabless/status/1086329627432280067"/>
    <hyperlink ref="X146" r:id="rId627" display="https://twitter.com/thelovelymaeve/status/1086329794990465024"/>
    <hyperlink ref="X147" r:id="rId628" display="https://twitter.com/brigidpcollins/status/1086281613942685697"/>
    <hyperlink ref="X148" r:id="rId629" display="https://twitter.com/accpnr/status/1086296594457214976"/>
    <hyperlink ref="X149" r:id="rId630" display="https://twitter.com/kiwib/status/1086330320813678598"/>
    <hyperlink ref="X150" r:id="rId631" display="https://twitter.com/lydiamemerson/status/1085905614797197315"/>
    <hyperlink ref="X151" r:id="rId632" display="https://twitter.com/jennifermcgaug2/status/1086323434479599616"/>
    <hyperlink ref="X152" r:id="rId633" display="https://twitter.com/sandydoc79/status/1085873249194528768"/>
    <hyperlink ref="X153" r:id="rId634" display="https://twitter.com/jennifermcgaug2/status/1086331185117069313"/>
    <hyperlink ref="X154" r:id="rId635" display="https://twitter.com/jennifermcgaug2/status/1086323434479599616"/>
    <hyperlink ref="X155" r:id="rId636" display="https://twitter.com/jennifermcgaug2/status/1086329626639691776"/>
    <hyperlink ref="X156" r:id="rId637" display="https://twitter.com/danhind1/status/1086314457578516482"/>
    <hyperlink ref="X157" r:id="rId638" display="https://twitter.com/danhind1/status/1086314457578516482"/>
    <hyperlink ref="X158" r:id="rId639" display="https://twitter.com/danhind1/status/1086332111835910145"/>
    <hyperlink ref="X159" r:id="rId640" display="https://twitter.com/danhind1/status/1086332111835910145"/>
    <hyperlink ref="X160" r:id="rId641" display="https://twitter.com/bmj_latest/status/1085880684340748288"/>
    <hyperlink ref="X161" r:id="rId642" display="https://twitter.com/bmj_latest/status/1085880684340748288"/>
    <hyperlink ref="X162" r:id="rId643" display="https://twitter.com/bmj_latest/status/1085880684340748288"/>
    <hyperlink ref="X163" r:id="rId644" display="https://twitter.com/juliet_hd/status/1086332455873904641"/>
    <hyperlink ref="X164" r:id="rId645" display="https://twitter.com/juliet_hd/status/1086332455873904641"/>
    <hyperlink ref="X165" r:id="rId646" display="https://twitter.com/juliet_hd/status/1086332455873904641"/>
    <hyperlink ref="X166" r:id="rId647" display="https://twitter.com/juliet_hd/status/1086332455873904641"/>
    <hyperlink ref="X167" r:id="rId648" display="https://twitter.com/vapourninja/status/1086198080712646656"/>
    <hyperlink ref="X168" r:id="rId649" display="https://twitter.com/catalinapilco/status/1086332939183349761"/>
    <hyperlink ref="X169" r:id="rId650" display="https://twitter.com/chris_bish_78/status/1086306381379047425"/>
    <hyperlink ref="X170" r:id="rId651" display="https://twitter.com/chris_bish_78/status/1086328236848513024"/>
    <hyperlink ref="X171" r:id="rId652" display="https://twitter.com/chris_bish_78/status/1086333321573875713"/>
    <hyperlink ref="X172" r:id="rId653" display="https://twitter.com/zowierochin/status/1086334035964641280"/>
    <hyperlink ref="X173" r:id="rId654" display="https://twitter.com/chrisking01/status/1086334269591617538"/>
    <hyperlink ref="X174" r:id="rId655" display="https://twitter.com/billyardtom/status/1086337253679480832"/>
    <hyperlink ref="X175" r:id="rId656" display="https://twitter.com/fwallace1/status/1086322210162266112"/>
    <hyperlink ref="X176" r:id="rId657" display="https://twitter.com/jaynaisbitt/status/1086338715037913092"/>
    <hyperlink ref="X177" r:id="rId658" display="https://twitter.com/jaynaisbitt/status/1086215104989986816"/>
    <hyperlink ref="X178" r:id="rId659" display="https://twitter.com/jaynaisbitt/status/1086310115031044097"/>
    <hyperlink ref="X179" r:id="rId660" display="https://twitter.com/jaynaisbitt/status/1086338715037913092"/>
    <hyperlink ref="X180" r:id="rId661" display="https://twitter.com/emtacommittee/status/1086339645884039169"/>
    <hyperlink ref="X181" r:id="rId662" display="https://twitter.com/david_menzies/status/1086339899282857985"/>
    <hyperlink ref="X182" r:id="rId663" display="https://twitter.com/david_menzies/status/1086339899282857985"/>
    <hyperlink ref="X183" r:id="rId664" display="https://twitter.com/pstgithaiga/status/1086340669365473280"/>
    <hyperlink ref="X184" r:id="rId665" display="https://twitter.com/khome/status/1086340942972350464"/>
    <hyperlink ref="X185" r:id="rId666" display="https://twitter.com/khome/status/1086340942972350464"/>
    <hyperlink ref="X186" r:id="rId667" display="https://twitter.com/wilkinsonjonny/status/1086240274194534407"/>
    <hyperlink ref="X187" r:id="rId668" display="https://twitter.com/wilkinsonjonny/status/1086196945587236864"/>
    <hyperlink ref="X188" r:id="rId669" display="https://twitter.com/gkasuki/status/1086341774489067521"/>
    <hyperlink ref="X189" r:id="rId670" display="https://twitter.com/bumblebeenush/status/1086341831544184832"/>
    <hyperlink ref="X190" r:id="rId671" display="https://twitter.com/bumblebeenush/status/1086341831544184832"/>
    <hyperlink ref="X191" r:id="rId672" display="https://twitter.com/lawrence_kenna/status/1086342156254629889"/>
    <hyperlink ref="X192" r:id="rId673" display="https://twitter.com/m_c_mentality/status/1086343096772816896"/>
    <hyperlink ref="X193" r:id="rId674" display="https://twitter.com/marcioboniatti/status/1086343408229089280"/>
    <hyperlink ref="X194" r:id="rId675" display="https://twitter.com/marcioboniatti/status/1086343408229089280"/>
    <hyperlink ref="X195" r:id="rId676" display="https://twitter.com/trisha_the_doc/status/1086343520296812544"/>
    <hyperlink ref="X196" r:id="rId677" display="https://twitter.com/smythm86/status/1086344132438753280"/>
    <hyperlink ref="X197" r:id="rId678" display="https://twitter.com/matthewjrowland/status/1086303006830804993"/>
    <hyperlink ref="X198" r:id="rId679" display="https://twitter.com/matthewjrowland/status/1086307480823566338"/>
    <hyperlink ref="X199" r:id="rId680" display="https://twitter.com/welshgasdoc/status/1086230707872124928"/>
    <hyperlink ref="X200" r:id="rId681" display="https://twitter.com/welshgasdoc/status/1086307428365418496"/>
    <hyperlink ref="X201" r:id="rId682" display="https://twitter.com/welshgasdoc/status/1086319969682505728"/>
    <hyperlink ref="X202" r:id="rId683" display="https://twitter.com/welshgasdoc/status/1086319969682505728"/>
    <hyperlink ref="X203" r:id="rId684" display="https://twitter.com/loubylou65/status/1086345390432108545"/>
    <hyperlink ref="X204" r:id="rId685" display="https://twitter.com/flaviasepsis/status/1086345815508086784"/>
    <hyperlink ref="X205" r:id="rId686" display="https://twitter.com/grimshawjeremy/status/1086346163672903681"/>
    <hyperlink ref="X206" r:id="rId687" display="https://twitter.com/grimshawjeremy/status/1086346163672903681"/>
    <hyperlink ref="X207" r:id="rId688" display="https://twitter.com/adelinasozo/status/1086346269688320000"/>
    <hyperlink ref="X208" r:id="rId689" display="https://twitter.com/cardiacaccp/status/1086278507712327685"/>
    <hyperlink ref="X209" r:id="rId690" display="https://twitter.com/cardiacaccp/status/1086301529945063425"/>
    <hyperlink ref="X210" r:id="rId691" display="https://twitter.com/drmikeadlam/status/1086346916693270530"/>
    <hyperlink ref="X211" r:id="rId692" display="https://twitter.com/sgdambrauskas/status/1085910942120996866"/>
    <hyperlink ref="X212" r:id="rId693" display="https://twitter.com/kangupy/status/1086347036100829185"/>
    <hyperlink ref="X213" r:id="rId694" display="https://twitter.com/kangupy/status/1086347036100829185"/>
    <hyperlink ref="X214" r:id="rId695" display="https://twitter.com/broomedocs/status/1086347241416142849"/>
    <hyperlink ref="X215" r:id="rId696" display="https://twitter.com/broomedocs/status/1086347241416142849"/>
    <hyperlink ref="X216" r:id="rId697" display="https://twitter.com/jiconnoly/status/1086347555829633024"/>
    <hyperlink ref="X217" r:id="rId698" display="https://twitter.com/jiconnoly/status/1086347555829633024"/>
    <hyperlink ref="X218" r:id="rId699" display="https://twitter.com/wilson83003264/status/1086347954011672579"/>
    <hyperlink ref="X219" r:id="rId700" display="https://twitter.com/matthewjrowland/status/1086218438593388544"/>
    <hyperlink ref="X220" r:id="rId701" display="https://twitter.com/matthewjrowland/status/1086216198499561473"/>
    <hyperlink ref="X221" r:id="rId702" display="https://twitter.com/matthewjrowland/status/1086297200454483968"/>
    <hyperlink ref="X222" r:id="rId703" display="https://twitter.com/matthewjrowland/status/1086310011545010176"/>
    <hyperlink ref="X223" r:id="rId704" display="https://twitter.com/matthewjrowland/status/1086318959819931648"/>
    <hyperlink ref="X224" r:id="rId705" display="https://twitter.com/matthewjrowland/status/1086318959819931648"/>
    <hyperlink ref="X225" r:id="rId706" display="https://twitter.com/wilkinsonjonny/status/1086312594137366528"/>
    <hyperlink ref="X226" r:id="rId707" display="https://twitter.com/msshahrani/status/1086348344505569283"/>
    <hyperlink ref="X227" r:id="rId708" display="https://twitter.com/bryan_reidy/status/1086267120327913474"/>
    <hyperlink ref="X228" r:id="rId709" display="https://twitter.com/bryan_reidy/status/1085878840554082304"/>
    <hyperlink ref="X229" r:id="rId710" display="https://twitter.com/bryan_reidy/status/1086230827497897986"/>
    <hyperlink ref="X230" r:id="rId711" display="https://twitter.com/bryan_reidy/status/1086229031719186432"/>
    <hyperlink ref="X231" r:id="rId712" display="https://twitter.com/drlfarrell/status/1086348592284139522"/>
    <hyperlink ref="X232" r:id="rId713" display="https://twitter.com/annemccabekelly/status/1086348717484138498"/>
    <hyperlink ref="X233" r:id="rId714" display="https://twitter.com/charlesweijer/status/1086348820420583425"/>
    <hyperlink ref="X234" r:id="rId715" display="https://twitter.com/charlesweijer/status/1086348820420583425"/>
    <hyperlink ref="X235" r:id="rId716" display="https://twitter.com/fmusiah/status/1086340280134045697"/>
    <hyperlink ref="X236" r:id="rId717" display="https://twitter.com/paulo7901gmail1/status/1086348931498500105"/>
    <hyperlink ref="X237" r:id="rId718" display="https://twitter.com/eoinkr/status/1086232029430194177"/>
    <hyperlink ref="X238" r:id="rId719" display="https://twitter.com/eoinkr/status/1086240251314610176"/>
    <hyperlink ref="X239" r:id="rId720" display="https://twitter.com/eoinkr/status/1086272443474358273"/>
    <hyperlink ref="X240" r:id="rId721" display="https://twitter.com/eoinkr/status/1086323006228570113"/>
    <hyperlink ref="X241" r:id="rId722" display="https://twitter.com/westcorkrr/status/1086349623621500928"/>
    <hyperlink ref="X242" r:id="rId723" display="https://twitter.com/monikakerck/status/1086204230040539137"/>
    <hyperlink ref="X243" r:id="rId724" display="https://twitter.com/monikakerck/status/1086296102457036800"/>
    <hyperlink ref="X244" r:id="rId725" display="https://twitter.com/bronwenconnolly/status/1086308009670782976"/>
    <hyperlink ref="X245" r:id="rId726" display="https://twitter.com/lennie333/status/1086304533423239169"/>
    <hyperlink ref="X246" r:id="rId727" display="https://twitter.com/lennie333/status/1086305112237268992"/>
    <hyperlink ref="X247" r:id="rId728" display="https://twitter.com/wilkinsonjonny/status/1086312723053453312"/>
    <hyperlink ref="X248" r:id="rId729" display="https://twitter.com/bronwenconnolly/status/1086308009670782976"/>
    <hyperlink ref="X249" r:id="rId730" display="https://twitter.com/accpnr/status/1086243722600345600"/>
    <hyperlink ref="X250" r:id="rId731" display="https://twitter.com/accpnr/status/1085914759076155392"/>
    <hyperlink ref="X251" r:id="rId732" display="https://twitter.com/accpnr/status/1085906697758167040"/>
    <hyperlink ref="X252" r:id="rId733" display="https://twitter.com/accpnr/status/1086294908724539393"/>
    <hyperlink ref="X253" r:id="rId734" display="https://twitter.com/accpnr/status/1086296276726177792"/>
    <hyperlink ref="X254" r:id="rId735" display="https://twitter.com/accpnr/status/1086300683912052737"/>
    <hyperlink ref="X255" r:id="rId736" display="https://twitter.com/bronwenconnolly/status/1086350280827068422"/>
    <hyperlink ref="X256" r:id="rId737" display="https://twitter.com/bronwenconnolly/status/1086350280827068422"/>
    <hyperlink ref="X257" r:id="rId738" display="https://twitter.com/bronwenconnolly/status/1086348233767616512"/>
    <hyperlink ref="X258" r:id="rId739" display="https://twitter.com/bronwenconnolly/status/1086348233767616512"/>
    <hyperlink ref="X259" r:id="rId740" display="https://twitter.com/matrix_mania/status/1085865085409476609"/>
    <hyperlink ref="X260" r:id="rId741" display="https://twitter.com/icunutrition/status/1086350299487293441"/>
    <hyperlink ref="X261" r:id="rId742" display="https://twitter.com/icunutrition/status/1086350299487293441"/>
    <hyperlink ref="X262" r:id="rId743" display="https://twitter.com/ljmottram/status/1086303838305468416"/>
    <hyperlink ref="X263" r:id="rId744" display="https://twitter.com/ljmottram/status/1086349369836797952"/>
    <hyperlink ref="X264" r:id="rId745" display="https://twitter.com/andyneill/status/1086278522937663490"/>
    <hyperlink ref="X265" r:id="rId746" display="https://twitter.com/andyneill/status/1086292589668696064"/>
    <hyperlink ref="X266" r:id="rId747" display="https://twitter.com/andyneill/status/1086275010090524672"/>
    <hyperlink ref="X267" r:id="rId748" display="https://twitter.com/andyneill/status/1086237714415005700"/>
    <hyperlink ref="X268" r:id="rId749" display="https://twitter.com/andyneill/status/1086237496382554112"/>
    <hyperlink ref="X269" r:id="rId750" display="https://twitter.com/andyneill/status/1086298165844869120"/>
    <hyperlink ref="X270" r:id="rId751" display="https://twitter.com/olly_moore/status/1086350727033876482"/>
    <hyperlink ref="X271" r:id="rId752" display="https://twitter.com/wilkinsonjonny/status/1086237937665216513"/>
    <hyperlink ref="X272" r:id="rId753" display="https://twitter.com/olly_moore/status/1086350727033876482"/>
    <hyperlink ref="X273" r:id="rId754" display="https://twitter.com/janedean1975/status/1086351199295688710"/>
    <hyperlink ref="X274" r:id="rId755" display="https://twitter.com/mattluney/status/1086286922178269184"/>
    <hyperlink ref="X275" r:id="rId756" display="https://twitter.com/stephen_t_webb/status/1086296029195128832"/>
    <hyperlink ref="X276" r:id="rId757" display="https://twitter.com/wilkinsonjonny/status/1086295580463243264"/>
    <hyperlink ref="X277" r:id="rId758" display="https://twitter.com/mortenhylander/status/1086305930839556098"/>
    <hyperlink ref="X278" r:id="rId759" display="https://twitter.com/stephen_t_webb/status/1086196191363248128"/>
    <hyperlink ref="X279" r:id="rId760" display="https://twitter.com/mortenhylander/status/1086353362537377792"/>
    <hyperlink ref="X280" r:id="rId761" display="https://twitter.com/mortenhylander/status/1086353362537377792"/>
    <hyperlink ref="X281" r:id="rId762" display="https://twitter.com/stephen_t_webb/status/1086275326257184768"/>
    <hyperlink ref="X282" r:id="rId763" display="https://twitter.com/stephen_t_webb/status/1086275326257184768"/>
    <hyperlink ref="X283" r:id="rId764" display="https://twitter.com/stephen_t_webb/status/1086275326257184768"/>
    <hyperlink ref="X284" r:id="rId765" display="https://twitter.com/stephen_t_webb/status/1086275326257184768"/>
    <hyperlink ref="X285" r:id="rId766" display="https://twitter.com/stephen_t_webb/status/1086283608443228160"/>
    <hyperlink ref="X286" r:id="rId767" display="https://twitter.com/stephen_t_webb/status/1086221514784034816"/>
    <hyperlink ref="X287" r:id="rId768" display="https://twitter.com/stephen_t_webb/status/1086273479261868035"/>
    <hyperlink ref="X288" r:id="rId769" display="https://twitter.com/stephen_t_webb/status/1086300731613892608"/>
    <hyperlink ref="X289" r:id="rId770" display="https://twitter.com/stephen_t_webb/status/1086300731613892608"/>
    <hyperlink ref="X290" r:id="rId771" display="https://twitter.com/marionkcampbell/status/1086316462107709440"/>
    <hyperlink ref="X291" r:id="rId772" display="https://twitter.com/critcarereviews/status/1086293507415912449"/>
    <hyperlink ref="X292" r:id="rId773" display="https://twitter.com/critcarereviews/status/1086293507415912449"/>
    <hyperlink ref="X293" r:id="rId774" display="https://twitter.com/critcarereviews/status/1086293507415912449"/>
    <hyperlink ref="X294" r:id="rId775" display="https://twitter.com/critcarereviews/status/1086293507415912449"/>
    <hyperlink ref="X295" r:id="rId776" display="https://twitter.com/wilkinsonjonny/status/1086281322929115137"/>
    <hyperlink ref="X296" r:id="rId777" display="https://twitter.com/wilkinsonjonny/status/1086283976686428160"/>
    <hyperlink ref="X297" r:id="rId778" display="https://twitter.com/wilkinsonjonny/status/1086230612682383360"/>
    <hyperlink ref="X298" r:id="rId779" display="https://twitter.com/wilkinsonjonny/status/1086231919593955329"/>
    <hyperlink ref="X299" r:id="rId780" display="https://twitter.com/wilkinsonjonny/status/1086246429918720002"/>
    <hyperlink ref="X300" r:id="rId781" display="https://twitter.com/wilkinsonjonny/status/1086279124069474306"/>
    <hyperlink ref="X301" r:id="rId782" display="https://twitter.com/wilkinsonjonny/status/1086295222164881409"/>
    <hyperlink ref="X302" r:id="rId783" display="https://twitter.com/wilkinsonjonny/status/1086319083296034816"/>
    <hyperlink ref="X303" r:id="rId784" display="https://twitter.com/wilkinsonjonny/status/1086319083296034816"/>
    <hyperlink ref="X304" r:id="rId785" display="https://twitter.com/wilkinsonjonny/status/1086339685218242560"/>
    <hyperlink ref="X305" r:id="rId786" display="https://twitter.com/wilkinsonjonny/status/1086341145083473922"/>
    <hyperlink ref="X306" r:id="rId787" display="https://twitter.com/ljmottram/status/1086319288699535360"/>
    <hyperlink ref="X307" r:id="rId788" display="https://twitter.com/critcarereviews/status/1086348572877119488"/>
    <hyperlink ref="X308" r:id="rId789" display="https://twitter.com/critcarereviews/status/1086348572877119488"/>
    <hyperlink ref="X309" r:id="rId790" display="https://twitter.com/ljmottram/status/1086023353989849088"/>
    <hyperlink ref="X310" r:id="rId791" display="https://twitter.com/ljmottram/status/1086216012754763776"/>
    <hyperlink ref="X311" r:id="rId792" display="https://twitter.com/ljmottram/status/1086292969710387201"/>
    <hyperlink ref="X312" r:id="rId793" display="https://twitter.com/ljmottram/status/1086319288699535360"/>
    <hyperlink ref="X313" r:id="rId794" display="https://twitter.com/ljmottram/status/1086349369836797952"/>
    <hyperlink ref="X314" r:id="rId795" display="https://twitter.com/ljmottram/status/1086349945433718784"/>
    <hyperlink ref="X315" r:id="rId796" display="https://twitter.com/ljmottram/status/1086350505851396101"/>
    <hyperlink ref="X316" r:id="rId797" display="https://twitter.com/critcarereviews/status/1086353475582218240"/>
    <hyperlink ref="X317" r:id="rId798" display="https://twitter.com/marionkcampbell/status/1086316367450726401"/>
    <hyperlink ref="X318" r:id="rId799" display="https://twitter.com/critcarereviews/status/1086221597701300225"/>
    <hyperlink ref="X319" r:id="rId800" display="https://twitter.com/critcarereviews/status/1086291217783099392"/>
    <hyperlink ref="X320" r:id="rId801" display="https://twitter.com/marionkcampbell/status/1086315537527984135"/>
    <hyperlink ref="X321" r:id="rId802" display="https://twitter.com/hsru_aberdeen/status/1086353987811577859"/>
    <hyperlink ref="X322" r:id="rId803" display="https://twitter.com/marionkcampbell/status/1086314087645151232"/>
    <hyperlink ref="X323" r:id="rId804" display="https://twitter.com/marionkcampbell/status/1086318591069376512"/>
    <hyperlink ref="X324" r:id="rId805" display="https://twitter.com/hsru_aberdeen/status/1086353939770036229"/>
    <hyperlink ref="X325" r:id="rId806" display="https://twitter.com/hsru_aberdeen/status/1086353987811577859"/>
    <hyperlink ref="X326" r:id="rId807" display="https://twitter.com/hsru_aberdeen/status/1086354031709224968"/>
    <hyperlink ref="X327" r:id="rId808" display="https://twitter.com/hsru_aberdeen/status/1086353939770036229"/>
    <hyperlink ref="X328" r:id="rId809" display="https://twitter.com/hsru_aberdeen/status/1086354031709224968"/>
    <hyperlink ref="AZ36" r:id="rId810" display="https://api.twitter.com/1.1/geo/id/28679b23ed15b380.json"/>
    <hyperlink ref="AZ47" r:id="rId811" display="https://api.twitter.com/1.1/geo/id/28679b23ed15b380.json"/>
    <hyperlink ref="AZ71" r:id="rId812" display="https://api.twitter.com/1.1/geo/id/28679b23ed15b380.json"/>
    <hyperlink ref="AZ72" r:id="rId813" display="https://api.twitter.com/1.1/geo/id/28679b23ed15b380.json"/>
    <hyperlink ref="AZ91" r:id="rId814" display="https://api.twitter.com/1.1/geo/id/28679b23ed15b380.json"/>
    <hyperlink ref="AZ122" r:id="rId815" display="https://api.twitter.com/1.1/geo/id/28679b23ed15b380.json"/>
    <hyperlink ref="AZ124" r:id="rId816" display="https://api.twitter.com/1.1/geo/id/28679b23ed15b380.json"/>
    <hyperlink ref="AZ130" r:id="rId817" display="https://api.twitter.com/1.1/geo/id/28679b23ed15b380.json"/>
    <hyperlink ref="AZ131" r:id="rId818" display="https://api.twitter.com/1.1/geo/id/28679b23ed15b380.json"/>
    <hyperlink ref="AZ132" r:id="rId819" display="https://api.twitter.com/1.1/geo/id/28679b23ed15b380.json"/>
    <hyperlink ref="AZ133" r:id="rId820" display="https://api.twitter.com/1.1/geo/id/28679b23ed15b380.json"/>
    <hyperlink ref="AZ186" r:id="rId821" display="https://api.twitter.com/1.1/geo/id/28679b23ed15b380.json"/>
    <hyperlink ref="AZ187" r:id="rId822" display="https://api.twitter.com/1.1/geo/id/28679b23ed15b380.json"/>
    <hyperlink ref="AZ227" r:id="rId823" display="https://api.twitter.com/1.1/geo/id/28679b23ed15b380.json"/>
    <hyperlink ref="AZ229" r:id="rId824" display="https://api.twitter.com/1.1/geo/id/28679b23ed15b380.json"/>
    <hyperlink ref="AZ245" r:id="rId825" display="https://api.twitter.com/1.1/geo/id/28679b23ed15b380.json"/>
    <hyperlink ref="AZ246" r:id="rId826" display="https://api.twitter.com/1.1/geo/id/28679b23ed15b380.json"/>
    <hyperlink ref="AZ271" r:id="rId827" display="https://api.twitter.com/1.1/geo/id/28679b23ed15b380.json"/>
    <hyperlink ref="AZ295" r:id="rId828" display="https://api.twitter.com/1.1/geo/id/28679b23ed15b380.json"/>
    <hyperlink ref="AZ296" r:id="rId829" display="https://api.twitter.com/1.1/geo/id/28679b23ed15b380.json"/>
    <hyperlink ref="AZ297" r:id="rId830" display="https://api.twitter.com/1.1/geo/id/28679b23ed15b380.json"/>
    <hyperlink ref="AZ298" r:id="rId831" display="https://api.twitter.com/1.1/geo/id/28679b23ed15b380.json"/>
    <hyperlink ref="AZ299" r:id="rId832" display="https://api.twitter.com/1.1/geo/id/28679b23ed15b380.json"/>
    <hyperlink ref="AZ300" r:id="rId833" display="https://api.twitter.com/1.1/geo/id/28679b23ed15b380.json"/>
    <hyperlink ref="AZ301" r:id="rId834" display="https://api.twitter.com/1.1/geo/id/28679b23ed15b380.json"/>
    <hyperlink ref="AZ302" r:id="rId835" display="https://api.twitter.com/1.1/geo/id/28679b23ed15b380.json"/>
    <hyperlink ref="AZ303" r:id="rId836" display="https://api.twitter.com/1.1/geo/id/28679b23ed15b380.json"/>
    <hyperlink ref="AZ304" r:id="rId837" display="https://api.twitter.com/1.1/geo/id/28679b23ed15b380.json"/>
    <hyperlink ref="AZ305" r:id="rId838" display="https://api.twitter.com/1.1/geo/id/28679b23ed15b380.json"/>
    <hyperlink ref="AZ306" r:id="rId839" display="https://api.twitter.com/1.1/geo/id/28679b23ed15b380.json"/>
    <hyperlink ref="AZ310" r:id="rId840" display="https://api.twitter.com/1.1/geo/id/28679b23ed15b380.json"/>
    <hyperlink ref="AZ311" r:id="rId841" display="https://api.twitter.com/1.1/geo/id/28679b23ed15b380.json"/>
    <hyperlink ref="AZ312" r:id="rId842" display="https://api.twitter.com/1.1/geo/id/28679b23ed15b380.json"/>
    <hyperlink ref="AZ314" r:id="rId843" display="https://api.twitter.com/1.1/geo/id/28679b23ed15b380.json"/>
  </hyperlinks>
  <printOptions/>
  <pageMargins left="0.7" right="0.7" top="0.75" bottom="0.75" header="0.3" footer="0.3"/>
  <pageSetup horizontalDpi="600" verticalDpi="600" orientation="portrait" r:id="rId847"/>
  <legacyDrawing r:id="rId845"/>
  <tableParts>
    <tablePart r:id="rId846"/>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46935B-F886-4C70-96DD-DD13CC3D82BD}">
  <dimension ref="A1:G1548"/>
  <sheetViews>
    <sheetView workbookViewId="0" topLeftCell="A1"/>
  </sheetViews>
  <sheetFormatPr defaultColWidth="9.140625" defaultRowHeight="15"/>
  <cols>
    <col min="1" max="1" width="7.140625" style="0" bestFit="1" customWidth="1"/>
    <col min="2" max="2" width="7.421875" style="0" bestFit="1" customWidth="1"/>
    <col min="3" max="3" width="8.8515625" style="0" bestFit="1" customWidth="1"/>
    <col min="4" max="4" width="7.57421875" style="0" bestFit="1" customWidth="1"/>
    <col min="5" max="5" width="30.00390625" style="0" bestFit="1" customWidth="1"/>
    <col min="6" max="6" width="30.7109375" style="0" bestFit="1" customWidth="1"/>
    <col min="7" max="7" width="34.8515625" style="0" bestFit="1" customWidth="1"/>
  </cols>
  <sheetData>
    <row r="1" spans="1:7" ht="15" customHeight="1">
      <c r="A1" s="13" t="s">
        <v>3078</v>
      </c>
      <c r="B1" s="13" t="s">
        <v>3667</v>
      </c>
      <c r="C1" s="13" t="s">
        <v>3668</v>
      </c>
      <c r="D1" s="13" t="s">
        <v>144</v>
      </c>
      <c r="E1" s="13" t="s">
        <v>3670</v>
      </c>
      <c r="F1" s="13" t="s">
        <v>3671</v>
      </c>
      <c r="G1" s="13" t="s">
        <v>3672</v>
      </c>
    </row>
    <row r="2" spans="1:7" ht="15">
      <c r="A2" s="80" t="s">
        <v>2516</v>
      </c>
      <c r="B2" s="80">
        <v>363</v>
      </c>
      <c r="C2" s="122">
        <v>0.06650787834371565</v>
      </c>
      <c r="D2" s="80" t="s">
        <v>3669</v>
      </c>
      <c r="E2" s="80"/>
      <c r="F2" s="80"/>
      <c r="G2" s="80"/>
    </row>
    <row r="3" spans="1:7" ht="15">
      <c r="A3" s="80" t="s">
        <v>2517</v>
      </c>
      <c r="B3" s="80">
        <v>142</v>
      </c>
      <c r="C3" s="122">
        <v>0.02601685599120557</v>
      </c>
      <c r="D3" s="80" t="s">
        <v>3669</v>
      </c>
      <c r="E3" s="80"/>
      <c r="F3" s="80"/>
      <c r="G3" s="80"/>
    </row>
    <row r="4" spans="1:7" ht="15">
      <c r="A4" s="80" t="s">
        <v>2518</v>
      </c>
      <c r="B4" s="80">
        <v>0</v>
      </c>
      <c r="C4" s="122">
        <v>0</v>
      </c>
      <c r="D4" s="80" t="s">
        <v>3669</v>
      </c>
      <c r="E4" s="80"/>
      <c r="F4" s="80"/>
      <c r="G4" s="80"/>
    </row>
    <row r="5" spans="1:7" ht="15">
      <c r="A5" s="80" t="s">
        <v>2519</v>
      </c>
      <c r="B5" s="80">
        <v>4953</v>
      </c>
      <c r="C5" s="122">
        <v>0.9074752656650787</v>
      </c>
      <c r="D5" s="80" t="s">
        <v>3669</v>
      </c>
      <c r="E5" s="80"/>
      <c r="F5" s="80"/>
      <c r="G5" s="80"/>
    </row>
    <row r="6" spans="1:7" ht="15">
      <c r="A6" s="80" t="s">
        <v>2520</v>
      </c>
      <c r="B6" s="80">
        <v>5458</v>
      </c>
      <c r="C6" s="122">
        <v>1</v>
      </c>
      <c r="D6" s="80" t="s">
        <v>3669</v>
      </c>
      <c r="E6" s="80"/>
      <c r="F6" s="80"/>
      <c r="G6" s="80"/>
    </row>
    <row r="7" spans="1:7" ht="15">
      <c r="A7" s="86" t="s">
        <v>587</v>
      </c>
      <c r="B7" s="86">
        <v>257</v>
      </c>
      <c r="C7" s="123">
        <v>0</v>
      </c>
      <c r="D7" s="86" t="s">
        <v>3669</v>
      </c>
      <c r="E7" s="86" t="b">
        <v>0</v>
      </c>
      <c r="F7" s="86" t="b">
        <v>0</v>
      </c>
      <c r="G7" s="86" t="b">
        <v>0</v>
      </c>
    </row>
    <row r="8" spans="1:7" ht="15">
      <c r="A8" s="86" t="s">
        <v>2521</v>
      </c>
      <c r="B8" s="86">
        <v>34</v>
      </c>
      <c r="C8" s="123">
        <v>0.00823146448599018</v>
      </c>
      <c r="D8" s="86" t="s">
        <v>3669</v>
      </c>
      <c r="E8" s="86" t="b">
        <v>0</v>
      </c>
      <c r="F8" s="86" t="b">
        <v>0</v>
      </c>
      <c r="G8" s="86" t="b">
        <v>0</v>
      </c>
    </row>
    <row r="9" spans="1:7" ht="15">
      <c r="A9" s="86" t="s">
        <v>2465</v>
      </c>
      <c r="B9" s="86">
        <v>34</v>
      </c>
      <c r="C9" s="123">
        <v>0.008111744436129099</v>
      </c>
      <c r="D9" s="86" t="s">
        <v>3669</v>
      </c>
      <c r="E9" s="86" t="b">
        <v>0</v>
      </c>
      <c r="F9" s="86" t="b">
        <v>0</v>
      </c>
      <c r="G9" s="86" t="b">
        <v>0</v>
      </c>
    </row>
    <row r="10" spans="1:7" ht="15">
      <c r="A10" s="86" t="s">
        <v>387</v>
      </c>
      <c r="B10" s="86">
        <v>33</v>
      </c>
      <c r="C10" s="123">
        <v>0.00798936258934341</v>
      </c>
      <c r="D10" s="86" t="s">
        <v>3669</v>
      </c>
      <c r="E10" s="86" t="b">
        <v>0</v>
      </c>
      <c r="F10" s="86" t="b">
        <v>0</v>
      </c>
      <c r="G10" s="86" t="b">
        <v>0</v>
      </c>
    </row>
    <row r="11" spans="1:7" ht="15">
      <c r="A11" s="86" t="s">
        <v>613</v>
      </c>
      <c r="B11" s="86">
        <v>30</v>
      </c>
      <c r="C11" s="123">
        <v>0.007600313975651538</v>
      </c>
      <c r="D11" s="86" t="s">
        <v>3669</v>
      </c>
      <c r="E11" s="86" t="b">
        <v>0</v>
      </c>
      <c r="F11" s="86" t="b">
        <v>0</v>
      </c>
      <c r="G11" s="86" t="b">
        <v>0</v>
      </c>
    </row>
    <row r="12" spans="1:7" ht="15">
      <c r="A12" s="86" t="s">
        <v>2531</v>
      </c>
      <c r="B12" s="86">
        <v>30</v>
      </c>
      <c r="C12" s="123">
        <v>0.007600313975651538</v>
      </c>
      <c r="D12" s="86" t="s">
        <v>3669</v>
      </c>
      <c r="E12" s="86" t="b">
        <v>1</v>
      </c>
      <c r="F12" s="86" t="b">
        <v>0</v>
      </c>
      <c r="G12" s="86" t="b">
        <v>0</v>
      </c>
    </row>
    <row r="13" spans="1:7" ht="15">
      <c r="A13" s="86" t="s">
        <v>2556</v>
      </c>
      <c r="B13" s="86">
        <v>29</v>
      </c>
      <c r="C13" s="123">
        <v>0.01077883560755541</v>
      </c>
      <c r="D13" s="86" t="s">
        <v>3669</v>
      </c>
      <c r="E13" s="86" t="b">
        <v>0</v>
      </c>
      <c r="F13" s="86" t="b">
        <v>0</v>
      </c>
      <c r="G13" s="86" t="b">
        <v>0</v>
      </c>
    </row>
    <row r="14" spans="1:7" ht="15">
      <c r="A14" s="86" t="s">
        <v>610</v>
      </c>
      <c r="B14" s="86">
        <v>29</v>
      </c>
      <c r="C14" s="123">
        <v>0.007707363230851958</v>
      </c>
      <c r="D14" s="86" t="s">
        <v>3669</v>
      </c>
      <c r="E14" s="86" t="b">
        <v>1</v>
      </c>
      <c r="F14" s="86" t="b">
        <v>0</v>
      </c>
      <c r="G14" s="86" t="b">
        <v>0</v>
      </c>
    </row>
    <row r="15" spans="1:7" ht="15">
      <c r="A15" s="86" t="s">
        <v>631</v>
      </c>
      <c r="B15" s="86">
        <v>29</v>
      </c>
      <c r="C15" s="123">
        <v>0.007462932818451336</v>
      </c>
      <c r="D15" s="86" t="s">
        <v>3669</v>
      </c>
      <c r="E15" s="86" t="b">
        <v>0</v>
      </c>
      <c r="F15" s="86" t="b">
        <v>0</v>
      </c>
      <c r="G15" s="86" t="b">
        <v>0</v>
      </c>
    </row>
    <row r="16" spans="1:7" ht="15">
      <c r="A16" s="86" t="s">
        <v>2464</v>
      </c>
      <c r="B16" s="86">
        <v>28</v>
      </c>
      <c r="C16" s="123">
        <v>0.0073214835892705344</v>
      </c>
      <c r="D16" s="86" t="s">
        <v>3669</v>
      </c>
      <c r="E16" s="86" t="b">
        <v>0</v>
      </c>
      <c r="F16" s="86" t="b">
        <v>0</v>
      </c>
      <c r="G16" s="86" t="b">
        <v>0</v>
      </c>
    </row>
    <row r="17" spans="1:7" ht="15">
      <c r="A17" s="86" t="s">
        <v>2535</v>
      </c>
      <c r="B17" s="86">
        <v>26</v>
      </c>
      <c r="C17" s="123">
        <v>0.007987688099359073</v>
      </c>
      <c r="D17" s="86" t="s">
        <v>3669</v>
      </c>
      <c r="E17" s="86" t="b">
        <v>0</v>
      </c>
      <c r="F17" s="86" t="b">
        <v>0</v>
      </c>
      <c r="G17" s="86" t="b">
        <v>0</v>
      </c>
    </row>
    <row r="18" spans="1:7" ht="15">
      <c r="A18" s="86" t="s">
        <v>2565</v>
      </c>
      <c r="B18" s="86">
        <v>23</v>
      </c>
      <c r="C18" s="123">
        <v>0.0070660317802022565</v>
      </c>
      <c r="D18" s="86" t="s">
        <v>3669</v>
      </c>
      <c r="E18" s="86" t="b">
        <v>0</v>
      </c>
      <c r="F18" s="86" t="b">
        <v>0</v>
      </c>
      <c r="G18" s="86" t="b">
        <v>0</v>
      </c>
    </row>
    <row r="19" spans="1:7" ht="15">
      <c r="A19" s="86" t="s">
        <v>607</v>
      </c>
      <c r="B19" s="86">
        <v>23</v>
      </c>
      <c r="C19" s="123">
        <v>0.006547724499786839</v>
      </c>
      <c r="D19" s="86" t="s">
        <v>3669</v>
      </c>
      <c r="E19" s="86" t="b">
        <v>0</v>
      </c>
      <c r="F19" s="86" t="b">
        <v>0</v>
      </c>
      <c r="G19" s="86" t="b">
        <v>0</v>
      </c>
    </row>
    <row r="20" spans="1:7" ht="15">
      <c r="A20" s="86" t="s">
        <v>3079</v>
      </c>
      <c r="B20" s="86">
        <v>22</v>
      </c>
      <c r="C20" s="123">
        <v>0.006378389390331325</v>
      </c>
      <c r="D20" s="86" t="s">
        <v>3669</v>
      </c>
      <c r="E20" s="86" t="b">
        <v>0</v>
      </c>
      <c r="F20" s="86" t="b">
        <v>0</v>
      </c>
      <c r="G20" s="86" t="b">
        <v>0</v>
      </c>
    </row>
    <row r="21" spans="1:7" ht="15">
      <c r="A21" s="86" t="s">
        <v>2479</v>
      </c>
      <c r="B21" s="86">
        <v>21</v>
      </c>
      <c r="C21" s="123">
        <v>0.006203691037627616</v>
      </c>
      <c r="D21" s="86" t="s">
        <v>3669</v>
      </c>
      <c r="E21" s="86" t="b">
        <v>0</v>
      </c>
      <c r="F21" s="86" t="b">
        <v>0</v>
      </c>
      <c r="G21" s="86" t="b">
        <v>0</v>
      </c>
    </row>
    <row r="22" spans="1:7" ht="15">
      <c r="A22" s="86" t="s">
        <v>2557</v>
      </c>
      <c r="B22" s="86">
        <v>20</v>
      </c>
      <c r="C22" s="123">
        <v>0.007433679729348558</v>
      </c>
      <c r="D22" s="86" t="s">
        <v>3669</v>
      </c>
      <c r="E22" s="86" t="b">
        <v>0</v>
      </c>
      <c r="F22" s="86" t="b">
        <v>0</v>
      </c>
      <c r="G22" s="86" t="b">
        <v>0</v>
      </c>
    </row>
    <row r="23" spans="1:7" ht="15">
      <c r="A23" s="86" t="s">
        <v>2536</v>
      </c>
      <c r="B23" s="86">
        <v>20</v>
      </c>
      <c r="C23" s="123">
        <v>0.007039596800784671</v>
      </c>
      <c r="D23" s="86" t="s">
        <v>3669</v>
      </c>
      <c r="E23" s="86" t="b">
        <v>0</v>
      </c>
      <c r="F23" s="86" t="b">
        <v>0</v>
      </c>
      <c r="G23" s="86" t="b">
        <v>0</v>
      </c>
    </row>
    <row r="24" spans="1:7" ht="15">
      <c r="A24" s="86" t="s">
        <v>626</v>
      </c>
      <c r="B24" s="86">
        <v>19</v>
      </c>
      <c r="C24" s="123">
        <v>0.005837156687993168</v>
      </c>
      <c r="D24" s="86" t="s">
        <v>3669</v>
      </c>
      <c r="E24" s="86" t="b">
        <v>0</v>
      </c>
      <c r="F24" s="86" t="b">
        <v>0</v>
      </c>
      <c r="G24" s="86" t="b">
        <v>0</v>
      </c>
    </row>
    <row r="25" spans="1:7" ht="15">
      <c r="A25" s="86" t="s">
        <v>2500</v>
      </c>
      <c r="B25" s="86">
        <v>19</v>
      </c>
      <c r="C25" s="123">
        <v>0.006521536302392198</v>
      </c>
      <c r="D25" s="86" t="s">
        <v>3669</v>
      </c>
      <c r="E25" s="86" t="b">
        <v>0</v>
      </c>
      <c r="F25" s="86" t="b">
        <v>1</v>
      </c>
      <c r="G25" s="86" t="b">
        <v>0</v>
      </c>
    </row>
    <row r="26" spans="1:7" ht="15">
      <c r="A26" s="86" t="s">
        <v>2532</v>
      </c>
      <c r="B26" s="86">
        <v>19</v>
      </c>
      <c r="C26" s="123">
        <v>0.005837156687993168</v>
      </c>
      <c r="D26" s="86" t="s">
        <v>3669</v>
      </c>
      <c r="E26" s="86" t="b">
        <v>0</v>
      </c>
      <c r="F26" s="86" t="b">
        <v>0</v>
      </c>
      <c r="G26" s="86" t="b">
        <v>0</v>
      </c>
    </row>
    <row r="27" spans="1:7" ht="15">
      <c r="A27" s="86" t="s">
        <v>2473</v>
      </c>
      <c r="B27" s="86">
        <v>19</v>
      </c>
      <c r="C27" s="123">
        <v>0.005837156687993168</v>
      </c>
      <c r="D27" s="86" t="s">
        <v>3669</v>
      </c>
      <c r="E27" s="86" t="b">
        <v>0</v>
      </c>
      <c r="F27" s="86" t="b">
        <v>0</v>
      </c>
      <c r="G27" s="86" t="b">
        <v>0</v>
      </c>
    </row>
    <row r="28" spans="1:7" ht="15">
      <c r="A28" s="86" t="s">
        <v>3080</v>
      </c>
      <c r="B28" s="86">
        <v>18</v>
      </c>
      <c r="C28" s="123">
        <v>0.005644728714857087</v>
      </c>
      <c r="D28" s="86" t="s">
        <v>3669</v>
      </c>
      <c r="E28" s="86" t="b">
        <v>0</v>
      </c>
      <c r="F28" s="86" t="b">
        <v>0</v>
      </c>
      <c r="G28" s="86" t="b">
        <v>0</v>
      </c>
    </row>
    <row r="29" spans="1:7" ht="15">
      <c r="A29" s="86" t="s">
        <v>2469</v>
      </c>
      <c r="B29" s="86">
        <v>18</v>
      </c>
      <c r="C29" s="123">
        <v>0.005644728714857087</v>
      </c>
      <c r="D29" s="86" t="s">
        <v>3669</v>
      </c>
      <c r="E29" s="86" t="b">
        <v>0</v>
      </c>
      <c r="F29" s="86" t="b">
        <v>0</v>
      </c>
      <c r="G29" s="86" t="b">
        <v>0</v>
      </c>
    </row>
    <row r="30" spans="1:7" ht="15">
      <c r="A30" s="86" t="s">
        <v>2481</v>
      </c>
      <c r="B30" s="86">
        <v>17</v>
      </c>
      <c r="C30" s="123">
        <v>0.005445744550027526</v>
      </c>
      <c r="D30" s="86" t="s">
        <v>3669</v>
      </c>
      <c r="E30" s="86" t="b">
        <v>0</v>
      </c>
      <c r="F30" s="86" t="b">
        <v>0</v>
      </c>
      <c r="G30" s="86" t="b">
        <v>0</v>
      </c>
    </row>
    <row r="31" spans="1:7" ht="15">
      <c r="A31" s="86" t="s">
        <v>2478</v>
      </c>
      <c r="B31" s="86">
        <v>17</v>
      </c>
      <c r="C31" s="123">
        <v>0.005445744550027526</v>
      </c>
      <c r="D31" s="86" t="s">
        <v>3669</v>
      </c>
      <c r="E31" s="86" t="b">
        <v>0</v>
      </c>
      <c r="F31" s="86" t="b">
        <v>0</v>
      </c>
      <c r="G31" s="86" t="b">
        <v>0</v>
      </c>
    </row>
    <row r="32" spans="1:7" ht="15">
      <c r="A32" s="86" t="s">
        <v>3081</v>
      </c>
      <c r="B32" s="86">
        <v>16</v>
      </c>
      <c r="C32" s="123">
        <v>0.005239818101794111</v>
      </c>
      <c r="D32" s="86" t="s">
        <v>3669</v>
      </c>
      <c r="E32" s="86" t="b">
        <v>0</v>
      </c>
      <c r="F32" s="86" t="b">
        <v>0</v>
      </c>
      <c r="G32" s="86" t="b">
        <v>0</v>
      </c>
    </row>
    <row r="33" spans="1:7" ht="15">
      <c r="A33" s="86" t="s">
        <v>2550</v>
      </c>
      <c r="B33" s="86">
        <v>16</v>
      </c>
      <c r="C33" s="123">
        <v>0.005239818101794111</v>
      </c>
      <c r="D33" s="86" t="s">
        <v>3669</v>
      </c>
      <c r="E33" s="86" t="b">
        <v>0</v>
      </c>
      <c r="F33" s="86" t="b">
        <v>0</v>
      </c>
      <c r="G33" s="86" t="b">
        <v>0</v>
      </c>
    </row>
    <row r="34" spans="1:7" ht="15">
      <c r="A34" s="86" t="s">
        <v>3082</v>
      </c>
      <c r="B34" s="86">
        <v>15</v>
      </c>
      <c r="C34" s="123">
        <v>0.005026514927793101</v>
      </c>
      <c r="D34" s="86" t="s">
        <v>3669</v>
      </c>
      <c r="E34" s="86" t="b">
        <v>1</v>
      </c>
      <c r="F34" s="86" t="b">
        <v>0</v>
      </c>
      <c r="G34" s="86" t="b">
        <v>0</v>
      </c>
    </row>
    <row r="35" spans="1:7" ht="15">
      <c r="A35" s="86" t="s">
        <v>3083</v>
      </c>
      <c r="B35" s="86">
        <v>15</v>
      </c>
      <c r="C35" s="123">
        <v>0.005026514927793101</v>
      </c>
      <c r="D35" s="86" t="s">
        <v>3669</v>
      </c>
      <c r="E35" s="86" t="b">
        <v>1</v>
      </c>
      <c r="F35" s="86" t="b">
        <v>0</v>
      </c>
      <c r="G35" s="86" t="b">
        <v>0</v>
      </c>
    </row>
    <row r="36" spans="1:7" ht="15">
      <c r="A36" s="86" t="s">
        <v>3084</v>
      </c>
      <c r="B36" s="86">
        <v>15</v>
      </c>
      <c r="C36" s="123">
        <v>0.005026514927793101</v>
      </c>
      <c r="D36" s="86" t="s">
        <v>3669</v>
      </c>
      <c r="E36" s="86" t="b">
        <v>0</v>
      </c>
      <c r="F36" s="86" t="b">
        <v>0</v>
      </c>
      <c r="G36" s="86" t="b">
        <v>0</v>
      </c>
    </row>
    <row r="37" spans="1:7" ht="15">
      <c r="A37" s="86" t="s">
        <v>3085</v>
      </c>
      <c r="B37" s="86">
        <v>15</v>
      </c>
      <c r="C37" s="123">
        <v>0.005026514927793101</v>
      </c>
      <c r="D37" s="86" t="s">
        <v>3669</v>
      </c>
      <c r="E37" s="86" t="b">
        <v>0</v>
      </c>
      <c r="F37" s="86" t="b">
        <v>0</v>
      </c>
      <c r="G37" s="86" t="b">
        <v>0</v>
      </c>
    </row>
    <row r="38" spans="1:7" ht="15">
      <c r="A38" s="86" t="s">
        <v>3086</v>
      </c>
      <c r="B38" s="86">
        <v>15</v>
      </c>
      <c r="C38" s="123">
        <v>0.005026514927793101</v>
      </c>
      <c r="D38" s="86" t="s">
        <v>3669</v>
      </c>
      <c r="E38" s="86" t="b">
        <v>0</v>
      </c>
      <c r="F38" s="86" t="b">
        <v>0</v>
      </c>
      <c r="G38" s="86" t="b">
        <v>0</v>
      </c>
    </row>
    <row r="39" spans="1:7" ht="15">
      <c r="A39" s="86" t="s">
        <v>3087</v>
      </c>
      <c r="B39" s="86">
        <v>15</v>
      </c>
      <c r="C39" s="123">
        <v>0.005026514927793101</v>
      </c>
      <c r="D39" s="86" t="s">
        <v>3669</v>
      </c>
      <c r="E39" s="86" t="b">
        <v>0</v>
      </c>
      <c r="F39" s="86" t="b">
        <v>0</v>
      </c>
      <c r="G39" s="86" t="b">
        <v>0</v>
      </c>
    </row>
    <row r="40" spans="1:7" ht="15">
      <c r="A40" s="86" t="s">
        <v>2480</v>
      </c>
      <c r="B40" s="86">
        <v>15</v>
      </c>
      <c r="C40" s="123">
        <v>0.005026514927793101</v>
      </c>
      <c r="D40" s="86" t="s">
        <v>3669</v>
      </c>
      <c r="E40" s="86" t="b">
        <v>1</v>
      </c>
      <c r="F40" s="86" t="b">
        <v>0</v>
      </c>
      <c r="G40" s="86" t="b">
        <v>0</v>
      </c>
    </row>
    <row r="41" spans="1:7" ht="15">
      <c r="A41" s="86" t="s">
        <v>3088</v>
      </c>
      <c r="B41" s="86">
        <v>15</v>
      </c>
      <c r="C41" s="123">
        <v>0.005026514927793101</v>
      </c>
      <c r="D41" s="86" t="s">
        <v>3669</v>
      </c>
      <c r="E41" s="86" t="b">
        <v>0</v>
      </c>
      <c r="F41" s="86" t="b">
        <v>0</v>
      </c>
      <c r="G41" s="86" t="b">
        <v>0</v>
      </c>
    </row>
    <row r="42" spans="1:7" ht="15">
      <c r="A42" s="86" t="s">
        <v>3089</v>
      </c>
      <c r="B42" s="86">
        <v>15</v>
      </c>
      <c r="C42" s="123">
        <v>0.005026514927793101</v>
      </c>
      <c r="D42" s="86" t="s">
        <v>3669</v>
      </c>
      <c r="E42" s="86" t="b">
        <v>0</v>
      </c>
      <c r="F42" s="86" t="b">
        <v>0</v>
      </c>
      <c r="G42" s="86" t="b">
        <v>0</v>
      </c>
    </row>
    <row r="43" spans="1:7" ht="15">
      <c r="A43" s="86" t="s">
        <v>3090</v>
      </c>
      <c r="B43" s="86">
        <v>15</v>
      </c>
      <c r="C43" s="123">
        <v>0.005026514927793101</v>
      </c>
      <c r="D43" s="86" t="s">
        <v>3669</v>
      </c>
      <c r="E43" s="86" t="b">
        <v>0</v>
      </c>
      <c r="F43" s="86" t="b">
        <v>1</v>
      </c>
      <c r="G43" s="86" t="b">
        <v>0</v>
      </c>
    </row>
    <row r="44" spans="1:7" ht="15">
      <c r="A44" s="86" t="s">
        <v>3091</v>
      </c>
      <c r="B44" s="86">
        <v>15</v>
      </c>
      <c r="C44" s="123">
        <v>0.005026514927793101</v>
      </c>
      <c r="D44" s="86" t="s">
        <v>3669</v>
      </c>
      <c r="E44" s="86" t="b">
        <v>0</v>
      </c>
      <c r="F44" s="86" t="b">
        <v>0</v>
      </c>
      <c r="G44" s="86" t="b">
        <v>0</v>
      </c>
    </row>
    <row r="45" spans="1:7" ht="15">
      <c r="A45" s="86" t="s">
        <v>2552</v>
      </c>
      <c r="B45" s="86">
        <v>14</v>
      </c>
      <c r="C45" s="123">
        <v>0.005203575810543991</v>
      </c>
      <c r="D45" s="86" t="s">
        <v>3669</v>
      </c>
      <c r="E45" s="86" t="b">
        <v>0</v>
      </c>
      <c r="F45" s="86" t="b">
        <v>1</v>
      </c>
      <c r="G45" s="86" t="b">
        <v>0</v>
      </c>
    </row>
    <row r="46" spans="1:7" ht="15">
      <c r="A46" s="86" t="s">
        <v>2544</v>
      </c>
      <c r="B46" s="86">
        <v>14</v>
      </c>
      <c r="C46" s="123">
        <v>0.004805342538604777</v>
      </c>
      <c r="D46" s="86" t="s">
        <v>3669</v>
      </c>
      <c r="E46" s="86" t="b">
        <v>0</v>
      </c>
      <c r="F46" s="86" t="b">
        <v>0</v>
      </c>
      <c r="G46" s="86" t="b">
        <v>0</v>
      </c>
    </row>
    <row r="47" spans="1:7" ht="15">
      <c r="A47" s="86" t="s">
        <v>2533</v>
      </c>
      <c r="B47" s="86">
        <v>13</v>
      </c>
      <c r="C47" s="123">
        <v>0.004831891824076563</v>
      </c>
      <c r="D47" s="86" t="s">
        <v>3669</v>
      </c>
      <c r="E47" s="86" t="b">
        <v>0</v>
      </c>
      <c r="F47" s="86" t="b">
        <v>0</v>
      </c>
      <c r="G47" s="86" t="b">
        <v>0</v>
      </c>
    </row>
    <row r="48" spans="1:7" ht="15">
      <c r="A48" s="86" t="s">
        <v>3092</v>
      </c>
      <c r="B48" s="86">
        <v>12</v>
      </c>
      <c r="C48" s="123">
        <v>0.0043370512024454196</v>
      </c>
      <c r="D48" s="86" t="s">
        <v>3669</v>
      </c>
      <c r="E48" s="86" t="b">
        <v>0</v>
      </c>
      <c r="F48" s="86" t="b">
        <v>0</v>
      </c>
      <c r="G48" s="86" t="b">
        <v>0</v>
      </c>
    </row>
    <row r="49" spans="1:7" ht="15">
      <c r="A49" s="86" t="s">
        <v>2576</v>
      </c>
      <c r="B49" s="86">
        <v>12</v>
      </c>
      <c r="C49" s="123">
        <v>0.005318137554419286</v>
      </c>
      <c r="D49" s="86" t="s">
        <v>3669</v>
      </c>
      <c r="E49" s="86" t="b">
        <v>1</v>
      </c>
      <c r="F49" s="86" t="b">
        <v>0</v>
      </c>
      <c r="G49" s="86" t="b">
        <v>0</v>
      </c>
    </row>
    <row r="50" spans="1:7" ht="15">
      <c r="A50" s="86" t="s">
        <v>2466</v>
      </c>
      <c r="B50" s="86">
        <v>12</v>
      </c>
      <c r="C50" s="123">
        <v>0.0043370512024454196</v>
      </c>
      <c r="D50" s="86" t="s">
        <v>3669</v>
      </c>
      <c r="E50" s="86" t="b">
        <v>0</v>
      </c>
      <c r="F50" s="86" t="b">
        <v>0</v>
      </c>
      <c r="G50" s="86" t="b">
        <v>0</v>
      </c>
    </row>
    <row r="51" spans="1:7" ht="15">
      <c r="A51" s="86" t="s">
        <v>2559</v>
      </c>
      <c r="B51" s="86">
        <v>11</v>
      </c>
      <c r="C51" s="123">
        <v>0.004088523851141707</v>
      </c>
      <c r="D51" s="86" t="s">
        <v>3669</v>
      </c>
      <c r="E51" s="86" t="b">
        <v>0</v>
      </c>
      <c r="F51" s="86" t="b">
        <v>0</v>
      </c>
      <c r="G51" s="86" t="b">
        <v>0</v>
      </c>
    </row>
    <row r="52" spans="1:7" ht="15">
      <c r="A52" s="86" t="s">
        <v>2558</v>
      </c>
      <c r="B52" s="86">
        <v>11</v>
      </c>
      <c r="C52" s="123">
        <v>0.004088523851141707</v>
      </c>
      <c r="D52" s="86" t="s">
        <v>3669</v>
      </c>
      <c r="E52" s="86" t="b">
        <v>0</v>
      </c>
      <c r="F52" s="86" t="b">
        <v>0</v>
      </c>
      <c r="G52" s="86" t="b">
        <v>0</v>
      </c>
    </row>
    <row r="53" spans="1:7" ht="15">
      <c r="A53" s="86" t="s">
        <v>3093</v>
      </c>
      <c r="B53" s="86">
        <v>11</v>
      </c>
      <c r="C53" s="123">
        <v>0.004088523851141707</v>
      </c>
      <c r="D53" s="86" t="s">
        <v>3669</v>
      </c>
      <c r="E53" s="86" t="b">
        <v>0</v>
      </c>
      <c r="F53" s="86" t="b">
        <v>0</v>
      </c>
      <c r="G53" s="86" t="b">
        <v>0</v>
      </c>
    </row>
    <row r="54" spans="1:7" ht="15">
      <c r="A54" s="86" t="s">
        <v>3094</v>
      </c>
      <c r="B54" s="86">
        <v>11</v>
      </c>
      <c r="C54" s="123">
        <v>0.004088523851141707</v>
      </c>
      <c r="D54" s="86" t="s">
        <v>3669</v>
      </c>
      <c r="E54" s="86" t="b">
        <v>0</v>
      </c>
      <c r="F54" s="86" t="b">
        <v>0</v>
      </c>
      <c r="G54" s="86" t="b">
        <v>0</v>
      </c>
    </row>
    <row r="55" spans="1:7" ht="15">
      <c r="A55" s="86" t="s">
        <v>2523</v>
      </c>
      <c r="B55" s="86">
        <v>11</v>
      </c>
      <c r="C55" s="123">
        <v>0.004088523851141707</v>
      </c>
      <c r="D55" s="86" t="s">
        <v>3669</v>
      </c>
      <c r="E55" s="86" t="b">
        <v>0</v>
      </c>
      <c r="F55" s="86" t="b">
        <v>0</v>
      </c>
      <c r="G55" s="86" t="b">
        <v>0</v>
      </c>
    </row>
    <row r="56" spans="1:7" ht="15">
      <c r="A56" s="86" t="s">
        <v>2527</v>
      </c>
      <c r="B56" s="86">
        <v>11</v>
      </c>
      <c r="C56" s="123">
        <v>0.0046749554363083685</v>
      </c>
      <c r="D56" s="86" t="s">
        <v>3669</v>
      </c>
      <c r="E56" s="86" t="b">
        <v>1</v>
      </c>
      <c r="F56" s="86" t="b">
        <v>0</v>
      </c>
      <c r="G56" s="86" t="b">
        <v>0</v>
      </c>
    </row>
    <row r="57" spans="1:7" ht="15">
      <c r="A57" s="86" t="s">
        <v>2538</v>
      </c>
      <c r="B57" s="86">
        <v>11</v>
      </c>
      <c r="C57" s="123">
        <v>0.004088523851141707</v>
      </c>
      <c r="D57" s="86" t="s">
        <v>3669</v>
      </c>
      <c r="E57" s="86" t="b">
        <v>0</v>
      </c>
      <c r="F57" s="86" t="b">
        <v>0</v>
      </c>
      <c r="G57" s="86" t="b">
        <v>0</v>
      </c>
    </row>
    <row r="58" spans="1:7" ht="15">
      <c r="A58" s="86" t="s">
        <v>3095</v>
      </c>
      <c r="B58" s="86">
        <v>11</v>
      </c>
      <c r="C58" s="123">
        <v>0.004088523851141707</v>
      </c>
      <c r="D58" s="86" t="s">
        <v>3669</v>
      </c>
      <c r="E58" s="86" t="b">
        <v>0</v>
      </c>
      <c r="F58" s="86" t="b">
        <v>0</v>
      </c>
      <c r="G58" s="86" t="b">
        <v>0</v>
      </c>
    </row>
    <row r="59" spans="1:7" ht="15">
      <c r="A59" s="86" t="s">
        <v>3096</v>
      </c>
      <c r="B59" s="86">
        <v>11</v>
      </c>
      <c r="C59" s="123">
        <v>0.004088523851141707</v>
      </c>
      <c r="D59" s="86" t="s">
        <v>3669</v>
      </c>
      <c r="E59" s="86" t="b">
        <v>1</v>
      </c>
      <c r="F59" s="86" t="b">
        <v>0</v>
      </c>
      <c r="G59" s="86" t="b">
        <v>0</v>
      </c>
    </row>
    <row r="60" spans="1:7" ht="15">
      <c r="A60" s="86" t="s">
        <v>3097</v>
      </c>
      <c r="B60" s="86">
        <v>10</v>
      </c>
      <c r="C60" s="123">
        <v>0.0038292588900904253</v>
      </c>
      <c r="D60" s="86" t="s">
        <v>3669</v>
      </c>
      <c r="E60" s="86" t="b">
        <v>0</v>
      </c>
      <c r="F60" s="86" t="b">
        <v>0</v>
      </c>
      <c r="G60" s="86" t="b">
        <v>0</v>
      </c>
    </row>
    <row r="61" spans="1:7" ht="15">
      <c r="A61" s="86" t="s">
        <v>2525</v>
      </c>
      <c r="B61" s="86">
        <v>10</v>
      </c>
      <c r="C61" s="123">
        <v>0.0038292588900904253</v>
      </c>
      <c r="D61" s="86" t="s">
        <v>3669</v>
      </c>
      <c r="E61" s="86" t="b">
        <v>1</v>
      </c>
      <c r="F61" s="86" t="b">
        <v>0</v>
      </c>
      <c r="G61" s="86" t="b">
        <v>0</v>
      </c>
    </row>
    <row r="62" spans="1:7" ht="15">
      <c r="A62" s="86" t="s">
        <v>2568</v>
      </c>
      <c r="B62" s="86">
        <v>10</v>
      </c>
      <c r="C62" s="123">
        <v>0.0038292588900904253</v>
      </c>
      <c r="D62" s="86" t="s">
        <v>3669</v>
      </c>
      <c r="E62" s="86" t="b">
        <v>0</v>
      </c>
      <c r="F62" s="86" t="b">
        <v>0</v>
      </c>
      <c r="G62" s="86" t="b">
        <v>0</v>
      </c>
    </row>
    <row r="63" spans="1:7" ht="15">
      <c r="A63" s="86" t="s">
        <v>2548</v>
      </c>
      <c r="B63" s="86">
        <v>10</v>
      </c>
      <c r="C63" s="123">
        <v>0.0038292588900904253</v>
      </c>
      <c r="D63" s="86" t="s">
        <v>3669</v>
      </c>
      <c r="E63" s="86" t="b">
        <v>0</v>
      </c>
      <c r="F63" s="86" t="b">
        <v>1</v>
      </c>
      <c r="G63" s="86" t="b">
        <v>0</v>
      </c>
    </row>
    <row r="64" spans="1:7" ht="15">
      <c r="A64" s="86" t="s">
        <v>2524</v>
      </c>
      <c r="B64" s="86">
        <v>10</v>
      </c>
      <c r="C64" s="123">
        <v>0.004431781295349405</v>
      </c>
      <c r="D64" s="86" t="s">
        <v>3669</v>
      </c>
      <c r="E64" s="86" t="b">
        <v>0</v>
      </c>
      <c r="F64" s="86" t="b">
        <v>0</v>
      </c>
      <c r="G64" s="86" t="b">
        <v>0</v>
      </c>
    </row>
    <row r="65" spans="1:7" ht="15">
      <c r="A65" s="86" t="s">
        <v>3098</v>
      </c>
      <c r="B65" s="86">
        <v>10</v>
      </c>
      <c r="C65" s="123">
        <v>0.0038292588900904253</v>
      </c>
      <c r="D65" s="86" t="s">
        <v>3669</v>
      </c>
      <c r="E65" s="86" t="b">
        <v>0</v>
      </c>
      <c r="F65" s="86" t="b">
        <v>0</v>
      </c>
      <c r="G65" s="86" t="b">
        <v>0</v>
      </c>
    </row>
    <row r="66" spans="1:7" ht="15">
      <c r="A66" s="86" t="s">
        <v>2549</v>
      </c>
      <c r="B66" s="86">
        <v>10</v>
      </c>
      <c r="C66" s="123">
        <v>0.0038292588900904253</v>
      </c>
      <c r="D66" s="86" t="s">
        <v>3669</v>
      </c>
      <c r="E66" s="86" t="b">
        <v>0</v>
      </c>
      <c r="F66" s="86" t="b">
        <v>0</v>
      </c>
      <c r="G66" s="86" t="b">
        <v>0</v>
      </c>
    </row>
    <row r="67" spans="1:7" ht="15">
      <c r="A67" s="86" t="s">
        <v>2540</v>
      </c>
      <c r="B67" s="86">
        <v>10</v>
      </c>
      <c r="C67" s="123">
        <v>0.0038292588900904253</v>
      </c>
      <c r="D67" s="86" t="s">
        <v>3669</v>
      </c>
      <c r="E67" s="86" t="b">
        <v>0</v>
      </c>
      <c r="F67" s="86" t="b">
        <v>0</v>
      </c>
      <c r="G67" s="86" t="b">
        <v>0</v>
      </c>
    </row>
    <row r="68" spans="1:7" ht="15">
      <c r="A68" s="86" t="s">
        <v>3099</v>
      </c>
      <c r="B68" s="86">
        <v>10</v>
      </c>
      <c r="C68" s="123">
        <v>0.0038292588900904253</v>
      </c>
      <c r="D68" s="86" t="s">
        <v>3669</v>
      </c>
      <c r="E68" s="86" t="b">
        <v>0</v>
      </c>
      <c r="F68" s="86" t="b">
        <v>0</v>
      </c>
      <c r="G68" s="86" t="b">
        <v>0</v>
      </c>
    </row>
    <row r="69" spans="1:7" ht="15">
      <c r="A69" s="86" t="s">
        <v>3100</v>
      </c>
      <c r="B69" s="86">
        <v>10</v>
      </c>
      <c r="C69" s="123">
        <v>0.004431781295349405</v>
      </c>
      <c r="D69" s="86" t="s">
        <v>3669</v>
      </c>
      <c r="E69" s="86" t="b">
        <v>0</v>
      </c>
      <c r="F69" s="86" t="b">
        <v>0</v>
      </c>
      <c r="G69" s="86" t="b">
        <v>0</v>
      </c>
    </row>
    <row r="70" spans="1:7" ht="15">
      <c r="A70" s="86" t="s">
        <v>3101</v>
      </c>
      <c r="B70" s="86">
        <v>10</v>
      </c>
      <c r="C70" s="123">
        <v>0.0038292588900904253</v>
      </c>
      <c r="D70" s="86" t="s">
        <v>3669</v>
      </c>
      <c r="E70" s="86" t="b">
        <v>0</v>
      </c>
      <c r="F70" s="86" t="b">
        <v>1</v>
      </c>
      <c r="G70" s="86" t="b">
        <v>0</v>
      </c>
    </row>
    <row r="71" spans="1:7" ht="15">
      <c r="A71" s="86" t="s">
        <v>3102</v>
      </c>
      <c r="B71" s="86">
        <v>10</v>
      </c>
      <c r="C71" s="123">
        <v>0.0038292588900904253</v>
      </c>
      <c r="D71" s="86" t="s">
        <v>3669</v>
      </c>
      <c r="E71" s="86" t="b">
        <v>0</v>
      </c>
      <c r="F71" s="86" t="b">
        <v>0</v>
      </c>
      <c r="G71" s="86" t="b">
        <v>0</v>
      </c>
    </row>
    <row r="72" spans="1:7" ht="15">
      <c r="A72" s="86" t="s">
        <v>3103</v>
      </c>
      <c r="B72" s="86">
        <v>10</v>
      </c>
      <c r="C72" s="123">
        <v>0.004249959487553062</v>
      </c>
      <c r="D72" s="86" t="s">
        <v>3669</v>
      </c>
      <c r="E72" s="86" t="b">
        <v>0</v>
      </c>
      <c r="F72" s="86" t="b">
        <v>0</v>
      </c>
      <c r="G72" s="86" t="b">
        <v>0</v>
      </c>
    </row>
    <row r="73" spans="1:7" ht="15">
      <c r="A73" s="86" t="s">
        <v>2560</v>
      </c>
      <c r="B73" s="86">
        <v>9</v>
      </c>
      <c r="C73" s="123">
        <v>0.0035581791214089422</v>
      </c>
      <c r="D73" s="86" t="s">
        <v>3669</v>
      </c>
      <c r="E73" s="86" t="b">
        <v>0</v>
      </c>
      <c r="F73" s="86" t="b">
        <v>1</v>
      </c>
      <c r="G73" s="86" t="b">
        <v>0</v>
      </c>
    </row>
    <row r="74" spans="1:7" ht="15">
      <c r="A74" s="86" t="s">
        <v>2561</v>
      </c>
      <c r="B74" s="86">
        <v>9</v>
      </c>
      <c r="C74" s="123">
        <v>0.0035581791214089422</v>
      </c>
      <c r="D74" s="86" t="s">
        <v>3669</v>
      </c>
      <c r="E74" s="86" t="b">
        <v>0</v>
      </c>
      <c r="F74" s="86" t="b">
        <v>0</v>
      </c>
      <c r="G74" s="86" t="b">
        <v>0</v>
      </c>
    </row>
    <row r="75" spans="1:7" ht="15">
      <c r="A75" s="86" t="s">
        <v>2562</v>
      </c>
      <c r="B75" s="86">
        <v>9</v>
      </c>
      <c r="C75" s="123">
        <v>0.0035581791214089422</v>
      </c>
      <c r="D75" s="86" t="s">
        <v>3669</v>
      </c>
      <c r="E75" s="86" t="b">
        <v>0</v>
      </c>
      <c r="F75" s="86" t="b">
        <v>0</v>
      </c>
      <c r="G75" s="86" t="b">
        <v>0</v>
      </c>
    </row>
    <row r="76" spans="1:7" ht="15">
      <c r="A76" s="86" t="s">
        <v>2563</v>
      </c>
      <c r="B76" s="86">
        <v>9</v>
      </c>
      <c r="C76" s="123">
        <v>0.0035581791214089422</v>
      </c>
      <c r="D76" s="86" t="s">
        <v>3669</v>
      </c>
      <c r="E76" s="86" t="b">
        <v>0</v>
      </c>
      <c r="F76" s="86" t="b">
        <v>0</v>
      </c>
      <c r="G76" s="86" t="b">
        <v>0</v>
      </c>
    </row>
    <row r="77" spans="1:7" ht="15">
      <c r="A77" s="86" t="s">
        <v>3104</v>
      </c>
      <c r="B77" s="86">
        <v>9</v>
      </c>
      <c r="C77" s="123">
        <v>0.0035581791214089422</v>
      </c>
      <c r="D77" s="86" t="s">
        <v>3669</v>
      </c>
      <c r="E77" s="86" t="b">
        <v>0</v>
      </c>
      <c r="F77" s="86" t="b">
        <v>0</v>
      </c>
      <c r="G77" s="86" t="b">
        <v>0</v>
      </c>
    </row>
    <row r="78" spans="1:7" ht="15">
      <c r="A78" s="86" t="s">
        <v>3105</v>
      </c>
      <c r="B78" s="86">
        <v>9</v>
      </c>
      <c r="C78" s="123">
        <v>0.0035581791214089422</v>
      </c>
      <c r="D78" s="86" t="s">
        <v>3669</v>
      </c>
      <c r="E78" s="86" t="b">
        <v>0</v>
      </c>
      <c r="F78" s="86" t="b">
        <v>0</v>
      </c>
      <c r="G78" s="86" t="b">
        <v>0</v>
      </c>
    </row>
    <row r="79" spans="1:7" ht="15">
      <c r="A79" s="86" t="s">
        <v>3106</v>
      </c>
      <c r="B79" s="86">
        <v>9</v>
      </c>
      <c r="C79" s="123">
        <v>0.003824963538797756</v>
      </c>
      <c r="D79" s="86" t="s">
        <v>3669</v>
      </c>
      <c r="E79" s="86" t="b">
        <v>0</v>
      </c>
      <c r="F79" s="86" t="b">
        <v>0</v>
      </c>
      <c r="G79" s="86" t="b">
        <v>0</v>
      </c>
    </row>
    <row r="80" spans="1:7" ht="15">
      <c r="A80" s="86" t="s">
        <v>3107</v>
      </c>
      <c r="B80" s="86">
        <v>9</v>
      </c>
      <c r="C80" s="123">
        <v>0.0035581791214089422</v>
      </c>
      <c r="D80" s="86" t="s">
        <v>3669</v>
      </c>
      <c r="E80" s="86" t="b">
        <v>0</v>
      </c>
      <c r="F80" s="86" t="b">
        <v>0</v>
      </c>
      <c r="G80" s="86" t="b">
        <v>0</v>
      </c>
    </row>
    <row r="81" spans="1:7" ht="15">
      <c r="A81" s="86" t="s">
        <v>3108</v>
      </c>
      <c r="B81" s="86">
        <v>9</v>
      </c>
      <c r="C81" s="123">
        <v>0.0035581791214089422</v>
      </c>
      <c r="D81" s="86" t="s">
        <v>3669</v>
      </c>
      <c r="E81" s="86" t="b">
        <v>0</v>
      </c>
      <c r="F81" s="86" t="b">
        <v>0</v>
      </c>
      <c r="G81" s="86" t="b">
        <v>0</v>
      </c>
    </row>
    <row r="82" spans="1:7" ht="15">
      <c r="A82" s="86" t="s">
        <v>2554</v>
      </c>
      <c r="B82" s="86">
        <v>9</v>
      </c>
      <c r="C82" s="123">
        <v>0.003988603165814464</v>
      </c>
      <c r="D82" s="86" t="s">
        <v>3669</v>
      </c>
      <c r="E82" s="86" t="b">
        <v>0</v>
      </c>
      <c r="F82" s="86" t="b">
        <v>0</v>
      </c>
      <c r="G82" s="86" t="b">
        <v>0</v>
      </c>
    </row>
    <row r="83" spans="1:7" ht="15">
      <c r="A83" s="86" t="s">
        <v>3109</v>
      </c>
      <c r="B83" s="86">
        <v>9</v>
      </c>
      <c r="C83" s="123">
        <v>0.0035581791214089422</v>
      </c>
      <c r="D83" s="86" t="s">
        <v>3669</v>
      </c>
      <c r="E83" s="86" t="b">
        <v>0</v>
      </c>
      <c r="F83" s="86" t="b">
        <v>0</v>
      </c>
      <c r="G83" s="86" t="b">
        <v>0</v>
      </c>
    </row>
    <row r="84" spans="1:7" ht="15">
      <c r="A84" s="86" t="s">
        <v>3110</v>
      </c>
      <c r="B84" s="86">
        <v>9</v>
      </c>
      <c r="C84" s="123">
        <v>0.0035581791214089422</v>
      </c>
      <c r="D84" s="86" t="s">
        <v>3669</v>
      </c>
      <c r="E84" s="86" t="b">
        <v>0</v>
      </c>
      <c r="F84" s="86" t="b">
        <v>0</v>
      </c>
      <c r="G84" s="86" t="b">
        <v>0</v>
      </c>
    </row>
    <row r="85" spans="1:7" ht="15">
      <c r="A85" s="86" t="s">
        <v>3111</v>
      </c>
      <c r="B85" s="86">
        <v>9</v>
      </c>
      <c r="C85" s="123">
        <v>0.0035581791214089422</v>
      </c>
      <c r="D85" s="86" t="s">
        <v>3669</v>
      </c>
      <c r="E85" s="86" t="b">
        <v>0</v>
      </c>
      <c r="F85" s="86" t="b">
        <v>0</v>
      </c>
      <c r="G85" s="86" t="b">
        <v>0</v>
      </c>
    </row>
    <row r="86" spans="1:7" ht="15">
      <c r="A86" s="86" t="s">
        <v>403</v>
      </c>
      <c r="B86" s="86">
        <v>8</v>
      </c>
      <c r="C86" s="123">
        <v>0.003273966618879632</v>
      </c>
      <c r="D86" s="86" t="s">
        <v>3669</v>
      </c>
      <c r="E86" s="86" t="b">
        <v>0</v>
      </c>
      <c r="F86" s="86" t="b">
        <v>0</v>
      </c>
      <c r="G86" s="86" t="b">
        <v>0</v>
      </c>
    </row>
    <row r="87" spans="1:7" ht="15">
      <c r="A87" s="86" t="s">
        <v>3112</v>
      </c>
      <c r="B87" s="86">
        <v>8</v>
      </c>
      <c r="C87" s="123">
        <v>0.003273966618879632</v>
      </c>
      <c r="D87" s="86" t="s">
        <v>3669</v>
      </c>
      <c r="E87" s="86" t="b">
        <v>0</v>
      </c>
      <c r="F87" s="86" t="b">
        <v>0</v>
      </c>
      <c r="G87" s="86" t="b">
        <v>0</v>
      </c>
    </row>
    <row r="88" spans="1:7" ht="15">
      <c r="A88" s="86" t="s">
        <v>3113</v>
      </c>
      <c r="B88" s="86">
        <v>8</v>
      </c>
      <c r="C88" s="123">
        <v>0.003273966618879632</v>
      </c>
      <c r="D88" s="86" t="s">
        <v>3669</v>
      </c>
      <c r="E88" s="86" t="b">
        <v>0</v>
      </c>
      <c r="F88" s="86" t="b">
        <v>0</v>
      </c>
      <c r="G88" s="86" t="b">
        <v>0</v>
      </c>
    </row>
    <row r="89" spans="1:7" ht="15">
      <c r="A89" s="86" t="s">
        <v>3114</v>
      </c>
      <c r="B89" s="86">
        <v>8</v>
      </c>
      <c r="C89" s="123">
        <v>0.003273966618879632</v>
      </c>
      <c r="D89" s="86" t="s">
        <v>3669</v>
      </c>
      <c r="E89" s="86" t="b">
        <v>0</v>
      </c>
      <c r="F89" s="86" t="b">
        <v>0</v>
      </c>
      <c r="G89" s="86" t="b">
        <v>0</v>
      </c>
    </row>
    <row r="90" spans="1:7" ht="15">
      <c r="A90" s="86" t="s">
        <v>3115</v>
      </c>
      <c r="B90" s="86">
        <v>8</v>
      </c>
      <c r="C90" s="123">
        <v>0.003273966618879632</v>
      </c>
      <c r="D90" s="86" t="s">
        <v>3669</v>
      </c>
      <c r="E90" s="86" t="b">
        <v>0</v>
      </c>
      <c r="F90" s="86" t="b">
        <v>0</v>
      </c>
      <c r="G90" s="86" t="b">
        <v>0</v>
      </c>
    </row>
    <row r="91" spans="1:7" ht="15">
      <c r="A91" s="86" t="s">
        <v>3116</v>
      </c>
      <c r="B91" s="86">
        <v>8</v>
      </c>
      <c r="C91" s="123">
        <v>0.003273966618879632</v>
      </c>
      <c r="D91" s="86" t="s">
        <v>3669</v>
      </c>
      <c r="E91" s="86" t="b">
        <v>1</v>
      </c>
      <c r="F91" s="86" t="b">
        <v>0</v>
      </c>
      <c r="G91" s="86" t="b">
        <v>0</v>
      </c>
    </row>
    <row r="92" spans="1:7" ht="15">
      <c r="A92" s="86" t="s">
        <v>2529</v>
      </c>
      <c r="B92" s="86">
        <v>8</v>
      </c>
      <c r="C92" s="123">
        <v>0.003273966618879632</v>
      </c>
      <c r="D92" s="86" t="s">
        <v>3669</v>
      </c>
      <c r="E92" s="86" t="b">
        <v>0</v>
      </c>
      <c r="F92" s="86" t="b">
        <v>0</v>
      </c>
      <c r="G92" s="86" t="b">
        <v>0</v>
      </c>
    </row>
    <row r="93" spans="1:7" ht="15">
      <c r="A93" s="86" t="s">
        <v>3117</v>
      </c>
      <c r="B93" s="86">
        <v>8</v>
      </c>
      <c r="C93" s="123">
        <v>0.003273966618879632</v>
      </c>
      <c r="D93" s="86" t="s">
        <v>3669</v>
      </c>
      <c r="E93" s="86" t="b">
        <v>1</v>
      </c>
      <c r="F93" s="86" t="b">
        <v>0</v>
      </c>
      <c r="G93" s="86" t="b">
        <v>0</v>
      </c>
    </row>
    <row r="94" spans="1:7" ht="15">
      <c r="A94" s="86" t="s">
        <v>3118</v>
      </c>
      <c r="B94" s="86">
        <v>8</v>
      </c>
      <c r="C94" s="123">
        <v>0.003273966618879632</v>
      </c>
      <c r="D94" s="86" t="s">
        <v>3669</v>
      </c>
      <c r="E94" s="86" t="b">
        <v>1</v>
      </c>
      <c r="F94" s="86" t="b">
        <v>0</v>
      </c>
      <c r="G94" s="86" t="b">
        <v>0</v>
      </c>
    </row>
    <row r="95" spans="1:7" ht="15">
      <c r="A95" s="86" t="s">
        <v>3119</v>
      </c>
      <c r="B95" s="86">
        <v>8</v>
      </c>
      <c r="C95" s="123">
        <v>0.003273966618879632</v>
      </c>
      <c r="D95" s="86" t="s">
        <v>3669</v>
      </c>
      <c r="E95" s="86" t="b">
        <v>0</v>
      </c>
      <c r="F95" s="86" t="b">
        <v>0</v>
      </c>
      <c r="G95" s="86" t="b">
        <v>0</v>
      </c>
    </row>
    <row r="96" spans="1:7" ht="15">
      <c r="A96" s="86" t="s">
        <v>3120</v>
      </c>
      <c r="B96" s="86">
        <v>8</v>
      </c>
      <c r="C96" s="123">
        <v>0.003273966618879632</v>
      </c>
      <c r="D96" s="86" t="s">
        <v>3669</v>
      </c>
      <c r="E96" s="86" t="b">
        <v>0</v>
      </c>
      <c r="F96" s="86" t="b">
        <v>0</v>
      </c>
      <c r="G96" s="86" t="b">
        <v>0</v>
      </c>
    </row>
    <row r="97" spans="1:7" ht="15">
      <c r="A97" s="86" t="s">
        <v>3121</v>
      </c>
      <c r="B97" s="86">
        <v>8</v>
      </c>
      <c r="C97" s="123">
        <v>0.0035454250362795237</v>
      </c>
      <c r="D97" s="86" t="s">
        <v>3669</v>
      </c>
      <c r="E97" s="86" t="b">
        <v>0</v>
      </c>
      <c r="F97" s="86" t="b">
        <v>0</v>
      </c>
      <c r="G97" s="86" t="b">
        <v>0</v>
      </c>
    </row>
    <row r="98" spans="1:7" ht="15">
      <c r="A98" s="86" t="s">
        <v>3122</v>
      </c>
      <c r="B98" s="86">
        <v>8</v>
      </c>
      <c r="C98" s="123">
        <v>0.003273966618879632</v>
      </c>
      <c r="D98" s="86" t="s">
        <v>3669</v>
      </c>
      <c r="E98" s="86" t="b">
        <v>0</v>
      </c>
      <c r="F98" s="86" t="b">
        <v>0</v>
      </c>
      <c r="G98" s="86" t="b">
        <v>0</v>
      </c>
    </row>
    <row r="99" spans="1:7" ht="15">
      <c r="A99" s="86" t="s">
        <v>3123</v>
      </c>
      <c r="B99" s="86">
        <v>8</v>
      </c>
      <c r="C99" s="123">
        <v>0.003273966618879632</v>
      </c>
      <c r="D99" s="86" t="s">
        <v>3669</v>
      </c>
      <c r="E99" s="86" t="b">
        <v>0</v>
      </c>
      <c r="F99" s="86" t="b">
        <v>0</v>
      </c>
      <c r="G99" s="86" t="b">
        <v>0</v>
      </c>
    </row>
    <row r="100" spans="1:7" ht="15">
      <c r="A100" s="86" t="s">
        <v>3124</v>
      </c>
      <c r="B100" s="86">
        <v>8</v>
      </c>
      <c r="C100" s="123">
        <v>0.003928024186862209</v>
      </c>
      <c r="D100" s="86" t="s">
        <v>3669</v>
      </c>
      <c r="E100" s="86" t="b">
        <v>0</v>
      </c>
      <c r="F100" s="86" t="b">
        <v>0</v>
      </c>
      <c r="G100" s="86" t="b">
        <v>0</v>
      </c>
    </row>
    <row r="101" spans="1:7" ht="15">
      <c r="A101" s="86" t="s">
        <v>3125</v>
      </c>
      <c r="B101" s="86">
        <v>7</v>
      </c>
      <c r="C101" s="123">
        <v>0.002974971641287144</v>
      </c>
      <c r="D101" s="86" t="s">
        <v>3669</v>
      </c>
      <c r="E101" s="86" t="b">
        <v>0</v>
      </c>
      <c r="F101" s="86" t="b">
        <v>0</v>
      </c>
      <c r="G101" s="86" t="b">
        <v>0</v>
      </c>
    </row>
    <row r="102" spans="1:7" ht="15">
      <c r="A102" s="86" t="s">
        <v>3126</v>
      </c>
      <c r="B102" s="86">
        <v>7</v>
      </c>
      <c r="C102" s="123">
        <v>0.002974971641287144</v>
      </c>
      <c r="D102" s="86" t="s">
        <v>3669</v>
      </c>
      <c r="E102" s="86" t="b">
        <v>0</v>
      </c>
      <c r="F102" s="86" t="b">
        <v>0</v>
      </c>
      <c r="G102" s="86" t="b">
        <v>0</v>
      </c>
    </row>
    <row r="103" spans="1:7" ht="15">
      <c r="A103" s="86" t="s">
        <v>391</v>
      </c>
      <c r="B103" s="86">
        <v>7</v>
      </c>
      <c r="C103" s="123">
        <v>0.002974971641287144</v>
      </c>
      <c r="D103" s="86" t="s">
        <v>3669</v>
      </c>
      <c r="E103" s="86" t="b">
        <v>0</v>
      </c>
      <c r="F103" s="86" t="b">
        <v>0</v>
      </c>
      <c r="G103" s="86" t="b">
        <v>0</v>
      </c>
    </row>
    <row r="104" spans="1:7" ht="15">
      <c r="A104" s="86" t="s">
        <v>3127</v>
      </c>
      <c r="B104" s="86">
        <v>7</v>
      </c>
      <c r="C104" s="123">
        <v>0.0031022469067445834</v>
      </c>
      <c r="D104" s="86" t="s">
        <v>3669</v>
      </c>
      <c r="E104" s="86" t="b">
        <v>0</v>
      </c>
      <c r="F104" s="86" t="b">
        <v>0</v>
      </c>
      <c r="G104" s="86" t="b">
        <v>0</v>
      </c>
    </row>
    <row r="105" spans="1:7" ht="15">
      <c r="A105" s="86" t="s">
        <v>2526</v>
      </c>
      <c r="B105" s="86">
        <v>7</v>
      </c>
      <c r="C105" s="123">
        <v>0.002974971641287144</v>
      </c>
      <c r="D105" s="86" t="s">
        <v>3669</v>
      </c>
      <c r="E105" s="86" t="b">
        <v>0</v>
      </c>
      <c r="F105" s="86" t="b">
        <v>0</v>
      </c>
      <c r="G105" s="86" t="b">
        <v>0</v>
      </c>
    </row>
    <row r="106" spans="1:7" ht="15">
      <c r="A106" s="86" t="s">
        <v>3128</v>
      </c>
      <c r="B106" s="86">
        <v>7</v>
      </c>
      <c r="C106" s="123">
        <v>0.002974971641287144</v>
      </c>
      <c r="D106" s="86" t="s">
        <v>3669</v>
      </c>
      <c r="E106" s="86" t="b">
        <v>0</v>
      </c>
      <c r="F106" s="86" t="b">
        <v>0</v>
      </c>
      <c r="G106" s="86" t="b">
        <v>0</v>
      </c>
    </row>
    <row r="107" spans="1:7" ht="15">
      <c r="A107" s="86" t="s">
        <v>2551</v>
      </c>
      <c r="B107" s="86">
        <v>7</v>
      </c>
      <c r="C107" s="123">
        <v>0.002974971641287144</v>
      </c>
      <c r="D107" s="86" t="s">
        <v>3669</v>
      </c>
      <c r="E107" s="86" t="b">
        <v>0</v>
      </c>
      <c r="F107" s="86" t="b">
        <v>0</v>
      </c>
      <c r="G107" s="86" t="b">
        <v>0</v>
      </c>
    </row>
    <row r="108" spans="1:7" ht="15">
      <c r="A108" s="86" t="s">
        <v>3129</v>
      </c>
      <c r="B108" s="86">
        <v>7</v>
      </c>
      <c r="C108" s="123">
        <v>0.002974971641287144</v>
      </c>
      <c r="D108" s="86" t="s">
        <v>3669</v>
      </c>
      <c r="E108" s="86" t="b">
        <v>0</v>
      </c>
      <c r="F108" s="86" t="b">
        <v>0</v>
      </c>
      <c r="G108" s="86" t="b">
        <v>0</v>
      </c>
    </row>
    <row r="109" spans="1:7" ht="15">
      <c r="A109" s="86" t="s">
        <v>3130</v>
      </c>
      <c r="B109" s="86">
        <v>7</v>
      </c>
      <c r="C109" s="123">
        <v>0.0032527815950480527</v>
      </c>
      <c r="D109" s="86" t="s">
        <v>3669</v>
      </c>
      <c r="E109" s="86" t="b">
        <v>1</v>
      </c>
      <c r="F109" s="86" t="b">
        <v>0</v>
      </c>
      <c r="G109" s="86" t="b">
        <v>0</v>
      </c>
    </row>
    <row r="110" spans="1:7" ht="15">
      <c r="A110" s="86" t="s">
        <v>2537</v>
      </c>
      <c r="B110" s="86">
        <v>7</v>
      </c>
      <c r="C110" s="123">
        <v>0.002974971641287144</v>
      </c>
      <c r="D110" s="86" t="s">
        <v>3669</v>
      </c>
      <c r="E110" s="86" t="b">
        <v>0</v>
      </c>
      <c r="F110" s="86" t="b">
        <v>0</v>
      </c>
      <c r="G110" s="86" t="b">
        <v>0</v>
      </c>
    </row>
    <row r="111" spans="1:7" ht="15">
      <c r="A111" s="86" t="s">
        <v>2539</v>
      </c>
      <c r="B111" s="86">
        <v>7</v>
      </c>
      <c r="C111" s="123">
        <v>0.002974971641287144</v>
      </c>
      <c r="D111" s="86" t="s">
        <v>3669</v>
      </c>
      <c r="E111" s="86" t="b">
        <v>0</v>
      </c>
      <c r="F111" s="86" t="b">
        <v>0</v>
      </c>
      <c r="G111" s="86" t="b">
        <v>0</v>
      </c>
    </row>
    <row r="112" spans="1:7" ht="15">
      <c r="A112" s="86" t="s">
        <v>2541</v>
      </c>
      <c r="B112" s="86">
        <v>7</v>
      </c>
      <c r="C112" s="123">
        <v>0.002974971641287144</v>
      </c>
      <c r="D112" s="86" t="s">
        <v>3669</v>
      </c>
      <c r="E112" s="86" t="b">
        <v>0</v>
      </c>
      <c r="F112" s="86" t="b">
        <v>0</v>
      </c>
      <c r="G112" s="86" t="b">
        <v>0</v>
      </c>
    </row>
    <row r="113" spans="1:7" ht="15">
      <c r="A113" s="86" t="s">
        <v>2542</v>
      </c>
      <c r="B113" s="86">
        <v>7</v>
      </c>
      <c r="C113" s="123">
        <v>0.002974971641287144</v>
      </c>
      <c r="D113" s="86" t="s">
        <v>3669</v>
      </c>
      <c r="E113" s="86" t="b">
        <v>0</v>
      </c>
      <c r="F113" s="86" t="b">
        <v>0</v>
      </c>
      <c r="G113" s="86" t="b">
        <v>0</v>
      </c>
    </row>
    <row r="114" spans="1:7" ht="15">
      <c r="A114" s="86" t="s">
        <v>3131</v>
      </c>
      <c r="B114" s="86">
        <v>7</v>
      </c>
      <c r="C114" s="123">
        <v>0.002974971641287144</v>
      </c>
      <c r="D114" s="86" t="s">
        <v>3669</v>
      </c>
      <c r="E114" s="86" t="b">
        <v>0</v>
      </c>
      <c r="F114" s="86" t="b">
        <v>0</v>
      </c>
      <c r="G114" s="86" t="b">
        <v>0</v>
      </c>
    </row>
    <row r="115" spans="1:7" ht="15">
      <c r="A115" s="86" t="s">
        <v>3132</v>
      </c>
      <c r="B115" s="86">
        <v>7</v>
      </c>
      <c r="C115" s="123">
        <v>0.002974971641287144</v>
      </c>
      <c r="D115" s="86" t="s">
        <v>3669</v>
      </c>
      <c r="E115" s="86" t="b">
        <v>0</v>
      </c>
      <c r="F115" s="86" t="b">
        <v>0</v>
      </c>
      <c r="G115" s="86" t="b">
        <v>0</v>
      </c>
    </row>
    <row r="116" spans="1:7" ht="15">
      <c r="A116" s="86" t="s">
        <v>3133</v>
      </c>
      <c r="B116" s="86">
        <v>7</v>
      </c>
      <c r="C116" s="123">
        <v>0.002974971641287144</v>
      </c>
      <c r="D116" s="86" t="s">
        <v>3669</v>
      </c>
      <c r="E116" s="86" t="b">
        <v>0</v>
      </c>
      <c r="F116" s="86" t="b">
        <v>0</v>
      </c>
      <c r="G116" s="86" t="b">
        <v>0</v>
      </c>
    </row>
    <row r="117" spans="1:7" ht="15">
      <c r="A117" s="86" t="s">
        <v>3134</v>
      </c>
      <c r="B117" s="86">
        <v>7</v>
      </c>
      <c r="C117" s="123">
        <v>0.002974971641287144</v>
      </c>
      <c r="D117" s="86" t="s">
        <v>3669</v>
      </c>
      <c r="E117" s="86" t="b">
        <v>0</v>
      </c>
      <c r="F117" s="86" t="b">
        <v>0</v>
      </c>
      <c r="G117" s="86" t="b">
        <v>0</v>
      </c>
    </row>
    <row r="118" spans="1:7" ht="15">
      <c r="A118" s="86" t="s">
        <v>3135</v>
      </c>
      <c r="B118" s="86">
        <v>7</v>
      </c>
      <c r="C118" s="123">
        <v>0.0032527815950480527</v>
      </c>
      <c r="D118" s="86" t="s">
        <v>3669</v>
      </c>
      <c r="E118" s="86" t="b">
        <v>0</v>
      </c>
      <c r="F118" s="86" t="b">
        <v>0</v>
      </c>
      <c r="G118" s="86" t="b">
        <v>0</v>
      </c>
    </row>
    <row r="119" spans="1:7" ht="15">
      <c r="A119" s="86" t="s">
        <v>3136</v>
      </c>
      <c r="B119" s="86">
        <v>7</v>
      </c>
      <c r="C119" s="123">
        <v>0.002974971641287144</v>
      </c>
      <c r="D119" s="86" t="s">
        <v>3669</v>
      </c>
      <c r="E119" s="86" t="b">
        <v>0</v>
      </c>
      <c r="F119" s="86" t="b">
        <v>0</v>
      </c>
      <c r="G119" s="86" t="b">
        <v>0</v>
      </c>
    </row>
    <row r="120" spans="1:7" ht="15">
      <c r="A120" s="86" t="s">
        <v>2566</v>
      </c>
      <c r="B120" s="86">
        <v>7</v>
      </c>
      <c r="C120" s="123">
        <v>0.002974971641287144</v>
      </c>
      <c r="D120" s="86" t="s">
        <v>3669</v>
      </c>
      <c r="E120" s="86" t="b">
        <v>0</v>
      </c>
      <c r="F120" s="86" t="b">
        <v>1</v>
      </c>
      <c r="G120" s="86" t="b">
        <v>0</v>
      </c>
    </row>
    <row r="121" spans="1:7" ht="15">
      <c r="A121" s="86" t="s">
        <v>3137</v>
      </c>
      <c r="B121" s="86">
        <v>7</v>
      </c>
      <c r="C121" s="123">
        <v>0.002974971641287144</v>
      </c>
      <c r="D121" s="86" t="s">
        <v>3669</v>
      </c>
      <c r="E121" s="86" t="b">
        <v>0</v>
      </c>
      <c r="F121" s="86" t="b">
        <v>0</v>
      </c>
      <c r="G121" s="86" t="b">
        <v>0</v>
      </c>
    </row>
    <row r="122" spans="1:7" ht="15">
      <c r="A122" s="86" t="s">
        <v>3138</v>
      </c>
      <c r="B122" s="86">
        <v>7</v>
      </c>
      <c r="C122" s="123">
        <v>0.002974971641287144</v>
      </c>
      <c r="D122" s="86" t="s">
        <v>3669</v>
      </c>
      <c r="E122" s="86" t="b">
        <v>0</v>
      </c>
      <c r="F122" s="86" t="b">
        <v>0</v>
      </c>
      <c r="G122" s="86" t="b">
        <v>0</v>
      </c>
    </row>
    <row r="123" spans="1:7" ht="15">
      <c r="A123" s="86" t="s">
        <v>3139</v>
      </c>
      <c r="B123" s="86">
        <v>7</v>
      </c>
      <c r="C123" s="123">
        <v>0.002974971641287144</v>
      </c>
      <c r="D123" s="86" t="s">
        <v>3669</v>
      </c>
      <c r="E123" s="86" t="b">
        <v>0</v>
      </c>
      <c r="F123" s="86" t="b">
        <v>0</v>
      </c>
      <c r="G123" s="86" t="b">
        <v>0</v>
      </c>
    </row>
    <row r="124" spans="1:7" ht="15">
      <c r="A124" s="86" t="s">
        <v>3140</v>
      </c>
      <c r="B124" s="86">
        <v>6</v>
      </c>
      <c r="C124" s="123">
        <v>0.002659068777209643</v>
      </c>
      <c r="D124" s="86" t="s">
        <v>3669</v>
      </c>
      <c r="E124" s="86" t="b">
        <v>0</v>
      </c>
      <c r="F124" s="86" t="b">
        <v>0</v>
      </c>
      <c r="G124" s="86" t="b">
        <v>0</v>
      </c>
    </row>
    <row r="125" spans="1:7" ht="15">
      <c r="A125" s="86" t="s">
        <v>3141</v>
      </c>
      <c r="B125" s="86">
        <v>6</v>
      </c>
      <c r="C125" s="123">
        <v>0.002659068777209643</v>
      </c>
      <c r="D125" s="86" t="s">
        <v>3669</v>
      </c>
      <c r="E125" s="86" t="b">
        <v>0</v>
      </c>
      <c r="F125" s="86" t="b">
        <v>0</v>
      </c>
      <c r="G125" s="86" t="b">
        <v>0</v>
      </c>
    </row>
    <row r="126" spans="1:7" ht="15">
      <c r="A126" s="86" t="s">
        <v>407</v>
      </c>
      <c r="B126" s="86">
        <v>6</v>
      </c>
      <c r="C126" s="123">
        <v>0.002659068777209643</v>
      </c>
      <c r="D126" s="86" t="s">
        <v>3669</v>
      </c>
      <c r="E126" s="86" t="b">
        <v>0</v>
      </c>
      <c r="F126" s="86" t="b">
        <v>0</v>
      </c>
      <c r="G126" s="86" t="b">
        <v>0</v>
      </c>
    </row>
    <row r="127" spans="1:7" ht="15">
      <c r="A127" s="86" t="s">
        <v>3142</v>
      </c>
      <c r="B127" s="86">
        <v>6</v>
      </c>
      <c r="C127" s="123">
        <v>0.002659068777209643</v>
      </c>
      <c r="D127" s="86" t="s">
        <v>3669</v>
      </c>
      <c r="E127" s="86" t="b">
        <v>0</v>
      </c>
      <c r="F127" s="86" t="b">
        <v>0</v>
      </c>
      <c r="G127" s="86" t="b">
        <v>0</v>
      </c>
    </row>
    <row r="128" spans="1:7" ht="15">
      <c r="A128" s="86" t="s">
        <v>3143</v>
      </c>
      <c r="B128" s="86">
        <v>6</v>
      </c>
      <c r="C128" s="123">
        <v>0.002659068777209643</v>
      </c>
      <c r="D128" s="86" t="s">
        <v>3669</v>
      </c>
      <c r="E128" s="86" t="b">
        <v>0</v>
      </c>
      <c r="F128" s="86" t="b">
        <v>0</v>
      </c>
      <c r="G128" s="86" t="b">
        <v>0</v>
      </c>
    </row>
    <row r="129" spans="1:7" ht="15">
      <c r="A129" s="86" t="s">
        <v>3144</v>
      </c>
      <c r="B129" s="86">
        <v>6</v>
      </c>
      <c r="C129" s="123">
        <v>0.002659068777209643</v>
      </c>
      <c r="D129" s="86" t="s">
        <v>3669</v>
      </c>
      <c r="E129" s="86" t="b">
        <v>0</v>
      </c>
      <c r="F129" s="86" t="b">
        <v>0</v>
      </c>
      <c r="G129" s="86" t="b">
        <v>0</v>
      </c>
    </row>
    <row r="130" spans="1:7" ht="15">
      <c r="A130" s="86" t="s">
        <v>3145</v>
      </c>
      <c r="B130" s="86">
        <v>6</v>
      </c>
      <c r="C130" s="123">
        <v>0.002659068777209643</v>
      </c>
      <c r="D130" s="86" t="s">
        <v>3669</v>
      </c>
      <c r="E130" s="86" t="b">
        <v>0</v>
      </c>
      <c r="F130" s="86" t="b">
        <v>0</v>
      </c>
      <c r="G130" s="86" t="b">
        <v>0</v>
      </c>
    </row>
    <row r="131" spans="1:7" ht="15">
      <c r="A131" s="86" t="s">
        <v>3146</v>
      </c>
      <c r="B131" s="86">
        <v>6</v>
      </c>
      <c r="C131" s="123">
        <v>0.002659068777209643</v>
      </c>
      <c r="D131" s="86" t="s">
        <v>3669</v>
      </c>
      <c r="E131" s="86" t="b">
        <v>0</v>
      </c>
      <c r="F131" s="86" t="b">
        <v>0</v>
      </c>
      <c r="G131" s="86" t="b">
        <v>0</v>
      </c>
    </row>
    <row r="132" spans="1:7" ht="15">
      <c r="A132" s="86" t="s">
        <v>3147</v>
      </c>
      <c r="B132" s="86">
        <v>6</v>
      </c>
      <c r="C132" s="123">
        <v>0.002659068777209643</v>
      </c>
      <c r="D132" s="86" t="s">
        <v>3669</v>
      </c>
      <c r="E132" s="86" t="b">
        <v>1</v>
      </c>
      <c r="F132" s="86" t="b">
        <v>0</v>
      </c>
      <c r="G132" s="86" t="b">
        <v>0</v>
      </c>
    </row>
    <row r="133" spans="1:7" ht="15">
      <c r="A133" s="86" t="s">
        <v>3148</v>
      </c>
      <c r="B133" s="86">
        <v>6</v>
      </c>
      <c r="C133" s="123">
        <v>0.002659068777209643</v>
      </c>
      <c r="D133" s="86" t="s">
        <v>3669</v>
      </c>
      <c r="E133" s="86" t="b">
        <v>0</v>
      </c>
      <c r="F133" s="86" t="b">
        <v>0</v>
      </c>
      <c r="G133" s="86" t="b">
        <v>0</v>
      </c>
    </row>
    <row r="134" spans="1:7" ht="15">
      <c r="A134" s="86" t="s">
        <v>2545</v>
      </c>
      <c r="B134" s="86">
        <v>6</v>
      </c>
      <c r="C134" s="123">
        <v>0.002659068777209643</v>
      </c>
      <c r="D134" s="86" t="s">
        <v>3669</v>
      </c>
      <c r="E134" s="86" t="b">
        <v>0</v>
      </c>
      <c r="F134" s="86" t="b">
        <v>0</v>
      </c>
      <c r="G134" s="86" t="b">
        <v>0</v>
      </c>
    </row>
    <row r="135" spans="1:7" ht="15">
      <c r="A135" s="86" t="s">
        <v>3149</v>
      </c>
      <c r="B135" s="86">
        <v>6</v>
      </c>
      <c r="C135" s="123">
        <v>0.002659068777209643</v>
      </c>
      <c r="D135" s="86" t="s">
        <v>3669</v>
      </c>
      <c r="E135" s="86" t="b">
        <v>0</v>
      </c>
      <c r="F135" s="86" t="b">
        <v>0</v>
      </c>
      <c r="G135" s="86" t="b">
        <v>0</v>
      </c>
    </row>
    <row r="136" spans="1:7" ht="15">
      <c r="A136" s="86" t="s">
        <v>2491</v>
      </c>
      <c r="B136" s="86">
        <v>6</v>
      </c>
      <c r="C136" s="123">
        <v>0.002659068777209643</v>
      </c>
      <c r="D136" s="86" t="s">
        <v>3669</v>
      </c>
      <c r="E136" s="86" t="b">
        <v>0</v>
      </c>
      <c r="F136" s="86" t="b">
        <v>0</v>
      </c>
      <c r="G136" s="86" t="b">
        <v>0</v>
      </c>
    </row>
    <row r="137" spans="1:7" ht="15">
      <c r="A137" s="86" t="s">
        <v>3150</v>
      </c>
      <c r="B137" s="86">
        <v>6</v>
      </c>
      <c r="C137" s="123">
        <v>0.002659068777209643</v>
      </c>
      <c r="D137" s="86" t="s">
        <v>3669</v>
      </c>
      <c r="E137" s="86" t="b">
        <v>0</v>
      </c>
      <c r="F137" s="86" t="b">
        <v>0</v>
      </c>
      <c r="G137" s="86" t="b">
        <v>0</v>
      </c>
    </row>
    <row r="138" spans="1:7" ht="15">
      <c r="A138" s="86" t="s">
        <v>3151</v>
      </c>
      <c r="B138" s="86">
        <v>6</v>
      </c>
      <c r="C138" s="123">
        <v>0.002659068777209643</v>
      </c>
      <c r="D138" s="86" t="s">
        <v>3669</v>
      </c>
      <c r="E138" s="86" t="b">
        <v>0</v>
      </c>
      <c r="F138" s="86" t="b">
        <v>0</v>
      </c>
      <c r="G138" s="86" t="b">
        <v>0</v>
      </c>
    </row>
    <row r="139" spans="1:7" ht="15">
      <c r="A139" s="86" t="s">
        <v>2577</v>
      </c>
      <c r="B139" s="86">
        <v>6</v>
      </c>
      <c r="C139" s="123">
        <v>0.002659068777209643</v>
      </c>
      <c r="D139" s="86" t="s">
        <v>3669</v>
      </c>
      <c r="E139" s="86" t="b">
        <v>0</v>
      </c>
      <c r="F139" s="86" t="b">
        <v>0</v>
      </c>
      <c r="G139" s="86" t="b">
        <v>0</v>
      </c>
    </row>
    <row r="140" spans="1:7" ht="15">
      <c r="A140" s="86" t="s">
        <v>2578</v>
      </c>
      <c r="B140" s="86">
        <v>6</v>
      </c>
      <c r="C140" s="123">
        <v>0.002659068777209643</v>
      </c>
      <c r="D140" s="86" t="s">
        <v>3669</v>
      </c>
      <c r="E140" s="86" t="b">
        <v>0</v>
      </c>
      <c r="F140" s="86" t="b">
        <v>0</v>
      </c>
      <c r="G140" s="86" t="b">
        <v>0</v>
      </c>
    </row>
    <row r="141" spans="1:7" ht="15">
      <c r="A141" s="86" t="s">
        <v>2579</v>
      </c>
      <c r="B141" s="86">
        <v>6</v>
      </c>
      <c r="C141" s="123">
        <v>0.002659068777209643</v>
      </c>
      <c r="D141" s="86" t="s">
        <v>3669</v>
      </c>
      <c r="E141" s="86" t="b">
        <v>1</v>
      </c>
      <c r="F141" s="86" t="b">
        <v>0</v>
      </c>
      <c r="G141" s="86" t="b">
        <v>0</v>
      </c>
    </row>
    <row r="142" spans="1:7" ht="15">
      <c r="A142" s="86" t="s">
        <v>2467</v>
      </c>
      <c r="B142" s="86">
        <v>6</v>
      </c>
      <c r="C142" s="123">
        <v>0.002659068777209643</v>
      </c>
      <c r="D142" s="86" t="s">
        <v>3669</v>
      </c>
      <c r="E142" s="86" t="b">
        <v>0</v>
      </c>
      <c r="F142" s="86" t="b">
        <v>0</v>
      </c>
      <c r="G142" s="86" t="b">
        <v>0</v>
      </c>
    </row>
    <row r="143" spans="1:7" ht="15">
      <c r="A143" s="86" t="s">
        <v>2583</v>
      </c>
      <c r="B143" s="86">
        <v>6</v>
      </c>
      <c r="C143" s="123">
        <v>0.002659068777209643</v>
      </c>
      <c r="D143" s="86" t="s">
        <v>3669</v>
      </c>
      <c r="E143" s="86" t="b">
        <v>0</v>
      </c>
      <c r="F143" s="86" t="b">
        <v>0</v>
      </c>
      <c r="G143" s="86" t="b">
        <v>0</v>
      </c>
    </row>
    <row r="144" spans="1:7" ht="15">
      <c r="A144" s="86" t="s">
        <v>3152</v>
      </c>
      <c r="B144" s="86">
        <v>6</v>
      </c>
      <c r="C144" s="123">
        <v>0.002659068777209643</v>
      </c>
      <c r="D144" s="86" t="s">
        <v>3669</v>
      </c>
      <c r="E144" s="86" t="b">
        <v>0</v>
      </c>
      <c r="F144" s="86" t="b">
        <v>0</v>
      </c>
      <c r="G144" s="86" t="b">
        <v>0</v>
      </c>
    </row>
    <row r="145" spans="1:7" ht="15">
      <c r="A145" s="86" t="s">
        <v>2471</v>
      </c>
      <c r="B145" s="86">
        <v>6</v>
      </c>
      <c r="C145" s="123">
        <v>0.002659068777209643</v>
      </c>
      <c r="D145" s="86" t="s">
        <v>3669</v>
      </c>
      <c r="E145" s="86" t="b">
        <v>0</v>
      </c>
      <c r="F145" s="86" t="b">
        <v>0</v>
      </c>
      <c r="G145" s="86" t="b">
        <v>0</v>
      </c>
    </row>
    <row r="146" spans="1:7" ht="15">
      <c r="A146" s="86" t="s">
        <v>3153</v>
      </c>
      <c r="B146" s="86">
        <v>6</v>
      </c>
      <c r="C146" s="123">
        <v>0.002659068777209643</v>
      </c>
      <c r="D146" s="86" t="s">
        <v>3669</v>
      </c>
      <c r="E146" s="86" t="b">
        <v>1</v>
      </c>
      <c r="F146" s="86" t="b">
        <v>0</v>
      </c>
      <c r="G146" s="86" t="b">
        <v>0</v>
      </c>
    </row>
    <row r="147" spans="1:7" ht="15">
      <c r="A147" s="86" t="s">
        <v>3154</v>
      </c>
      <c r="B147" s="86">
        <v>6</v>
      </c>
      <c r="C147" s="123">
        <v>0.002659068777209643</v>
      </c>
      <c r="D147" s="86" t="s">
        <v>3669</v>
      </c>
      <c r="E147" s="86" t="b">
        <v>0</v>
      </c>
      <c r="F147" s="86" t="b">
        <v>0</v>
      </c>
      <c r="G147" s="86" t="b">
        <v>0</v>
      </c>
    </row>
    <row r="148" spans="1:7" ht="15">
      <c r="A148" s="86" t="s">
        <v>3155</v>
      </c>
      <c r="B148" s="86">
        <v>6</v>
      </c>
      <c r="C148" s="123">
        <v>0.002659068777209643</v>
      </c>
      <c r="D148" s="86" t="s">
        <v>3669</v>
      </c>
      <c r="E148" s="86" t="b">
        <v>0</v>
      </c>
      <c r="F148" s="86" t="b">
        <v>0</v>
      </c>
      <c r="G148" s="86" t="b">
        <v>0</v>
      </c>
    </row>
    <row r="149" spans="1:7" ht="15">
      <c r="A149" s="86" t="s">
        <v>3156</v>
      </c>
      <c r="B149" s="86">
        <v>6</v>
      </c>
      <c r="C149" s="123">
        <v>0.002788098510041188</v>
      </c>
      <c r="D149" s="86" t="s">
        <v>3669</v>
      </c>
      <c r="E149" s="86" t="b">
        <v>1</v>
      </c>
      <c r="F149" s="86" t="b">
        <v>0</v>
      </c>
      <c r="G149" s="86" t="b">
        <v>0</v>
      </c>
    </row>
    <row r="150" spans="1:7" ht="15">
      <c r="A150" s="86" t="s">
        <v>3157</v>
      </c>
      <c r="B150" s="86">
        <v>6</v>
      </c>
      <c r="C150" s="123">
        <v>0.002659068777209643</v>
      </c>
      <c r="D150" s="86" t="s">
        <v>3669</v>
      </c>
      <c r="E150" s="86" t="b">
        <v>0</v>
      </c>
      <c r="F150" s="86" t="b">
        <v>0</v>
      </c>
      <c r="G150" s="86" t="b">
        <v>0</v>
      </c>
    </row>
    <row r="151" spans="1:7" ht="15">
      <c r="A151" s="86" t="s">
        <v>3158</v>
      </c>
      <c r="B151" s="86">
        <v>6</v>
      </c>
      <c r="C151" s="123">
        <v>0.002659068777209643</v>
      </c>
      <c r="D151" s="86" t="s">
        <v>3669</v>
      </c>
      <c r="E151" s="86" t="b">
        <v>0</v>
      </c>
      <c r="F151" s="86" t="b">
        <v>0</v>
      </c>
      <c r="G151" s="86" t="b">
        <v>0</v>
      </c>
    </row>
    <row r="152" spans="1:7" ht="15">
      <c r="A152" s="86" t="s">
        <v>3159</v>
      </c>
      <c r="B152" s="86">
        <v>6</v>
      </c>
      <c r="C152" s="123">
        <v>0.002659068777209643</v>
      </c>
      <c r="D152" s="86" t="s">
        <v>3669</v>
      </c>
      <c r="E152" s="86" t="b">
        <v>0</v>
      </c>
      <c r="F152" s="86" t="b">
        <v>0</v>
      </c>
      <c r="G152" s="86" t="b">
        <v>0</v>
      </c>
    </row>
    <row r="153" spans="1:7" ht="15">
      <c r="A153" s="86" t="s">
        <v>323</v>
      </c>
      <c r="B153" s="86">
        <v>6</v>
      </c>
      <c r="C153" s="123">
        <v>0.002659068777209643</v>
      </c>
      <c r="D153" s="86" t="s">
        <v>3669</v>
      </c>
      <c r="E153" s="86" t="b">
        <v>0</v>
      </c>
      <c r="F153" s="86" t="b">
        <v>0</v>
      </c>
      <c r="G153" s="86" t="b">
        <v>0</v>
      </c>
    </row>
    <row r="154" spans="1:7" ht="15">
      <c r="A154" s="86" t="s">
        <v>3160</v>
      </c>
      <c r="B154" s="86">
        <v>6</v>
      </c>
      <c r="C154" s="123">
        <v>0.002659068777209643</v>
      </c>
      <c r="D154" s="86" t="s">
        <v>3669</v>
      </c>
      <c r="E154" s="86" t="b">
        <v>0</v>
      </c>
      <c r="F154" s="86" t="b">
        <v>0</v>
      </c>
      <c r="G154" s="86" t="b">
        <v>0</v>
      </c>
    </row>
    <row r="155" spans="1:7" ht="15">
      <c r="A155" s="86" t="s">
        <v>3161</v>
      </c>
      <c r="B155" s="86">
        <v>6</v>
      </c>
      <c r="C155" s="123">
        <v>0.002659068777209643</v>
      </c>
      <c r="D155" s="86" t="s">
        <v>3669</v>
      </c>
      <c r="E155" s="86" t="b">
        <v>0</v>
      </c>
      <c r="F155" s="86" t="b">
        <v>0</v>
      </c>
      <c r="G155" s="86" t="b">
        <v>0</v>
      </c>
    </row>
    <row r="156" spans="1:7" ht="15">
      <c r="A156" s="86" t="s">
        <v>2567</v>
      </c>
      <c r="B156" s="86">
        <v>6</v>
      </c>
      <c r="C156" s="123">
        <v>0.002659068777209643</v>
      </c>
      <c r="D156" s="86" t="s">
        <v>3669</v>
      </c>
      <c r="E156" s="86" t="b">
        <v>0</v>
      </c>
      <c r="F156" s="86" t="b">
        <v>0</v>
      </c>
      <c r="G156" s="86" t="b">
        <v>0</v>
      </c>
    </row>
    <row r="157" spans="1:7" ht="15">
      <c r="A157" s="86" t="s">
        <v>2569</v>
      </c>
      <c r="B157" s="86">
        <v>6</v>
      </c>
      <c r="C157" s="123">
        <v>0.002659068777209643</v>
      </c>
      <c r="D157" s="86" t="s">
        <v>3669</v>
      </c>
      <c r="E157" s="86" t="b">
        <v>0</v>
      </c>
      <c r="F157" s="86" t="b">
        <v>0</v>
      </c>
      <c r="G157" s="86" t="b">
        <v>0</v>
      </c>
    </row>
    <row r="158" spans="1:7" ht="15">
      <c r="A158" s="86" t="s">
        <v>2553</v>
      </c>
      <c r="B158" s="86">
        <v>6</v>
      </c>
      <c r="C158" s="123">
        <v>0.003149611953196576</v>
      </c>
      <c r="D158" s="86" t="s">
        <v>3669</v>
      </c>
      <c r="E158" s="86" t="b">
        <v>0</v>
      </c>
      <c r="F158" s="86" t="b">
        <v>0</v>
      </c>
      <c r="G158" s="86" t="b">
        <v>0</v>
      </c>
    </row>
    <row r="159" spans="1:7" ht="15">
      <c r="A159" s="86" t="s">
        <v>3162</v>
      </c>
      <c r="B159" s="86">
        <v>6</v>
      </c>
      <c r="C159" s="123">
        <v>0.002659068777209643</v>
      </c>
      <c r="D159" s="86" t="s">
        <v>3669</v>
      </c>
      <c r="E159" s="86" t="b">
        <v>0</v>
      </c>
      <c r="F159" s="86" t="b">
        <v>0</v>
      </c>
      <c r="G159" s="86" t="b">
        <v>0</v>
      </c>
    </row>
    <row r="160" spans="1:7" ht="15">
      <c r="A160" s="86" t="s">
        <v>3163</v>
      </c>
      <c r="B160" s="86">
        <v>6</v>
      </c>
      <c r="C160" s="123">
        <v>0.002946018140146657</v>
      </c>
      <c r="D160" s="86" t="s">
        <v>3669</v>
      </c>
      <c r="E160" s="86" t="b">
        <v>0</v>
      </c>
      <c r="F160" s="86" t="b">
        <v>0</v>
      </c>
      <c r="G160" s="86" t="b">
        <v>0</v>
      </c>
    </row>
    <row r="161" spans="1:7" ht="15">
      <c r="A161" s="86" t="s">
        <v>3164</v>
      </c>
      <c r="B161" s="86">
        <v>6</v>
      </c>
      <c r="C161" s="123">
        <v>0.002946018140146657</v>
      </c>
      <c r="D161" s="86" t="s">
        <v>3669</v>
      </c>
      <c r="E161" s="86" t="b">
        <v>0</v>
      </c>
      <c r="F161" s="86" t="b">
        <v>0</v>
      </c>
      <c r="G161" s="86" t="b">
        <v>0</v>
      </c>
    </row>
    <row r="162" spans="1:7" ht="15">
      <c r="A162" s="86" t="s">
        <v>3165</v>
      </c>
      <c r="B162" s="86">
        <v>6</v>
      </c>
      <c r="C162" s="123">
        <v>0.002659068777209643</v>
      </c>
      <c r="D162" s="86" t="s">
        <v>3669</v>
      </c>
      <c r="E162" s="86" t="b">
        <v>0</v>
      </c>
      <c r="F162" s="86" t="b">
        <v>0</v>
      </c>
      <c r="G162" s="86" t="b">
        <v>0</v>
      </c>
    </row>
    <row r="163" spans="1:7" ht="15">
      <c r="A163" s="86" t="s">
        <v>3166</v>
      </c>
      <c r="B163" s="86">
        <v>6</v>
      </c>
      <c r="C163" s="123">
        <v>0.003149611953196576</v>
      </c>
      <c r="D163" s="86" t="s">
        <v>3669</v>
      </c>
      <c r="E163" s="86" t="b">
        <v>0</v>
      </c>
      <c r="F163" s="86" t="b">
        <v>0</v>
      </c>
      <c r="G163" s="86" t="b">
        <v>0</v>
      </c>
    </row>
    <row r="164" spans="1:7" ht="15">
      <c r="A164" s="86" t="s">
        <v>3167</v>
      </c>
      <c r="B164" s="86">
        <v>5</v>
      </c>
      <c r="C164" s="123">
        <v>0.002323415425034323</v>
      </c>
      <c r="D164" s="86" t="s">
        <v>3669</v>
      </c>
      <c r="E164" s="86" t="b">
        <v>0</v>
      </c>
      <c r="F164" s="86" t="b">
        <v>0</v>
      </c>
      <c r="G164" s="86" t="b">
        <v>0</v>
      </c>
    </row>
    <row r="165" spans="1:7" ht="15">
      <c r="A165" s="86" t="s">
        <v>3168</v>
      </c>
      <c r="B165" s="86">
        <v>5</v>
      </c>
      <c r="C165" s="123">
        <v>0.002323415425034323</v>
      </c>
      <c r="D165" s="86" t="s">
        <v>3669</v>
      </c>
      <c r="E165" s="86" t="b">
        <v>0</v>
      </c>
      <c r="F165" s="86" t="b">
        <v>0</v>
      </c>
      <c r="G165" s="86" t="b">
        <v>0</v>
      </c>
    </row>
    <row r="166" spans="1:7" ht="15">
      <c r="A166" s="86" t="s">
        <v>3169</v>
      </c>
      <c r="B166" s="86">
        <v>5</v>
      </c>
      <c r="C166" s="123">
        <v>0.002323415425034323</v>
      </c>
      <c r="D166" s="86" t="s">
        <v>3669</v>
      </c>
      <c r="E166" s="86" t="b">
        <v>0</v>
      </c>
      <c r="F166" s="86" t="b">
        <v>0</v>
      </c>
      <c r="G166" s="86" t="b">
        <v>0</v>
      </c>
    </row>
    <row r="167" spans="1:7" ht="15">
      <c r="A167" s="86" t="s">
        <v>3170</v>
      </c>
      <c r="B167" s="86">
        <v>5</v>
      </c>
      <c r="C167" s="123">
        <v>0.002323415425034323</v>
      </c>
      <c r="D167" s="86" t="s">
        <v>3669</v>
      </c>
      <c r="E167" s="86" t="b">
        <v>0</v>
      </c>
      <c r="F167" s="86" t="b">
        <v>0</v>
      </c>
      <c r="G167" s="86" t="b">
        <v>0</v>
      </c>
    </row>
    <row r="168" spans="1:7" ht="15">
      <c r="A168" s="86" t="s">
        <v>3171</v>
      </c>
      <c r="B168" s="86">
        <v>5</v>
      </c>
      <c r="C168" s="123">
        <v>0.002323415425034323</v>
      </c>
      <c r="D168" s="86" t="s">
        <v>3669</v>
      </c>
      <c r="E168" s="86" t="b">
        <v>0</v>
      </c>
      <c r="F168" s="86" t="b">
        <v>0</v>
      </c>
      <c r="G168" s="86" t="b">
        <v>0</v>
      </c>
    </row>
    <row r="169" spans="1:7" ht="15">
      <c r="A169" s="86" t="s">
        <v>3172</v>
      </c>
      <c r="B169" s="86">
        <v>5</v>
      </c>
      <c r="C169" s="123">
        <v>0.002323415425034323</v>
      </c>
      <c r="D169" s="86" t="s">
        <v>3669</v>
      </c>
      <c r="E169" s="86" t="b">
        <v>0</v>
      </c>
      <c r="F169" s="86" t="b">
        <v>0</v>
      </c>
      <c r="G169" s="86" t="b">
        <v>0</v>
      </c>
    </row>
    <row r="170" spans="1:7" ht="15">
      <c r="A170" s="86" t="s">
        <v>3173</v>
      </c>
      <c r="B170" s="86">
        <v>5</v>
      </c>
      <c r="C170" s="123">
        <v>0.002323415425034323</v>
      </c>
      <c r="D170" s="86" t="s">
        <v>3669</v>
      </c>
      <c r="E170" s="86" t="b">
        <v>1</v>
      </c>
      <c r="F170" s="86" t="b">
        <v>0</v>
      </c>
      <c r="G170" s="86" t="b">
        <v>0</v>
      </c>
    </row>
    <row r="171" spans="1:7" ht="15">
      <c r="A171" s="86" t="s">
        <v>3174</v>
      </c>
      <c r="B171" s="86">
        <v>5</v>
      </c>
      <c r="C171" s="123">
        <v>0.002323415425034323</v>
      </c>
      <c r="D171" s="86" t="s">
        <v>3669</v>
      </c>
      <c r="E171" s="86" t="b">
        <v>0</v>
      </c>
      <c r="F171" s="86" t="b">
        <v>0</v>
      </c>
      <c r="G171" s="86" t="b">
        <v>0</v>
      </c>
    </row>
    <row r="172" spans="1:7" ht="15">
      <c r="A172" s="86" t="s">
        <v>3175</v>
      </c>
      <c r="B172" s="86">
        <v>5</v>
      </c>
      <c r="C172" s="123">
        <v>0.002323415425034323</v>
      </c>
      <c r="D172" s="86" t="s">
        <v>3669</v>
      </c>
      <c r="E172" s="86" t="b">
        <v>0</v>
      </c>
      <c r="F172" s="86" t="b">
        <v>0</v>
      </c>
      <c r="G172" s="86" t="b">
        <v>0</v>
      </c>
    </row>
    <row r="173" spans="1:7" ht="15">
      <c r="A173" s="86" t="s">
        <v>3176</v>
      </c>
      <c r="B173" s="86">
        <v>5</v>
      </c>
      <c r="C173" s="123">
        <v>0.002323415425034323</v>
      </c>
      <c r="D173" s="86" t="s">
        <v>3669</v>
      </c>
      <c r="E173" s="86" t="b">
        <v>0</v>
      </c>
      <c r="F173" s="86" t="b">
        <v>1</v>
      </c>
      <c r="G173" s="86" t="b">
        <v>0</v>
      </c>
    </row>
    <row r="174" spans="1:7" ht="15">
      <c r="A174" s="86" t="s">
        <v>3177</v>
      </c>
      <c r="B174" s="86">
        <v>5</v>
      </c>
      <c r="C174" s="123">
        <v>0.002323415425034323</v>
      </c>
      <c r="D174" s="86" t="s">
        <v>3669</v>
      </c>
      <c r="E174" s="86" t="b">
        <v>0</v>
      </c>
      <c r="F174" s="86" t="b">
        <v>0</v>
      </c>
      <c r="G174" s="86" t="b">
        <v>0</v>
      </c>
    </row>
    <row r="175" spans="1:7" ht="15">
      <c r="A175" s="86" t="s">
        <v>3178</v>
      </c>
      <c r="B175" s="86">
        <v>5</v>
      </c>
      <c r="C175" s="123">
        <v>0.002323415425034323</v>
      </c>
      <c r="D175" s="86" t="s">
        <v>3669</v>
      </c>
      <c r="E175" s="86" t="b">
        <v>0</v>
      </c>
      <c r="F175" s="86" t="b">
        <v>0</v>
      </c>
      <c r="G175" s="86" t="b">
        <v>0</v>
      </c>
    </row>
    <row r="176" spans="1:7" ht="15">
      <c r="A176" s="86" t="s">
        <v>3179</v>
      </c>
      <c r="B176" s="86">
        <v>5</v>
      </c>
      <c r="C176" s="123">
        <v>0.002323415425034323</v>
      </c>
      <c r="D176" s="86" t="s">
        <v>3669</v>
      </c>
      <c r="E176" s="86" t="b">
        <v>1</v>
      </c>
      <c r="F176" s="86" t="b">
        <v>0</v>
      </c>
      <c r="G176" s="86" t="b">
        <v>0</v>
      </c>
    </row>
    <row r="177" spans="1:7" ht="15">
      <c r="A177" s="86" t="s">
        <v>3180</v>
      </c>
      <c r="B177" s="86">
        <v>5</v>
      </c>
      <c r="C177" s="123">
        <v>0.002323415425034323</v>
      </c>
      <c r="D177" s="86" t="s">
        <v>3669</v>
      </c>
      <c r="E177" s="86" t="b">
        <v>0</v>
      </c>
      <c r="F177" s="86" t="b">
        <v>0</v>
      </c>
      <c r="G177" s="86" t="b">
        <v>0</v>
      </c>
    </row>
    <row r="178" spans="1:7" ht="15">
      <c r="A178" s="86" t="s">
        <v>2581</v>
      </c>
      <c r="B178" s="86">
        <v>5</v>
      </c>
      <c r="C178" s="123">
        <v>0.002323415425034323</v>
      </c>
      <c r="D178" s="86" t="s">
        <v>3669</v>
      </c>
      <c r="E178" s="86" t="b">
        <v>0</v>
      </c>
      <c r="F178" s="86" t="b">
        <v>0</v>
      </c>
      <c r="G178" s="86" t="b">
        <v>0</v>
      </c>
    </row>
    <row r="179" spans="1:7" ht="15">
      <c r="A179" s="86" t="s">
        <v>3181</v>
      </c>
      <c r="B179" s="86">
        <v>5</v>
      </c>
      <c r="C179" s="123">
        <v>0.002323415425034323</v>
      </c>
      <c r="D179" s="86" t="s">
        <v>3669</v>
      </c>
      <c r="E179" s="86" t="b">
        <v>0</v>
      </c>
      <c r="F179" s="86" t="b">
        <v>0</v>
      </c>
      <c r="G179" s="86" t="b">
        <v>0</v>
      </c>
    </row>
    <row r="180" spans="1:7" ht="15">
      <c r="A180" s="86" t="s">
        <v>2528</v>
      </c>
      <c r="B180" s="86">
        <v>5</v>
      </c>
      <c r="C180" s="123">
        <v>0.002323415425034323</v>
      </c>
      <c r="D180" s="86" t="s">
        <v>3669</v>
      </c>
      <c r="E180" s="86" t="b">
        <v>0</v>
      </c>
      <c r="F180" s="86" t="b">
        <v>0</v>
      </c>
      <c r="G180" s="86" t="b">
        <v>0</v>
      </c>
    </row>
    <row r="181" spans="1:7" ht="15">
      <c r="A181" s="86" t="s">
        <v>3182</v>
      </c>
      <c r="B181" s="86">
        <v>5</v>
      </c>
      <c r="C181" s="123">
        <v>0.002323415425034323</v>
      </c>
      <c r="D181" s="86" t="s">
        <v>3669</v>
      </c>
      <c r="E181" s="86" t="b">
        <v>0</v>
      </c>
      <c r="F181" s="86" t="b">
        <v>0</v>
      </c>
      <c r="G181" s="86" t="b">
        <v>0</v>
      </c>
    </row>
    <row r="182" spans="1:7" ht="15">
      <c r="A182" s="86" t="s">
        <v>3183</v>
      </c>
      <c r="B182" s="86">
        <v>5</v>
      </c>
      <c r="C182" s="123">
        <v>0.002323415425034323</v>
      </c>
      <c r="D182" s="86" t="s">
        <v>3669</v>
      </c>
      <c r="E182" s="86" t="b">
        <v>0</v>
      </c>
      <c r="F182" s="86" t="b">
        <v>0</v>
      </c>
      <c r="G182" s="86" t="b">
        <v>0</v>
      </c>
    </row>
    <row r="183" spans="1:7" ht="15">
      <c r="A183" s="86" t="s">
        <v>3184</v>
      </c>
      <c r="B183" s="86">
        <v>5</v>
      </c>
      <c r="C183" s="123">
        <v>0.002323415425034323</v>
      </c>
      <c r="D183" s="86" t="s">
        <v>3669</v>
      </c>
      <c r="E183" s="86" t="b">
        <v>0</v>
      </c>
      <c r="F183" s="86" t="b">
        <v>0</v>
      </c>
      <c r="G183" s="86" t="b">
        <v>0</v>
      </c>
    </row>
    <row r="184" spans="1:7" ht="15">
      <c r="A184" s="86" t="s">
        <v>3185</v>
      </c>
      <c r="B184" s="86">
        <v>5</v>
      </c>
      <c r="C184" s="123">
        <v>0.002323415425034323</v>
      </c>
      <c r="D184" s="86" t="s">
        <v>3669</v>
      </c>
      <c r="E184" s="86" t="b">
        <v>0</v>
      </c>
      <c r="F184" s="86" t="b">
        <v>0</v>
      </c>
      <c r="G184" s="86" t="b">
        <v>0</v>
      </c>
    </row>
    <row r="185" spans="1:7" ht="15">
      <c r="A185" s="86" t="s">
        <v>3186</v>
      </c>
      <c r="B185" s="86">
        <v>5</v>
      </c>
      <c r="C185" s="123">
        <v>0.002323415425034323</v>
      </c>
      <c r="D185" s="86" t="s">
        <v>3669</v>
      </c>
      <c r="E185" s="86" t="b">
        <v>0</v>
      </c>
      <c r="F185" s="86" t="b">
        <v>0</v>
      </c>
      <c r="G185" s="86" t="b">
        <v>0</v>
      </c>
    </row>
    <row r="186" spans="1:7" ht="15">
      <c r="A186" s="86" t="s">
        <v>3187</v>
      </c>
      <c r="B186" s="86">
        <v>5</v>
      </c>
      <c r="C186" s="123">
        <v>0.002323415425034323</v>
      </c>
      <c r="D186" s="86" t="s">
        <v>3669</v>
      </c>
      <c r="E186" s="86" t="b">
        <v>0</v>
      </c>
      <c r="F186" s="86" t="b">
        <v>0</v>
      </c>
      <c r="G186" s="86" t="b">
        <v>0</v>
      </c>
    </row>
    <row r="187" spans="1:7" ht="15">
      <c r="A187" s="86" t="s">
        <v>2574</v>
      </c>
      <c r="B187" s="86">
        <v>5</v>
      </c>
      <c r="C187" s="123">
        <v>0.002323415425034323</v>
      </c>
      <c r="D187" s="86" t="s">
        <v>3669</v>
      </c>
      <c r="E187" s="86" t="b">
        <v>0</v>
      </c>
      <c r="F187" s="86" t="b">
        <v>0</v>
      </c>
      <c r="G187" s="86" t="b">
        <v>0</v>
      </c>
    </row>
    <row r="188" spans="1:7" ht="15">
      <c r="A188" s="86" t="s">
        <v>3188</v>
      </c>
      <c r="B188" s="86">
        <v>5</v>
      </c>
      <c r="C188" s="123">
        <v>0.002323415425034323</v>
      </c>
      <c r="D188" s="86" t="s">
        <v>3669</v>
      </c>
      <c r="E188" s="86" t="b">
        <v>0</v>
      </c>
      <c r="F188" s="86" t="b">
        <v>0</v>
      </c>
      <c r="G188" s="86" t="b">
        <v>0</v>
      </c>
    </row>
    <row r="189" spans="1:7" ht="15">
      <c r="A189" s="86" t="s">
        <v>3189</v>
      </c>
      <c r="B189" s="86">
        <v>5</v>
      </c>
      <c r="C189" s="123">
        <v>0.002323415425034323</v>
      </c>
      <c r="D189" s="86" t="s">
        <v>3669</v>
      </c>
      <c r="E189" s="86" t="b">
        <v>1</v>
      </c>
      <c r="F189" s="86" t="b">
        <v>0</v>
      </c>
      <c r="G189" s="86" t="b">
        <v>0</v>
      </c>
    </row>
    <row r="190" spans="1:7" ht="15">
      <c r="A190" s="86" t="s">
        <v>3190</v>
      </c>
      <c r="B190" s="86">
        <v>5</v>
      </c>
      <c r="C190" s="123">
        <v>0.002323415425034323</v>
      </c>
      <c r="D190" s="86" t="s">
        <v>3669</v>
      </c>
      <c r="E190" s="86" t="b">
        <v>0</v>
      </c>
      <c r="F190" s="86" t="b">
        <v>0</v>
      </c>
      <c r="G190" s="86" t="b">
        <v>0</v>
      </c>
    </row>
    <row r="191" spans="1:7" ht="15">
      <c r="A191" s="86" t="s">
        <v>3191</v>
      </c>
      <c r="B191" s="86">
        <v>5</v>
      </c>
      <c r="C191" s="123">
        <v>0.002323415425034323</v>
      </c>
      <c r="D191" s="86" t="s">
        <v>3669</v>
      </c>
      <c r="E191" s="86" t="b">
        <v>0</v>
      </c>
      <c r="F191" s="86" t="b">
        <v>0</v>
      </c>
      <c r="G191" s="86" t="b">
        <v>0</v>
      </c>
    </row>
    <row r="192" spans="1:7" ht="15">
      <c r="A192" s="86" t="s">
        <v>402</v>
      </c>
      <c r="B192" s="86">
        <v>5</v>
      </c>
      <c r="C192" s="123">
        <v>0.002323415425034323</v>
      </c>
      <c r="D192" s="86" t="s">
        <v>3669</v>
      </c>
      <c r="E192" s="86" t="b">
        <v>0</v>
      </c>
      <c r="F192" s="86" t="b">
        <v>0</v>
      </c>
      <c r="G192" s="86" t="b">
        <v>0</v>
      </c>
    </row>
    <row r="193" spans="1:7" ht="15">
      <c r="A193" s="86" t="s">
        <v>2546</v>
      </c>
      <c r="B193" s="86">
        <v>5</v>
      </c>
      <c r="C193" s="123">
        <v>0.002323415425034323</v>
      </c>
      <c r="D193" s="86" t="s">
        <v>3669</v>
      </c>
      <c r="E193" s="86" t="b">
        <v>0</v>
      </c>
      <c r="F193" s="86" t="b">
        <v>0</v>
      </c>
      <c r="G193" s="86" t="b">
        <v>0</v>
      </c>
    </row>
    <row r="194" spans="1:7" ht="15">
      <c r="A194" s="86" t="s">
        <v>3192</v>
      </c>
      <c r="B194" s="86">
        <v>5</v>
      </c>
      <c r="C194" s="123">
        <v>0.002323415425034323</v>
      </c>
      <c r="D194" s="86" t="s">
        <v>3669</v>
      </c>
      <c r="E194" s="86" t="b">
        <v>1</v>
      </c>
      <c r="F194" s="86" t="b">
        <v>0</v>
      </c>
      <c r="G194" s="86" t="b">
        <v>0</v>
      </c>
    </row>
    <row r="195" spans="1:7" ht="15">
      <c r="A195" s="86" t="s">
        <v>3193</v>
      </c>
      <c r="B195" s="86">
        <v>5</v>
      </c>
      <c r="C195" s="123">
        <v>0.002323415425034323</v>
      </c>
      <c r="D195" s="86" t="s">
        <v>3669</v>
      </c>
      <c r="E195" s="86" t="b">
        <v>0</v>
      </c>
      <c r="F195" s="86" t="b">
        <v>0</v>
      </c>
      <c r="G195" s="86" t="b">
        <v>0</v>
      </c>
    </row>
    <row r="196" spans="1:7" ht="15">
      <c r="A196" s="86" t="s">
        <v>3194</v>
      </c>
      <c r="B196" s="86">
        <v>5</v>
      </c>
      <c r="C196" s="123">
        <v>0.002323415425034323</v>
      </c>
      <c r="D196" s="86" t="s">
        <v>3669</v>
      </c>
      <c r="E196" s="86" t="b">
        <v>0</v>
      </c>
      <c r="F196" s="86" t="b">
        <v>0</v>
      </c>
      <c r="G196" s="86" t="b">
        <v>0</v>
      </c>
    </row>
    <row r="197" spans="1:7" ht="15">
      <c r="A197" s="86" t="s">
        <v>3195</v>
      </c>
      <c r="B197" s="86">
        <v>5</v>
      </c>
      <c r="C197" s="123">
        <v>0.002323415425034323</v>
      </c>
      <c r="D197" s="86" t="s">
        <v>3669</v>
      </c>
      <c r="E197" s="86" t="b">
        <v>0</v>
      </c>
      <c r="F197" s="86" t="b">
        <v>0</v>
      </c>
      <c r="G197" s="86" t="b">
        <v>0</v>
      </c>
    </row>
    <row r="198" spans="1:7" ht="15">
      <c r="A198" s="86" t="s">
        <v>3196</v>
      </c>
      <c r="B198" s="86">
        <v>5</v>
      </c>
      <c r="C198" s="123">
        <v>0.002323415425034323</v>
      </c>
      <c r="D198" s="86" t="s">
        <v>3669</v>
      </c>
      <c r="E198" s="86" t="b">
        <v>0</v>
      </c>
      <c r="F198" s="86" t="b">
        <v>0</v>
      </c>
      <c r="G198" s="86" t="b">
        <v>0</v>
      </c>
    </row>
    <row r="199" spans="1:7" ht="15">
      <c r="A199" s="86" t="s">
        <v>3197</v>
      </c>
      <c r="B199" s="86">
        <v>5</v>
      </c>
      <c r="C199" s="123">
        <v>0.002323415425034323</v>
      </c>
      <c r="D199" s="86" t="s">
        <v>3669</v>
      </c>
      <c r="E199" s="86" t="b">
        <v>1</v>
      </c>
      <c r="F199" s="86" t="b">
        <v>0</v>
      </c>
      <c r="G199" s="86" t="b">
        <v>0</v>
      </c>
    </row>
    <row r="200" spans="1:7" ht="15">
      <c r="A200" s="86" t="s">
        <v>3198</v>
      </c>
      <c r="B200" s="86">
        <v>5</v>
      </c>
      <c r="C200" s="123">
        <v>0.002323415425034323</v>
      </c>
      <c r="D200" s="86" t="s">
        <v>3669</v>
      </c>
      <c r="E200" s="86" t="b">
        <v>0</v>
      </c>
      <c r="F200" s="86" t="b">
        <v>0</v>
      </c>
      <c r="G200" s="86" t="b">
        <v>0</v>
      </c>
    </row>
    <row r="201" spans="1:7" ht="15">
      <c r="A201" s="86" t="s">
        <v>3199</v>
      </c>
      <c r="B201" s="86">
        <v>5</v>
      </c>
      <c r="C201" s="123">
        <v>0.002323415425034323</v>
      </c>
      <c r="D201" s="86" t="s">
        <v>3669</v>
      </c>
      <c r="E201" s="86" t="b">
        <v>0</v>
      </c>
      <c r="F201" s="86" t="b">
        <v>0</v>
      </c>
      <c r="G201" s="86" t="b">
        <v>0</v>
      </c>
    </row>
    <row r="202" spans="1:7" ht="15">
      <c r="A202" s="86" t="s">
        <v>3200</v>
      </c>
      <c r="B202" s="86">
        <v>5</v>
      </c>
      <c r="C202" s="123">
        <v>0.002323415425034323</v>
      </c>
      <c r="D202" s="86" t="s">
        <v>3669</v>
      </c>
      <c r="E202" s="86" t="b">
        <v>0</v>
      </c>
      <c r="F202" s="86" t="b">
        <v>0</v>
      </c>
      <c r="G202" s="86" t="b">
        <v>0</v>
      </c>
    </row>
    <row r="203" spans="1:7" ht="15">
      <c r="A203" s="86" t="s">
        <v>3201</v>
      </c>
      <c r="B203" s="86">
        <v>5</v>
      </c>
      <c r="C203" s="123">
        <v>0.002323415425034323</v>
      </c>
      <c r="D203" s="86" t="s">
        <v>3669</v>
      </c>
      <c r="E203" s="86" t="b">
        <v>0</v>
      </c>
      <c r="F203" s="86" t="b">
        <v>0</v>
      </c>
      <c r="G203" s="86" t="b">
        <v>0</v>
      </c>
    </row>
    <row r="204" spans="1:7" ht="15">
      <c r="A204" s="86" t="s">
        <v>3202</v>
      </c>
      <c r="B204" s="86">
        <v>5</v>
      </c>
      <c r="C204" s="123">
        <v>0.002323415425034323</v>
      </c>
      <c r="D204" s="86" t="s">
        <v>3669</v>
      </c>
      <c r="E204" s="86" t="b">
        <v>0</v>
      </c>
      <c r="F204" s="86" t="b">
        <v>0</v>
      </c>
      <c r="G204" s="86" t="b">
        <v>0</v>
      </c>
    </row>
    <row r="205" spans="1:7" ht="15">
      <c r="A205" s="86" t="s">
        <v>3203</v>
      </c>
      <c r="B205" s="86">
        <v>5</v>
      </c>
      <c r="C205" s="123">
        <v>0.002323415425034323</v>
      </c>
      <c r="D205" s="86" t="s">
        <v>3669</v>
      </c>
      <c r="E205" s="86" t="b">
        <v>0</v>
      </c>
      <c r="F205" s="86" t="b">
        <v>0</v>
      </c>
      <c r="G205" s="86" t="b">
        <v>0</v>
      </c>
    </row>
    <row r="206" spans="1:7" ht="15">
      <c r="A206" s="86" t="s">
        <v>3204</v>
      </c>
      <c r="B206" s="86">
        <v>5</v>
      </c>
      <c r="C206" s="123">
        <v>0.002323415425034323</v>
      </c>
      <c r="D206" s="86" t="s">
        <v>3669</v>
      </c>
      <c r="E206" s="86" t="b">
        <v>0</v>
      </c>
      <c r="F206" s="86" t="b">
        <v>0</v>
      </c>
      <c r="G206" s="86" t="b">
        <v>0</v>
      </c>
    </row>
    <row r="207" spans="1:7" ht="15">
      <c r="A207" s="86" t="s">
        <v>3205</v>
      </c>
      <c r="B207" s="86">
        <v>5</v>
      </c>
      <c r="C207" s="123">
        <v>0.002323415425034323</v>
      </c>
      <c r="D207" s="86" t="s">
        <v>3669</v>
      </c>
      <c r="E207" s="86" t="b">
        <v>0</v>
      </c>
      <c r="F207" s="86" t="b">
        <v>0</v>
      </c>
      <c r="G207" s="86" t="b">
        <v>0</v>
      </c>
    </row>
    <row r="208" spans="1:7" ht="15">
      <c r="A208" s="86" t="s">
        <v>3206</v>
      </c>
      <c r="B208" s="86">
        <v>5</v>
      </c>
      <c r="C208" s="123">
        <v>0.002323415425034323</v>
      </c>
      <c r="D208" s="86" t="s">
        <v>3669</v>
      </c>
      <c r="E208" s="86" t="b">
        <v>0</v>
      </c>
      <c r="F208" s="86" t="b">
        <v>0</v>
      </c>
      <c r="G208" s="86" t="b">
        <v>0</v>
      </c>
    </row>
    <row r="209" spans="1:7" ht="15">
      <c r="A209" s="86" t="s">
        <v>3207</v>
      </c>
      <c r="B209" s="86">
        <v>5</v>
      </c>
      <c r="C209" s="123">
        <v>0.002323415425034323</v>
      </c>
      <c r="D209" s="86" t="s">
        <v>3669</v>
      </c>
      <c r="E209" s="86" t="b">
        <v>0</v>
      </c>
      <c r="F209" s="86" t="b">
        <v>0</v>
      </c>
      <c r="G209" s="86" t="b">
        <v>0</v>
      </c>
    </row>
    <row r="210" spans="1:7" ht="15">
      <c r="A210" s="86" t="s">
        <v>3208</v>
      </c>
      <c r="B210" s="86">
        <v>5</v>
      </c>
      <c r="C210" s="123">
        <v>0.002323415425034323</v>
      </c>
      <c r="D210" s="86" t="s">
        <v>3669</v>
      </c>
      <c r="E210" s="86" t="b">
        <v>0</v>
      </c>
      <c r="F210" s="86" t="b">
        <v>0</v>
      </c>
      <c r="G210" s="86" t="b">
        <v>0</v>
      </c>
    </row>
    <row r="211" spans="1:7" ht="15">
      <c r="A211" s="86" t="s">
        <v>3209</v>
      </c>
      <c r="B211" s="86">
        <v>5</v>
      </c>
      <c r="C211" s="123">
        <v>0.002323415425034323</v>
      </c>
      <c r="D211" s="86" t="s">
        <v>3669</v>
      </c>
      <c r="E211" s="86" t="b">
        <v>0</v>
      </c>
      <c r="F211" s="86" t="b">
        <v>0</v>
      </c>
      <c r="G211" s="86" t="b">
        <v>0</v>
      </c>
    </row>
    <row r="212" spans="1:7" ht="15">
      <c r="A212" s="86" t="s">
        <v>3210</v>
      </c>
      <c r="B212" s="86">
        <v>5</v>
      </c>
      <c r="C212" s="123">
        <v>0.002323415425034323</v>
      </c>
      <c r="D212" s="86" t="s">
        <v>3669</v>
      </c>
      <c r="E212" s="86" t="b">
        <v>0</v>
      </c>
      <c r="F212" s="86" t="b">
        <v>0</v>
      </c>
      <c r="G212" s="86" t="b">
        <v>0</v>
      </c>
    </row>
    <row r="213" spans="1:7" ht="15">
      <c r="A213" s="86" t="s">
        <v>3211</v>
      </c>
      <c r="B213" s="86">
        <v>5</v>
      </c>
      <c r="C213" s="123">
        <v>0.002323415425034323</v>
      </c>
      <c r="D213" s="86" t="s">
        <v>3669</v>
      </c>
      <c r="E213" s="86" t="b">
        <v>0</v>
      </c>
      <c r="F213" s="86" t="b">
        <v>0</v>
      </c>
      <c r="G213" s="86" t="b">
        <v>0</v>
      </c>
    </row>
    <row r="214" spans="1:7" ht="15">
      <c r="A214" s="86" t="s">
        <v>3212</v>
      </c>
      <c r="B214" s="86">
        <v>5</v>
      </c>
      <c r="C214" s="123">
        <v>0.002323415425034323</v>
      </c>
      <c r="D214" s="86" t="s">
        <v>3669</v>
      </c>
      <c r="E214" s="86" t="b">
        <v>0</v>
      </c>
      <c r="F214" s="86" t="b">
        <v>0</v>
      </c>
      <c r="G214" s="86" t="b">
        <v>0</v>
      </c>
    </row>
    <row r="215" spans="1:7" ht="15">
      <c r="A215" s="86" t="s">
        <v>389</v>
      </c>
      <c r="B215" s="86">
        <v>5</v>
      </c>
      <c r="C215" s="123">
        <v>0.002323415425034323</v>
      </c>
      <c r="D215" s="86" t="s">
        <v>3669</v>
      </c>
      <c r="E215" s="86" t="b">
        <v>0</v>
      </c>
      <c r="F215" s="86" t="b">
        <v>0</v>
      </c>
      <c r="G215" s="86" t="b">
        <v>0</v>
      </c>
    </row>
    <row r="216" spans="1:7" ht="15">
      <c r="A216" s="86" t="s">
        <v>3213</v>
      </c>
      <c r="B216" s="86">
        <v>5</v>
      </c>
      <c r="C216" s="123">
        <v>0.002323415425034323</v>
      </c>
      <c r="D216" s="86" t="s">
        <v>3669</v>
      </c>
      <c r="E216" s="86" t="b">
        <v>1</v>
      </c>
      <c r="F216" s="86" t="b">
        <v>0</v>
      </c>
      <c r="G216" s="86" t="b">
        <v>0</v>
      </c>
    </row>
    <row r="217" spans="1:7" ht="15">
      <c r="A217" s="86" t="s">
        <v>3214</v>
      </c>
      <c r="B217" s="86">
        <v>5</v>
      </c>
      <c r="C217" s="123">
        <v>0.002323415425034323</v>
      </c>
      <c r="D217" s="86" t="s">
        <v>3669</v>
      </c>
      <c r="E217" s="86" t="b">
        <v>0</v>
      </c>
      <c r="F217" s="86" t="b">
        <v>0</v>
      </c>
      <c r="G217" s="86" t="b">
        <v>0</v>
      </c>
    </row>
    <row r="218" spans="1:7" ht="15">
      <c r="A218" s="86" t="s">
        <v>3215</v>
      </c>
      <c r="B218" s="86">
        <v>5</v>
      </c>
      <c r="C218" s="123">
        <v>0.002323415425034323</v>
      </c>
      <c r="D218" s="86" t="s">
        <v>3669</v>
      </c>
      <c r="E218" s="86" t="b">
        <v>1</v>
      </c>
      <c r="F218" s="86" t="b">
        <v>0</v>
      </c>
      <c r="G218" s="86" t="b">
        <v>0</v>
      </c>
    </row>
    <row r="219" spans="1:7" ht="15">
      <c r="A219" s="86" t="s">
        <v>3216</v>
      </c>
      <c r="B219" s="86">
        <v>5</v>
      </c>
      <c r="C219" s="123">
        <v>0.002323415425034323</v>
      </c>
      <c r="D219" s="86" t="s">
        <v>3669</v>
      </c>
      <c r="E219" s="86" t="b">
        <v>0</v>
      </c>
      <c r="F219" s="86" t="b">
        <v>0</v>
      </c>
      <c r="G219" s="86" t="b">
        <v>0</v>
      </c>
    </row>
    <row r="220" spans="1:7" ht="15">
      <c r="A220" s="86" t="s">
        <v>3217</v>
      </c>
      <c r="B220" s="86">
        <v>5</v>
      </c>
      <c r="C220" s="123">
        <v>0.002323415425034323</v>
      </c>
      <c r="D220" s="86" t="s">
        <v>3669</v>
      </c>
      <c r="E220" s="86" t="b">
        <v>0</v>
      </c>
      <c r="F220" s="86" t="b">
        <v>0</v>
      </c>
      <c r="G220" s="86" t="b">
        <v>0</v>
      </c>
    </row>
    <row r="221" spans="1:7" ht="15">
      <c r="A221" s="86" t="s">
        <v>3218</v>
      </c>
      <c r="B221" s="86">
        <v>5</v>
      </c>
      <c r="C221" s="123">
        <v>0.002323415425034323</v>
      </c>
      <c r="D221" s="86" t="s">
        <v>3669</v>
      </c>
      <c r="E221" s="86" t="b">
        <v>0</v>
      </c>
      <c r="F221" s="86" t="b">
        <v>0</v>
      </c>
      <c r="G221" s="86" t="b">
        <v>0</v>
      </c>
    </row>
    <row r="222" spans="1:7" ht="15">
      <c r="A222" s="86" t="s">
        <v>3219</v>
      </c>
      <c r="B222" s="86">
        <v>5</v>
      </c>
      <c r="C222" s="123">
        <v>0.002323415425034323</v>
      </c>
      <c r="D222" s="86" t="s">
        <v>3669</v>
      </c>
      <c r="E222" s="86" t="b">
        <v>0</v>
      </c>
      <c r="F222" s="86" t="b">
        <v>0</v>
      </c>
      <c r="G222" s="86" t="b">
        <v>0</v>
      </c>
    </row>
    <row r="223" spans="1:7" ht="15">
      <c r="A223" s="86" t="s">
        <v>381</v>
      </c>
      <c r="B223" s="86">
        <v>5</v>
      </c>
      <c r="C223" s="123">
        <v>0.002323415425034323</v>
      </c>
      <c r="D223" s="86" t="s">
        <v>3669</v>
      </c>
      <c r="E223" s="86" t="b">
        <v>0</v>
      </c>
      <c r="F223" s="86" t="b">
        <v>0</v>
      </c>
      <c r="G223" s="86" t="b">
        <v>0</v>
      </c>
    </row>
    <row r="224" spans="1:7" ht="15">
      <c r="A224" s="86" t="s">
        <v>3220</v>
      </c>
      <c r="B224" s="86">
        <v>5</v>
      </c>
      <c r="C224" s="123">
        <v>0.002624676627663813</v>
      </c>
      <c r="D224" s="86" t="s">
        <v>3669</v>
      </c>
      <c r="E224" s="86" t="b">
        <v>1</v>
      </c>
      <c r="F224" s="86" t="b">
        <v>0</v>
      </c>
      <c r="G224" s="86" t="b">
        <v>0</v>
      </c>
    </row>
    <row r="225" spans="1:7" ht="15">
      <c r="A225" s="86" t="s">
        <v>3221</v>
      </c>
      <c r="B225" s="86">
        <v>4</v>
      </c>
      <c r="C225" s="123">
        <v>0.0019640120934311047</v>
      </c>
      <c r="D225" s="86" t="s">
        <v>3669</v>
      </c>
      <c r="E225" s="86" t="b">
        <v>0</v>
      </c>
      <c r="F225" s="86" t="b">
        <v>0</v>
      </c>
      <c r="G225" s="86" t="b">
        <v>0</v>
      </c>
    </row>
    <row r="226" spans="1:7" ht="15">
      <c r="A226" s="86" t="s">
        <v>3222</v>
      </c>
      <c r="B226" s="86">
        <v>4</v>
      </c>
      <c r="C226" s="123">
        <v>0.0019640120934311047</v>
      </c>
      <c r="D226" s="86" t="s">
        <v>3669</v>
      </c>
      <c r="E226" s="86" t="b">
        <v>1</v>
      </c>
      <c r="F226" s="86" t="b">
        <v>0</v>
      </c>
      <c r="G226" s="86" t="b">
        <v>0</v>
      </c>
    </row>
    <row r="227" spans="1:7" ht="15">
      <c r="A227" s="86" t="s">
        <v>3223</v>
      </c>
      <c r="B227" s="86">
        <v>4</v>
      </c>
      <c r="C227" s="123">
        <v>0.0019640120934311047</v>
      </c>
      <c r="D227" s="86" t="s">
        <v>3669</v>
      </c>
      <c r="E227" s="86" t="b">
        <v>0</v>
      </c>
      <c r="F227" s="86" t="b">
        <v>0</v>
      </c>
      <c r="G227" s="86" t="b">
        <v>0</v>
      </c>
    </row>
    <row r="228" spans="1:7" ht="15">
      <c r="A228" s="86" t="s">
        <v>3224</v>
      </c>
      <c r="B228" s="86">
        <v>4</v>
      </c>
      <c r="C228" s="123">
        <v>0.0019640120934311047</v>
      </c>
      <c r="D228" s="86" t="s">
        <v>3669</v>
      </c>
      <c r="E228" s="86" t="b">
        <v>0</v>
      </c>
      <c r="F228" s="86" t="b">
        <v>0</v>
      </c>
      <c r="G228" s="86" t="b">
        <v>0</v>
      </c>
    </row>
    <row r="229" spans="1:7" ht="15">
      <c r="A229" s="86" t="s">
        <v>3225</v>
      </c>
      <c r="B229" s="86">
        <v>4</v>
      </c>
      <c r="C229" s="123">
        <v>0.0019640120934311047</v>
      </c>
      <c r="D229" s="86" t="s">
        <v>3669</v>
      </c>
      <c r="E229" s="86" t="b">
        <v>0</v>
      </c>
      <c r="F229" s="86" t="b">
        <v>0</v>
      </c>
      <c r="G229" s="86" t="b">
        <v>0</v>
      </c>
    </row>
    <row r="230" spans="1:7" ht="15">
      <c r="A230" s="86" t="s">
        <v>3226</v>
      </c>
      <c r="B230" s="86">
        <v>4</v>
      </c>
      <c r="C230" s="123">
        <v>0.0019640120934311047</v>
      </c>
      <c r="D230" s="86" t="s">
        <v>3669</v>
      </c>
      <c r="E230" s="86" t="b">
        <v>0</v>
      </c>
      <c r="F230" s="86" t="b">
        <v>0</v>
      </c>
      <c r="G230" s="86" t="b">
        <v>0</v>
      </c>
    </row>
    <row r="231" spans="1:7" ht="15">
      <c r="A231" s="86" t="s">
        <v>3227</v>
      </c>
      <c r="B231" s="86">
        <v>4</v>
      </c>
      <c r="C231" s="123">
        <v>0.0019640120934311047</v>
      </c>
      <c r="D231" s="86" t="s">
        <v>3669</v>
      </c>
      <c r="E231" s="86" t="b">
        <v>0</v>
      </c>
      <c r="F231" s="86" t="b">
        <v>0</v>
      </c>
      <c r="G231" s="86" t="b">
        <v>0</v>
      </c>
    </row>
    <row r="232" spans="1:7" ht="15">
      <c r="A232" s="86" t="s">
        <v>3228</v>
      </c>
      <c r="B232" s="86">
        <v>4</v>
      </c>
      <c r="C232" s="123">
        <v>0.0019640120934311047</v>
      </c>
      <c r="D232" s="86" t="s">
        <v>3669</v>
      </c>
      <c r="E232" s="86" t="b">
        <v>0</v>
      </c>
      <c r="F232" s="86" t="b">
        <v>0</v>
      </c>
      <c r="G232" s="86" t="b">
        <v>0</v>
      </c>
    </row>
    <row r="233" spans="1:7" ht="15">
      <c r="A233" s="86" t="s">
        <v>3229</v>
      </c>
      <c r="B233" s="86">
        <v>4</v>
      </c>
      <c r="C233" s="123">
        <v>0.0019640120934311047</v>
      </c>
      <c r="D233" s="86" t="s">
        <v>3669</v>
      </c>
      <c r="E233" s="86" t="b">
        <v>0</v>
      </c>
      <c r="F233" s="86" t="b">
        <v>0</v>
      </c>
      <c r="G233" s="86" t="b">
        <v>0</v>
      </c>
    </row>
    <row r="234" spans="1:7" ht="15">
      <c r="A234" s="86" t="s">
        <v>3230</v>
      </c>
      <c r="B234" s="86">
        <v>4</v>
      </c>
      <c r="C234" s="123">
        <v>0.0019640120934311047</v>
      </c>
      <c r="D234" s="86" t="s">
        <v>3669</v>
      </c>
      <c r="E234" s="86" t="b">
        <v>0</v>
      </c>
      <c r="F234" s="86" t="b">
        <v>1</v>
      </c>
      <c r="G234" s="86" t="b">
        <v>0</v>
      </c>
    </row>
    <row r="235" spans="1:7" ht="15">
      <c r="A235" s="86" t="s">
        <v>3231</v>
      </c>
      <c r="B235" s="86">
        <v>4</v>
      </c>
      <c r="C235" s="123">
        <v>0.0019640120934311047</v>
      </c>
      <c r="D235" s="86" t="s">
        <v>3669</v>
      </c>
      <c r="E235" s="86" t="b">
        <v>0</v>
      </c>
      <c r="F235" s="86" t="b">
        <v>0</v>
      </c>
      <c r="G235" s="86" t="b">
        <v>0</v>
      </c>
    </row>
    <row r="236" spans="1:7" ht="15">
      <c r="A236" s="86" t="s">
        <v>3232</v>
      </c>
      <c r="B236" s="86">
        <v>4</v>
      </c>
      <c r="C236" s="123">
        <v>0.0019640120934311047</v>
      </c>
      <c r="D236" s="86" t="s">
        <v>3669</v>
      </c>
      <c r="E236" s="86" t="b">
        <v>0</v>
      </c>
      <c r="F236" s="86" t="b">
        <v>0</v>
      </c>
      <c r="G236" s="86" t="b">
        <v>0</v>
      </c>
    </row>
    <row r="237" spans="1:7" ht="15">
      <c r="A237" s="86" t="s">
        <v>3233</v>
      </c>
      <c r="B237" s="86">
        <v>4</v>
      </c>
      <c r="C237" s="123">
        <v>0.0019640120934311047</v>
      </c>
      <c r="D237" s="86" t="s">
        <v>3669</v>
      </c>
      <c r="E237" s="86" t="b">
        <v>0</v>
      </c>
      <c r="F237" s="86" t="b">
        <v>0</v>
      </c>
      <c r="G237" s="86" t="b">
        <v>0</v>
      </c>
    </row>
    <row r="238" spans="1:7" ht="15">
      <c r="A238" s="86" t="s">
        <v>3234</v>
      </c>
      <c r="B238" s="86">
        <v>4</v>
      </c>
      <c r="C238" s="123">
        <v>0.0019640120934311047</v>
      </c>
      <c r="D238" s="86" t="s">
        <v>3669</v>
      </c>
      <c r="E238" s="86" t="b">
        <v>0</v>
      </c>
      <c r="F238" s="86" t="b">
        <v>0</v>
      </c>
      <c r="G238" s="86" t="b">
        <v>0</v>
      </c>
    </row>
    <row r="239" spans="1:7" ht="15">
      <c r="A239" s="86" t="s">
        <v>3235</v>
      </c>
      <c r="B239" s="86">
        <v>4</v>
      </c>
      <c r="C239" s="123">
        <v>0.0019640120934311047</v>
      </c>
      <c r="D239" s="86" t="s">
        <v>3669</v>
      </c>
      <c r="E239" s="86" t="b">
        <v>1</v>
      </c>
      <c r="F239" s="86" t="b">
        <v>0</v>
      </c>
      <c r="G239" s="86" t="b">
        <v>0</v>
      </c>
    </row>
    <row r="240" spans="1:7" ht="15">
      <c r="A240" s="86" t="s">
        <v>3236</v>
      </c>
      <c r="B240" s="86">
        <v>4</v>
      </c>
      <c r="C240" s="123">
        <v>0.0019640120934311047</v>
      </c>
      <c r="D240" s="86" t="s">
        <v>3669</v>
      </c>
      <c r="E240" s="86" t="b">
        <v>1</v>
      </c>
      <c r="F240" s="86" t="b">
        <v>0</v>
      </c>
      <c r="G240" s="86" t="b">
        <v>0</v>
      </c>
    </row>
    <row r="241" spans="1:7" ht="15">
      <c r="A241" s="86" t="s">
        <v>3237</v>
      </c>
      <c r="B241" s="86">
        <v>4</v>
      </c>
      <c r="C241" s="123">
        <v>0.0019640120934311047</v>
      </c>
      <c r="D241" s="86" t="s">
        <v>3669</v>
      </c>
      <c r="E241" s="86" t="b">
        <v>0</v>
      </c>
      <c r="F241" s="86" t="b">
        <v>0</v>
      </c>
      <c r="G241" s="86" t="b">
        <v>0</v>
      </c>
    </row>
    <row r="242" spans="1:7" ht="15">
      <c r="A242" s="86" t="s">
        <v>3238</v>
      </c>
      <c r="B242" s="86">
        <v>4</v>
      </c>
      <c r="C242" s="123">
        <v>0.0019640120934311047</v>
      </c>
      <c r="D242" s="86" t="s">
        <v>3669</v>
      </c>
      <c r="E242" s="86" t="b">
        <v>0</v>
      </c>
      <c r="F242" s="86" t="b">
        <v>0</v>
      </c>
      <c r="G242" s="86" t="b">
        <v>0</v>
      </c>
    </row>
    <row r="243" spans="1:7" ht="15">
      <c r="A243" s="86" t="s">
        <v>3239</v>
      </c>
      <c r="B243" s="86">
        <v>4</v>
      </c>
      <c r="C243" s="123">
        <v>0.0019640120934311047</v>
      </c>
      <c r="D243" s="86" t="s">
        <v>3669</v>
      </c>
      <c r="E243" s="86" t="b">
        <v>0</v>
      </c>
      <c r="F243" s="86" t="b">
        <v>0</v>
      </c>
      <c r="G243" s="86" t="b">
        <v>0</v>
      </c>
    </row>
    <row r="244" spans="1:7" ht="15">
      <c r="A244" s="86" t="s">
        <v>3240</v>
      </c>
      <c r="B244" s="86">
        <v>4</v>
      </c>
      <c r="C244" s="123">
        <v>0.0019640120934311047</v>
      </c>
      <c r="D244" s="86" t="s">
        <v>3669</v>
      </c>
      <c r="E244" s="86" t="b">
        <v>0</v>
      </c>
      <c r="F244" s="86" t="b">
        <v>0</v>
      </c>
      <c r="G244" s="86" t="b">
        <v>0</v>
      </c>
    </row>
    <row r="245" spans="1:7" ht="15">
      <c r="A245" s="86" t="s">
        <v>3241</v>
      </c>
      <c r="B245" s="86">
        <v>4</v>
      </c>
      <c r="C245" s="123">
        <v>0.0019640120934311047</v>
      </c>
      <c r="D245" s="86" t="s">
        <v>3669</v>
      </c>
      <c r="E245" s="86" t="b">
        <v>0</v>
      </c>
      <c r="F245" s="86" t="b">
        <v>0</v>
      </c>
      <c r="G245" s="86" t="b">
        <v>0</v>
      </c>
    </row>
    <row r="246" spans="1:7" ht="15">
      <c r="A246" s="86" t="s">
        <v>3242</v>
      </c>
      <c r="B246" s="86">
        <v>4</v>
      </c>
      <c r="C246" s="123">
        <v>0.0019640120934311047</v>
      </c>
      <c r="D246" s="86" t="s">
        <v>3669</v>
      </c>
      <c r="E246" s="86" t="b">
        <v>0</v>
      </c>
      <c r="F246" s="86" t="b">
        <v>0</v>
      </c>
      <c r="G246" s="86" t="b">
        <v>0</v>
      </c>
    </row>
    <row r="247" spans="1:7" ht="15">
      <c r="A247" s="86" t="s">
        <v>3243</v>
      </c>
      <c r="B247" s="86">
        <v>4</v>
      </c>
      <c r="C247" s="123">
        <v>0.0019640120934311047</v>
      </c>
      <c r="D247" s="86" t="s">
        <v>3669</v>
      </c>
      <c r="E247" s="86" t="b">
        <v>0</v>
      </c>
      <c r="F247" s="86" t="b">
        <v>0</v>
      </c>
      <c r="G247" s="86" t="b">
        <v>0</v>
      </c>
    </row>
    <row r="248" spans="1:7" ht="15">
      <c r="A248" s="86" t="s">
        <v>3244</v>
      </c>
      <c r="B248" s="86">
        <v>4</v>
      </c>
      <c r="C248" s="123">
        <v>0.0019640120934311047</v>
      </c>
      <c r="D248" s="86" t="s">
        <v>3669</v>
      </c>
      <c r="E248" s="86" t="b">
        <v>0</v>
      </c>
      <c r="F248" s="86" t="b">
        <v>0</v>
      </c>
      <c r="G248" s="86" t="b">
        <v>0</v>
      </c>
    </row>
    <row r="249" spans="1:7" ht="15">
      <c r="A249" s="86" t="s">
        <v>3245</v>
      </c>
      <c r="B249" s="86">
        <v>4</v>
      </c>
      <c r="C249" s="123">
        <v>0.0019640120934311047</v>
      </c>
      <c r="D249" s="86" t="s">
        <v>3669</v>
      </c>
      <c r="E249" s="86" t="b">
        <v>0</v>
      </c>
      <c r="F249" s="86" t="b">
        <v>0</v>
      </c>
      <c r="G249" s="86" t="b">
        <v>0</v>
      </c>
    </row>
    <row r="250" spans="1:7" ht="15">
      <c r="A250" s="86" t="s">
        <v>3246</v>
      </c>
      <c r="B250" s="86">
        <v>4</v>
      </c>
      <c r="C250" s="123">
        <v>0.0019640120934311047</v>
      </c>
      <c r="D250" s="86" t="s">
        <v>3669</v>
      </c>
      <c r="E250" s="86" t="b">
        <v>0</v>
      </c>
      <c r="F250" s="86" t="b">
        <v>0</v>
      </c>
      <c r="G250" s="86" t="b">
        <v>0</v>
      </c>
    </row>
    <row r="251" spans="1:7" ht="15">
      <c r="A251" s="86" t="s">
        <v>3247</v>
      </c>
      <c r="B251" s="86">
        <v>4</v>
      </c>
      <c r="C251" s="123">
        <v>0.0019640120934311047</v>
      </c>
      <c r="D251" s="86" t="s">
        <v>3669</v>
      </c>
      <c r="E251" s="86" t="b">
        <v>0</v>
      </c>
      <c r="F251" s="86" t="b">
        <v>0</v>
      </c>
      <c r="G251" s="86" t="b">
        <v>0</v>
      </c>
    </row>
    <row r="252" spans="1:7" ht="15">
      <c r="A252" s="86" t="s">
        <v>3248</v>
      </c>
      <c r="B252" s="86">
        <v>4</v>
      </c>
      <c r="C252" s="123">
        <v>0.0019640120934311047</v>
      </c>
      <c r="D252" s="86" t="s">
        <v>3669</v>
      </c>
      <c r="E252" s="86" t="b">
        <v>0</v>
      </c>
      <c r="F252" s="86" t="b">
        <v>0</v>
      </c>
      <c r="G252" s="86" t="b">
        <v>0</v>
      </c>
    </row>
    <row r="253" spans="1:7" ht="15">
      <c r="A253" s="86" t="s">
        <v>3249</v>
      </c>
      <c r="B253" s="86">
        <v>4</v>
      </c>
      <c r="C253" s="123">
        <v>0.0019640120934311047</v>
      </c>
      <c r="D253" s="86" t="s">
        <v>3669</v>
      </c>
      <c r="E253" s="86" t="b">
        <v>1</v>
      </c>
      <c r="F253" s="86" t="b">
        <v>0</v>
      </c>
      <c r="G253" s="86" t="b">
        <v>0</v>
      </c>
    </row>
    <row r="254" spans="1:7" ht="15">
      <c r="A254" s="86" t="s">
        <v>3250</v>
      </c>
      <c r="B254" s="86">
        <v>4</v>
      </c>
      <c r="C254" s="123">
        <v>0.0019640120934311047</v>
      </c>
      <c r="D254" s="86" t="s">
        <v>3669</v>
      </c>
      <c r="E254" s="86" t="b">
        <v>0</v>
      </c>
      <c r="F254" s="86" t="b">
        <v>0</v>
      </c>
      <c r="G254" s="86" t="b">
        <v>0</v>
      </c>
    </row>
    <row r="255" spans="1:7" ht="15">
      <c r="A255" s="86" t="s">
        <v>3251</v>
      </c>
      <c r="B255" s="86">
        <v>4</v>
      </c>
      <c r="C255" s="123">
        <v>0.0019640120934311047</v>
      </c>
      <c r="D255" s="86" t="s">
        <v>3669</v>
      </c>
      <c r="E255" s="86" t="b">
        <v>0</v>
      </c>
      <c r="F255" s="86" t="b">
        <v>0</v>
      </c>
      <c r="G255" s="86" t="b">
        <v>0</v>
      </c>
    </row>
    <row r="256" spans="1:7" ht="15">
      <c r="A256" s="86" t="s">
        <v>3252</v>
      </c>
      <c r="B256" s="86">
        <v>4</v>
      </c>
      <c r="C256" s="123">
        <v>0.0019640120934311047</v>
      </c>
      <c r="D256" s="86" t="s">
        <v>3669</v>
      </c>
      <c r="E256" s="86" t="b">
        <v>0</v>
      </c>
      <c r="F256" s="86" t="b">
        <v>0</v>
      </c>
      <c r="G256" s="86" t="b">
        <v>0</v>
      </c>
    </row>
    <row r="257" spans="1:7" ht="15">
      <c r="A257" s="86" t="s">
        <v>2572</v>
      </c>
      <c r="B257" s="86">
        <v>4</v>
      </c>
      <c r="C257" s="123">
        <v>0.0019640120934311047</v>
      </c>
      <c r="D257" s="86" t="s">
        <v>3669</v>
      </c>
      <c r="E257" s="86" t="b">
        <v>0</v>
      </c>
      <c r="F257" s="86" t="b">
        <v>0</v>
      </c>
      <c r="G257" s="86" t="b">
        <v>0</v>
      </c>
    </row>
    <row r="258" spans="1:7" ht="15">
      <c r="A258" s="86" t="s">
        <v>2573</v>
      </c>
      <c r="B258" s="86">
        <v>4</v>
      </c>
      <c r="C258" s="123">
        <v>0.0019640120934311047</v>
      </c>
      <c r="D258" s="86" t="s">
        <v>3669</v>
      </c>
      <c r="E258" s="86" t="b">
        <v>0</v>
      </c>
      <c r="F258" s="86" t="b">
        <v>0</v>
      </c>
      <c r="G258" s="86" t="b">
        <v>0</v>
      </c>
    </row>
    <row r="259" spans="1:7" ht="15">
      <c r="A259" s="86" t="s">
        <v>3253</v>
      </c>
      <c r="B259" s="86">
        <v>4</v>
      </c>
      <c r="C259" s="123">
        <v>0.0019640120934311047</v>
      </c>
      <c r="D259" s="86" t="s">
        <v>3669</v>
      </c>
      <c r="E259" s="86" t="b">
        <v>0</v>
      </c>
      <c r="F259" s="86" t="b">
        <v>1</v>
      </c>
      <c r="G259" s="86" t="b">
        <v>0</v>
      </c>
    </row>
    <row r="260" spans="1:7" ht="15">
      <c r="A260" s="86" t="s">
        <v>3254</v>
      </c>
      <c r="B260" s="86">
        <v>4</v>
      </c>
      <c r="C260" s="123">
        <v>0.0019640120934311047</v>
      </c>
      <c r="D260" s="86" t="s">
        <v>3669</v>
      </c>
      <c r="E260" s="86" t="b">
        <v>0</v>
      </c>
      <c r="F260" s="86" t="b">
        <v>0</v>
      </c>
      <c r="G260" s="86" t="b">
        <v>0</v>
      </c>
    </row>
    <row r="261" spans="1:7" ht="15">
      <c r="A261" s="86" t="s">
        <v>2485</v>
      </c>
      <c r="B261" s="86">
        <v>4</v>
      </c>
      <c r="C261" s="123">
        <v>0.0019640120934311047</v>
      </c>
      <c r="D261" s="86" t="s">
        <v>3669</v>
      </c>
      <c r="E261" s="86" t="b">
        <v>0</v>
      </c>
      <c r="F261" s="86" t="b">
        <v>0</v>
      </c>
      <c r="G261" s="86" t="b">
        <v>0</v>
      </c>
    </row>
    <row r="262" spans="1:7" ht="15">
      <c r="A262" s="86" t="s">
        <v>3255</v>
      </c>
      <c r="B262" s="86">
        <v>4</v>
      </c>
      <c r="C262" s="123">
        <v>0.0019640120934311047</v>
      </c>
      <c r="D262" s="86" t="s">
        <v>3669</v>
      </c>
      <c r="E262" s="86" t="b">
        <v>0</v>
      </c>
      <c r="F262" s="86" t="b">
        <v>0</v>
      </c>
      <c r="G262" s="86" t="b">
        <v>0</v>
      </c>
    </row>
    <row r="263" spans="1:7" ht="15">
      <c r="A263" s="86" t="s">
        <v>3256</v>
      </c>
      <c r="B263" s="86">
        <v>4</v>
      </c>
      <c r="C263" s="123">
        <v>0.0019640120934311047</v>
      </c>
      <c r="D263" s="86" t="s">
        <v>3669</v>
      </c>
      <c r="E263" s="86" t="b">
        <v>1</v>
      </c>
      <c r="F263" s="86" t="b">
        <v>0</v>
      </c>
      <c r="G263" s="86" t="b">
        <v>0</v>
      </c>
    </row>
    <row r="264" spans="1:7" ht="15">
      <c r="A264" s="86" t="s">
        <v>3257</v>
      </c>
      <c r="B264" s="86">
        <v>4</v>
      </c>
      <c r="C264" s="123">
        <v>0.0019640120934311047</v>
      </c>
      <c r="D264" s="86" t="s">
        <v>3669</v>
      </c>
      <c r="E264" s="86" t="b">
        <v>0</v>
      </c>
      <c r="F264" s="86" t="b">
        <v>0</v>
      </c>
      <c r="G264" s="86" t="b">
        <v>0</v>
      </c>
    </row>
    <row r="265" spans="1:7" ht="15">
      <c r="A265" s="86" t="s">
        <v>3258</v>
      </c>
      <c r="B265" s="86">
        <v>4</v>
      </c>
      <c r="C265" s="123">
        <v>0.0019640120934311047</v>
      </c>
      <c r="D265" s="86" t="s">
        <v>3669</v>
      </c>
      <c r="E265" s="86" t="b">
        <v>0</v>
      </c>
      <c r="F265" s="86" t="b">
        <v>0</v>
      </c>
      <c r="G265" s="86" t="b">
        <v>0</v>
      </c>
    </row>
    <row r="266" spans="1:7" ht="15">
      <c r="A266" s="86" t="s">
        <v>3259</v>
      </c>
      <c r="B266" s="86">
        <v>4</v>
      </c>
      <c r="C266" s="123">
        <v>0.0022910408774223933</v>
      </c>
      <c r="D266" s="86" t="s">
        <v>3669</v>
      </c>
      <c r="E266" s="86" t="b">
        <v>0</v>
      </c>
      <c r="F266" s="86" t="b">
        <v>0</v>
      </c>
      <c r="G266" s="86" t="b">
        <v>0</v>
      </c>
    </row>
    <row r="267" spans="1:7" ht="15">
      <c r="A267" s="86" t="s">
        <v>3260</v>
      </c>
      <c r="B267" s="86">
        <v>4</v>
      </c>
      <c r="C267" s="123">
        <v>0.0019640120934311047</v>
      </c>
      <c r="D267" s="86" t="s">
        <v>3669</v>
      </c>
      <c r="E267" s="86" t="b">
        <v>0</v>
      </c>
      <c r="F267" s="86" t="b">
        <v>0</v>
      </c>
      <c r="G267" s="86" t="b">
        <v>0</v>
      </c>
    </row>
    <row r="268" spans="1:7" ht="15">
      <c r="A268" s="86" t="s">
        <v>3261</v>
      </c>
      <c r="B268" s="86">
        <v>4</v>
      </c>
      <c r="C268" s="123">
        <v>0.0019640120934311047</v>
      </c>
      <c r="D268" s="86" t="s">
        <v>3669</v>
      </c>
      <c r="E268" s="86" t="b">
        <v>0</v>
      </c>
      <c r="F268" s="86" t="b">
        <v>0</v>
      </c>
      <c r="G268" s="86" t="b">
        <v>0</v>
      </c>
    </row>
    <row r="269" spans="1:7" ht="15">
      <c r="A269" s="86" t="s">
        <v>3262</v>
      </c>
      <c r="B269" s="86">
        <v>4</v>
      </c>
      <c r="C269" s="123">
        <v>0.0019640120934311047</v>
      </c>
      <c r="D269" s="86" t="s">
        <v>3669</v>
      </c>
      <c r="E269" s="86" t="b">
        <v>0</v>
      </c>
      <c r="F269" s="86" t="b">
        <v>0</v>
      </c>
      <c r="G269" s="86" t="b">
        <v>0</v>
      </c>
    </row>
    <row r="270" spans="1:7" ht="15">
      <c r="A270" s="86" t="s">
        <v>3263</v>
      </c>
      <c r="B270" s="86">
        <v>4</v>
      </c>
      <c r="C270" s="123">
        <v>0.0022910408774223933</v>
      </c>
      <c r="D270" s="86" t="s">
        <v>3669</v>
      </c>
      <c r="E270" s="86" t="b">
        <v>0</v>
      </c>
      <c r="F270" s="86" t="b">
        <v>0</v>
      </c>
      <c r="G270" s="86" t="b">
        <v>0</v>
      </c>
    </row>
    <row r="271" spans="1:7" ht="15">
      <c r="A271" s="86" t="s">
        <v>3264</v>
      </c>
      <c r="B271" s="86">
        <v>4</v>
      </c>
      <c r="C271" s="123">
        <v>0.0022910408774223933</v>
      </c>
      <c r="D271" s="86" t="s">
        <v>3669</v>
      </c>
      <c r="E271" s="86" t="b">
        <v>0</v>
      </c>
      <c r="F271" s="86" t="b">
        <v>0</v>
      </c>
      <c r="G271" s="86" t="b">
        <v>0</v>
      </c>
    </row>
    <row r="272" spans="1:7" ht="15">
      <c r="A272" s="86" t="s">
        <v>3265</v>
      </c>
      <c r="B272" s="86">
        <v>4</v>
      </c>
      <c r="C272" s="123">
        <v>0.0019640120934311047</v>
      </c>
      <c r="D272" s="86" t="s">
        <v>3669</v>
      </c>
      <c r="E272" s="86" t="b">
        <v>0</v>
      </c>
      <c r="F272" s="86" t="b">
        <v>0</v>
      </c>
      <c r="G272" s="86" t="b">
        <v>0</v>
      </c>
    </row>
    <row r="273" spans="1:7" ht="15">
      <c r="A273" s="86" t="s">
        <v>3266</v>
      </c>
      <c r="B273" s="86">
        <v>4</v>
      </c>
      <c r="C273" s="123">
        <v>0.0019640120934311047</v>
      </c>
      <c r="D273" s="86" t="s">
        <v>3669</v>
      </c>
      <c r="E273" s="86" t="b">
        <v>0</v>
      </c>
      <c r="F273" s="86" t="b">
        <v>0</v>
      </c>
      <c r="G273" s="86" t="b">
        <v>0</v>
      </c>
    </row>
    <row r="274" spans="1:7" ht="15">
      <c r="A274" s="86" t="s">
        <v>3267</v>
      </c>
      <c r="B274" s="86">
        <v>4</v>
      </c>
      <c r="C274" s="123">
        <v>0.0019640120934311047</v>
      </c>
      <c r="D274" s="86" t="s">
        <v>3669</v>
      </c>
      <c r="E274" s="86" t="b">
        <v>1</v>
      </c>
      <c r="F274" s="86" t="b">
        <v>0</v>
      </c>
      <c r="G274" s="86" t="b">
        <v>0</v>
      </c>
    </row>
    <row r="275" spans="1:7" ht="15">
      <c r="A275" s="86" t="s">
        <v>3268</v>
      </c>
      <c r="B275" s="86">
        <v>4</v>
      </c>
      <c r="C275" s="123">
        <v>0.0022910408774223933</v>
      </c>
      <c r="D275" s="86" t="s">
        <v>3669</v>
      </c>
      <c r="E275" s="86" t="b">
        <v>0</v>
      </c>
      <c r="F275" s="86" t="b">
        <v>0</v>
      </c>
      <c r="G275" s="86" t="b">
        <v>0</v>
      </c>
    </row>
    <row r="276" spans="1:7" ht="15">
      <c r="A276" s="86" t="s">
        <v>3269</v>
      </c>
      <c r="B276" s="86">
        <v>4</v>
      </c>
      <c r="C276" s="123">
        <v>0.0022910408774223933</v>
      </c>
      <c r="D276" s="86" t="s">
        <v>3669</v>
      </c>
      <c r="E276" s="86" t="b">
        <v>0</v>
      </c>
      <c r="F276" s="86" t="b">
        <v>0</v>
      </c>
      <c r="G276" s="86" t="b">
        <v>0</v>
      </c>
    </row>
    <row r="277" spans="1:7" ht="15">
      <c r="A277" s="86" t="s">
        <v>3270</v>
      </c>
      <c r="B277" s="86">
        <v>4</v>
      </c>
      <c r="C277" s="123">
        <v>0.0019640120934311047</v>
      </c>
      <c r="D277" s="86" t="s">
        <v>3669</v>
      </c>
      <c r="E277" s="86" t="b">
        <v>0</v>
      </c>
      <c r="F277" s="86" t="b">
        <v>0</v>
      </c>
      <c r="G277" s="86" t="b">
        <v>0</v>
      </c>
    </row>
    <row r="278" spans="1:7" ht="15">
      <c r="A278" s="86" t="s">
        <v>3271</v>
      </c>
      <c r="B278" s="86">
        <v>4</v>
      </c>
      <c r="C278" s="123">
        <v>0.0019640120934311047</v>
      </c>
      <c r="D278" s="86" t="s">
        <v>3669</v>
      </c>
      <c r="E278" s="86" t="b">
        <v>0</v>
      </c>
      <c r="F278" s="86" t="b">
        <v>0</v>
      </c>
      <c r="G278" s="86" t="b">
        <v>0</v>
      </c>
    </row>
    <row r="279" spans="1:7" ht="15">
      <c r="A279" s="86" t="s">
        <v>3272</v>
      </c>
      <c r="B279" s="86">
        <v>4</v>
      </c>
      <c r="C279" s="123">
        <v>0.0019640120934311047</v>
      </c>
      <c r="D279" s="86" t="s">
        <v>3669</v>
      </c>
      <c r="E279" s="86" t="b">
        <v>0</v>
      </c>
      <c r="F279" s="86" t="b">
        <v>0</v>
      </c>
      <c r="G279" s="86" t="b">
        <v>0</v>
      </c>
    </row>
    <row r="280" spans="1:7" ht="15">
      <c r="A280" s="86" t="s">
        <v>3273</v>
      </c>
      <c r="B280" s="86">
        <v>4</v>
      </c>
      <c r="C280" s="123">
        <v>0.0019640120934311047</v>
      </c>
      <c r="D280" s="86" t="s">
        <v>3669</v>
      </c>
      <c r="E280" s="86" t="b">
        <v>0</v>
      </c>
      <c r="F280" s="86" t="b">
        <v>0</v>
      </c>
      <c r="G280" s="86" t="b">
        <v>0</v>
      </c>
    </row>
    <row r="281" spans="1:7" ht="15">
      <c r="A281" s="86" t="s">
        <v>3274</v>
      </c>
      <c r="B281" s="86">
        <v>4</v>
      </c>
      <c r="C281" s="123">
        <v>0.0019640120934311047</v>
      </c>
      <c r="D281" s="86" t="s">
        <v>3669</v>
      </c>
      <c r="E281" s="86" t="b">
        <v>0</v>
      </c>
      <c r="F281" s="86" t="b">
        <v>0</v>
      </c>
      <c r="G281" s="86" t="b">
        <v>0</v>
      </c>
    </row>
    <row r="282" spans="1:7" ht="15">
      <c r="A282" s="86" t="s">
        <v>3275</v>
      </c>
      <c r="B282" s="86">
        <v>4</v>
      </c>
      <c r="C282" s="123">
        <v>0.0019640120934311047</v>
      </c>
      <c r="D282" s="86" t="s">
        <v>3669</v>
      </c>
      <c r="E282" s="86" t="b">
        <v>0</v>
      </c>
      <c r="F282" s="86" t="b">
        <v>0</v>
      </c>
      <c r="G282" s="86" t="b">
        <v>0</v>
      </c>
    </row>
    <row r="283" spans="1:7" ht="15">
      <c r="A283" s="86" t="s">
        <v>3276</v>
      </c>
      <c r="B283" s="86">
        <v>4</v>
      </c>
      <c r="C283" s="123">
        <v>0.0019640120934311047</v>
      </c>
      <c r="D283" s="86" t="s">
        <v>3669</v>
      </c>
      <c r="E283" s="86" t="b">
        <v>0</v>
      </c>
      <c r="F283" s="86" t="b">
        <v>0</v>
      </c>
      <c r="G283" s="86" t="b">
        <v>0</v>
      </c>
    </row>
    <row r="284" spans="1:7" ht="15">
      <c r="A284" s="86" t="s">
        <v>3277</v>
      </c>
      <c r="B284" s="86">
        <v>4</v>
      </c>
      <c r="C284" s="123">
        <v>0.0019640120934311047</v>
      </c>
      <c r="D284" s="86" t="s">
        <v>3669</v>
      </c>
      <c r="E284" s="86" t="b">
        <v>0</v>
      </c>
      <c r="F284" s="86" t="b">
        <v>0</v>
      </c>
      <c r="G284" s="86" t="b">
        <v>0</v>
      </c>
    </row>
    <row r="285" spans="1:7" ht="15">
      <c r="A285" s="86" t="s">
        <v>3278</v>
      </c>
      <c r="B285" s="86">
        <v>4</v>
      </c>
      <c r="C285" s="123">
        <v>0.0019640120934311047</v>
      </c>
      <c r="D285" s="86" t="s">
        <v>3669</v>
      </c>
      <c r="E285" s="86" t="b">
        <v>0</v>
      </c>
      <c r="F285" s="86" t="b">
        <v>0</v>
      </c>
      <c r="G285" s="86" t="b">
        <v>0</v>
      </c>
    </row>
    <row r="286" spans="1:7" ht="15">
      <c r="A286" s="86" t="s">
        <v>3279</v>
      </c>
      <c r="B286" s="86">
        <v>4</v>
      </c>
      <c r="C286" s="123">
        <v>0.0019640120934311047</v>
      </c>
      <c r="D286" s="86" t="s">
        <v>3669</v>
      </c>
      <c r="E286" s="86" t="b">
        <v>0</v>
      </c>
      <c r="F286" s="86" t="b">
        <v>0</v>
      </c>
      <c r="G286" s="86" t="b">
        <v>0</v>
      </c>
    </row>
    <row r="287" spans="1:7" ht="15">
      <c r="A287" s="86" t="s">
        <v>3280</v>
      </c>
      <c r="B287" s="86">
        <v>4</v>
      </c>
      <c r="C287" s="123">
        <v>0.0019640120934311047</v>
      </c>
      <c r="D287" s="86" t="s">
        <v>3669</v>
      </c>
      <c r="E287" s="86" t="b">
        <v>0</v>
      </c>
      <c r="F287" s="86" t="b">
        <v>0</v>
      </c>
      <c r="G287" s="86" t="b">
        <v>0</v>
      </c>
    </row>
    <row r="288" spans="1:7" ht="15">
      <c r="A288" s="86" t="s">
        <v>3281</v>
      </c>
      <c r="B288" s="86">
        <v>4</v>
      </c>
      <c r="C288" s="123">
        <v>0.0019640120934311047</v>
      </c>
      <c r="D288" s="86" t="s">
        <v>3669</v>
      </c>
      <c r="E288" s="86" t="b">
        <v>0</v>
      </c>
      <c r="F288" s="86" t="b">
        <v>0</v>
      </c>
      <c r="G288" s="86" t="b">
        <v>0</v>
      </c>
    </row>
    <row r="289" spans="1:7" ht="15">
      <c r="A289" s="86" t="s">
        <v>3282</v>
      </c>
      <c r="B289" s="86">
        <v>4</v>
      </c>
      <c r="C289" s="123">
        <v>0.0019640120934311047</v>
      </c>
      <c r="D289" s="86" t="s">
        <v>3669</v>
      </c>
      <c r="E289" s="86" t="b">
        <v>0</v>
      </c>
      <c r="F289" s="86" t="b">
        <v>0</v>
      </c>
      <c r="G289" s="86" t="b">
        <v>0</v>
      </c>
    </row>
    <row r="290" spans="1:7" ht="15">
      <c r="A290" s="86" t="s">
        <v>390</v>
      </c>
      <c r="B290" s="86">
        <v>4</v>
      </c>
      <c r="C290" s="123">
        <v>0.0019640120934311047</v>
      </c>
      <c r="D290" s="86" t="s">
        <v>3669</v>
      </c>
      <c r="E290" s="86" t="b">
        <v>0</v>
      </c>
      <c r="F290" s="86" t="b">
        <v>0</v>
      </c>
      <c r="G290" s="86" t="b">
        <v>0</v>
      </c>
    </row>
    <row r="291" spans="1:7" ht="15">
      <c r="A291" s="86" t="s">
        <v>3283</v>
      </c>
      <c r="B291" s="86">
        <v>4</v>
      </c>
      <c r="C291" s="123">
        <v>0.0019640120934311047</v>
      </c>
      <c r="D291" s="86" t="s">
        <v>3669</v>
      </c>
      <c r="E291" s="86" t="b">
        <v>0</v>
      </c>
      <c r="F291" s="86" t="b">
        <v>0</v>
      </c>
      <c r="G291" s="86" t="b">
        <v>0</v>
      </c>
    </row>
    <row r="292" spans="1:7" ht="15">
      <c r="A292" s="86" t="s">
        <v>3284</v>
      </c>
      <c r="B292" s="86">
        <v>4</v>
      </c>
      <c r="C292" s="123">
        <v>0.0022910408774223933</v>
      </c>
      <c r="D292" s="86" t="s">
        <v>3669</v>
      </c>
      <c r="E292" s="86" t="b">
        <v>0</v>
      </c>
      <c r="F292" s="86" t="b">
        <v>0</v>
      </c>
      <c r="G292" s="86" t="b">
        <v>0</v>
      </c>
    </row>
    <row r="293" spans="1:7" ht="15">
      <c r="A293" s="86" t="s">
        <v>3285</v>
      </c>
      <c r="B293" s="86">
        <v>4</v>
      </c>
      <c r="C293" s="123">
        <v>0.0022910408774223933</v>
      </c>
      <c r="D293" s="86" t="s">
        <v>3669</v>
      </c>
      <c r="E293" s="86" t="b">
        <v>0</v>
      </c>
      <c r="F293" s="86" t="b">
        <v>0</v>
      </c>
      <c r="G293" s="86" t="b">
        <v>0</v>
      </c>
    </row>
    <row r="294" spans="1:7" ht="15">
      <c r="A294" s="86" t="s">
        <v>3286</v>
      </c>
      <c r="B294" s="86">
        <v>4</v>
      </c>
      <c r="C294" s="123">
        <v>0.0022910408774223933</v>
      </c>
      <c r="D294" s="86" t="s">
        <v>3669</v>
      </c>
      <c r="E294" s="86" t="b">
        <v>0</v>
      </c>
      <c r="F294" s="86" t="b">
        <v>0</v>
      </c>
      <c r="G294" s="86" t="b">
        <v>0</v>
      </c>
    </row>
    <row r="295" spans="1:7" ht="15">
      <c r="A295" s="86" t="s">
        <v>3287</v>
      </c>
      <c r="B295" s="86">
        <v>3</v>
      </c>
      <c r="C295" s="123">
        <v>0.001574805976598288</v>
      </c>
      <c r="D295" s="86" t="s">
        <v>3669</v>
      </c>
      <c r="E295" s="86" t="b">
        <v>0</v>
      </c>
      <c r="F295" s="86" t="b">
        <v>0</v>
      </c>
      <c r="G295" s="86" t="b">
        <v>0</v>
      </c>
    </row>
    <row r="296" spans="1:7" ht="15">
      <c r="A296" s="86" t="s">
        <v>3288</v>
      </c>
      <c r="B296" s="86">
        <v>3</v>
      </c>
      <c r="C296" s="123">
        <v>0.001574805976598288</v>
      </c>
      <c r="D296" s="86" t="s">
        <v>3669</v>
      </c>
      <c r="E296" s="86" t="b">
        <v>0</v>
      </c>
      <c r="F296" s="86" t="b">
        <v>0</v>
      </c>
      <c r="G296" s="86" t="b">
        <v>0</v>
      </c>
    </row>
    <row r="297" spans="1:7" ht="15">
      <c r="A297" s="86" t="s">
        <v>3289</v>
      </c>
      <c r="B297" s="86">
        <v>3</v>
      </c>
      <c r="C297" s="123">
        <v>0.001574805976598288</v>
      </c>
      <c r="D297" s="86" t="s">
        <v>3669</v>
      </c>
      <c r="E297" s="86" t="b">
        <v>0</v>
      </c>
      <c r="F297" s="86" t="b">
        <v>0</v>
      </c>
      <c r="G297" s="86" t="b">
        <v>0</v>
      </c>
    </row>
    <row r="298" spans="1:7" ht="15">
      <c r="A298" s="86" t="s">
        <v>3290</v>
      </c>
      <c r="B298" s="86">
        <v>3</v>
      </c>
      <c r="C298" s="123">
        <v>0.001574805976598288</v>
      </c>
      <c r="D298" s="86" t="s">
        <v>3669</v>
      </c>
      <c r="E298" s="86" t="b">
        <v>0</v>
      </c>
      <c r="F298" s="86" t="b">
        <v>0</v>
      </c>
      <c r="G298" s="86" t="b">
        <v>0</v>
      </c>
    </row>
    <row r="299" spans="1:7" ht="15">
      <c r="A299" s="86" t="s">
        <v>3291</v>
      </c>
      <c r="B299" s="86">
        <v>3</v>
      </c>
      <c r="C299" s="123">
        <v>0.001574805976598288</v>
      </c>
      <c r="D299" s="86" t="s">
        <v>3669</v>
      </c>
      <c r="E299" s="86" t="b">
        <v>1</v>
      </c>
      <c r="F299" s="86" t="b">
        <v>0</v>
      </c>
      <c r="G299" s="86" t="b">
        <v>0</v>
      </c>
    </row>
    <row r="300" spans="1:7" ht="15">
      <c r="A300" s="86" t="s">
        <v>3292</v>
      </c>
      <c r="B300" s="86">
        <v>3</v>
      </c>
      <c r="C300" s="123">
        <v>0.001574805976598288</v>
      </c>
      <c r="D300" s="86" t="s">
        <v>3669</v>
      </c>
      <c r="E300" s="86" t="b">
        <v>0</v>
      </c>
      <c r="F300" s="86" t="b">
        <v>0</v>
      </c>
      <c r="G300" s="86" t="b">
        <v>0</v>
      </c>
    </row>
    <row r="301" spans="1:7" ht="15">
      <c r="A301" s="86" t="s">
        <v>3293</v>
      </c>
      <c r="B301" s="86">
        <v>3</v>
      </c>
      <c r="C301" s="123">
        <v>0.001574805976598288</v>
      </c>
      <c r="D301" s="86" t="s">
        <v>3669</v>
      </c>
      <c r="E301" s="86" t="b">
        <v>0</v>
      </c>
      <c r="F301" s="86" t="b">
        <v>0</v>
      </c>
      <c r="G301" s="86" t="b">
        <v>0</v>
      </c>
    </row>
    <row r="302" spans="1:7" ht="15">
      <c r="A302" s="86" t="s">
        <v>3294</v>
      </c>
      <c r="B302" s="86">
        <v>3</v>
      </c>
      <c r="C302" s="123">
        <v>0.001574805976598288</v>
      </c>
      <c r="D302" s="86" t="s">
        <v>3669</v>
      </c>
      <c r="E302" s="86" t="b">
        <v>0</v>
      </c>
      <c r="F302" s="86" t="b">
        <v>0</v>
      </c>
      <c r="G302" s="86" t="b">
        <v>0</v>
      </c>
    </row>
    <row r="303" spans="1:7" ht="15">
      <c r="A303" s="86" t="s">
        <v>3295</v>
      </c>
      <c r="B303" s="86">
        <v>3</v>
      </c>
      <c r="C303" s="123">
        <v>0.001574805976598288</v>
      </c>
      <c r="D303" s="86" t="s">
        <v>3669</v>
      </c>
      <c r="E303" s="86" t="b">
        <v>0</v>
      </c>
      <c r="F303" s="86" t="b">
        <v>0</v>
      </c>
      <c r="G303" s="86" t="b">
        <v>0</v>
      </c>
    </row>
    <row r="304" spans="1:7" ht="15">
      <c r="A304" s="86" t="s">
        <v>3296</v>
      </c>
      <c r="B304" s="86">
        <v>3</v>
      </c>
      <c r="C304" s="123">
        <v>0.001574805976598288</v>
      </c>
      <c r="D304" s="86" t="s">
        <v>3669</v>
      </c>
      <c r="E304" s="86" t="b">
        <v>0</v>
      </c>
      <c r="F304" s="86" t="b">
        <v>0</v>
      </c>
      <c r="G304" s="86" t="b">
        <v>0</v>
      </c>
    </row>
    <row r="305" spans="1:7" ht="15">
      <c r="A305" s="86" t="s">
        <v>3297</v>
      </c>
      <c r="B305" s="86">
        <v>3</v>
      </c>
      <c r="C305" s="123">
        <v>0.001574805976598288</v>
      </c>
      <c r="D305" s="86" t="s">
        <v>3669</v>
      </c>
      <c r="E305" s="86" t="b">
        <v>0</v>
      </c>
      <c r="F305" s="86" t="b">
        <v>0</v>
      </c>
      <c r="G305" s="86" t="b">
        <v>0</v>
      </c>
    </row>
    <row r="306" spans="1:7" ht="15">
      <c r="A306" s="86" t="s">
        <v>3298</v>
      </c>
      <c r="B306" s="86">
        <v>3</v>
      </c>
      <c r="C306" s="123">
        <v>0.001574805976598288</v>
      </c>
      <c r="D306" s="86" t="s">
        <v>3669</v>
      </c>
      <c r="E306" s="86" t="b">
        <v>0</v>
      </c>
      <c r="F306" s="86" t="b">
        <v>0</v>
      </c>
      <c r="G306" s="86" t="b">
        <v>0</v>
      </c>
    </row>
    <row r="307" spans="1:7" ht="15">
      <c r="A307" s="86" t="s">
        <v>3299</v>
      </c>
      <c r="B307" s="86">
        <v>3</v>
      </c>
      <c r="C307" s="123">
        <v>0.001574805976598288</v>
      </c>
      <c r="D307" s="86" t="s">
        <v>3669</v>
      </c>
      <c r="E307" s="86" t="b">
        <v>0</v>
      </c>
      <c r="F307" s="86" t="b">
        <v>0</v>
      </c>
      <c r="G307" s="86" t="b">
        <v>0</v>
      </c>
    </row>
    <row r="308" spans="1:7" ht="15">
      <c r="A308" s="86" t="s">
        <v>2474</v>
      </c>
      <c r="B308" s="86">
        <v>3</v>
      </c>
      <c r="C308" s="123">
        <v>0.001574805976598288</v>
      </c>
      <c r="D308" s="86" t="s">
        <v>3669</v>
      </c>
      <c r="E308" s="86" t="b">
        <v>0</v>
      </c>
      <c r="F308" s="86" t="b">
        <v>0</v>
      </c>
      <c r="G308" s="86" t="b">
        <v>0</v>
      </c>
    </row>
    <row r="309" spans="1:7" ht="15">
      <c r="A309" s="86" t="s">
        <v>2582</v>
      </c>
      <c r="B309" s="86">
        <v>3</v>
      </c>
      <c r="C309" s="123">
        <v>0.001574805976598288</v>
      </c>
      <c r="D309" s="86" t="s">
        <v>3669</v>
      </c>
      <c r="E309" s="86" t="b">
        <v>0</v>
      </c>
      <c r="F309" s="86" t="b">
        <v>0</v>
      </c>
      <c r="G309" s="86" t="b">
        <v>0</v>
      </c>
    </row>
    <row r="310" spans="1:7" ht="15">
      <c r="A310" s="86" t="s">
        <v>2584</v>
      </c>
      <c r="B310" s="86">
        <v>3</v>
      </c>
      <c r="C310" s="123">
        <v>0.001574805976598288</v>
      </c>
      <c r="D310" s="86" t="s">
        <v>3669</v>
      </c>
      <c r="E310" s="86" t="b">
        <v>0</v>
      </c>
      <c r="F310" s="86" t="b">
        <v>0</v>
      </c>
      <c r="G310" s="86" t="b">
        <v>0</v>
      </c>
    </row>
    <row r="311" spans="1:7" ht="15">
      <c r="A311" s="86" t="s">
        <v>2585</v>
      </c>
      <c r="B311" s="86">
        <v>3</v>
      </c>
      <c r="C311" s="123">
        <v>0.001574805976598288</v>
      </c>
      <c r="D311" s="86" t="s">
        <v>3669</v>
      </c>
      <c r="E311" s="86" t="b">
        <v>0</v>
      </c>
      <c r="F311" s="86" t="b">
        <v>0</v>
      </c>
      <c r="G311" s="86" t="b">
        <v>0</v>
      </c>
    </row>
    <row r="312" spans="1:7" ht="15">
      <c r="A312" s="86" t="s">
        <v>3300</v>
      </c>
      <c r="B312" s="86">
        <v>3</v>
      </c>
      <c r="C312" s="123">
        <v>0.001574805976598288</v>
      </c>
      <c r="D312" s="86" t="s">
        <v>3669</v>
      </c>
      <c r="E312" s="86" t="b">
        <v>0</v>
      </c>
      <c r="F312" s="86" t="b">
        <v>0</v>
      </c>
      <c r="G312" s="86" t="b">
        <v>0</v>
      </c>
    </row>
    <row r="313" spans="1:7" ht="15">
      <c r="A313" s="86" t="s">
        <v>3301</v>
      </c>
      <c r="B313" s="86">
        <v>3</v>
      </c>
      <c r="C313" s="123">
        <v>0.001574805976598288</v>
      </c>
      <c r="D313" s="86" t="s">
        <v>3669</v>
      </c>
      <c r="E313" s="86" t="b">
        <v>0</v>
      </c>
      <c r="F313" s="86" t="b">
        <v>0</v>
      </c>
      <c r="G313" s="86" t="b">
        <v>0</v>
      </c>
    </row>
    <row r="314" spans="1:7" ht="15">
      <c r="A314" s="86" t="s">
        <v>3302</v>
      </c>
      <c r="B314" s="86">
        <v>3</v>
      </c>
      <c r="C314" s="123">
        <v>0.001574805976598288</v>
      </c>
      <c r="D314" s="86" t="s">
        <v>3669</v>
      </c>
      <c r="E314" s="86" t="b">
        <v>0</v>
      </c>
      <c r="F314" s="86" t="b">
        <v>0</v>
      </c>
      <c r="G314" s="86" t="b">
        <v>0</v>
      </c>
    </row>
    <row r="315" spans="1:7" ht="15">
      <c r="A315" s="86" t="s">
        <v>3303</v>
      </c>
      <c r="B315" s="86">
        <v>3</v>
      </c>
      <c r="C315" s="123">
        <v>0.001574805976598288</v>
      </c>
      <c r="D315" s="86" t="s">
        <v>3669</v>
      </c>
      <c r="E315" s="86" t="b">
        <v>0</v>
      </c>
      <c r="F315" s="86" t="b">
        <v>0</v>
      </c>
      <c r="G315" s="86" t="b">
        <v>0</v>
      </c>
    </row>
    <row r="316" spans="1:7" ht="15">
      <c r="A316" s="86" t="s">
        <v>3304</v>
      </c>
      <c r="B316" s="86">
        <v>3</v>
      </c>
      <c r="C316" s="123">
        <v>0.001574805976598288</v>
      </c>
      <c r="D316" s="86" t="s">
        <v>3669</v>
      </c>
      <c r="E316" s="86" t="b">
        <v>0</v>
      </c>
      <c r="F316" s="86" t="b">
        <v>1</v>
      </c>
      <c r="G316" s="86" t="b">
        <v>0</v>
      </c>
    </row>
    <row r="317" spans="1:7" ht="15">
      <c r="A317" s="86" t="s">
        <v>3305</v>
      </c>
      <c r="B317" s="86">
        <v>3</v>
      </c>
      <c r="C317" s="123">
        <v>0.001574805976598288</v>
      </c>
      <c r="D317" s="86" t="s">
        <v>3669</v>
      </c>
      <c r="E317" s="86" t="b">
        <v>0</v>
      </c>
      <c r="F317" s="86" t="b">
        <v>0</v>
      </c>
      <c r="G317" s="86" t="b">
        <v>0</v>
      </c>
    </row>
    <row r="318" spans="1:7" ht="15">
      <c r="A318" s="86" t="s">
        <v>2501</v>
      </c>
      <c r="B318" s="86">
        <v>3</v>
      </c>
      <c r="C318" s="123">
        <v>0.001574805976598288</v>
      </c>
      <c r="D318" s="86" t="s">
        <v>3669</v>
      </c>
      <c r="E318" s="86" t="b">
        <v>0</v>
      </c>
      <c r="F318" s="86" t="b">
        <v>0</v>
      </c>
      <c r="G318" s="86" t="b">
        <v>0</v>
      </c>
    </row>
    <row r="319" spans="1:7" ht="15">
      <c r="A319" s="86" t="s">
        <v>2502</v>
      </c>
      <c r="B319" s="86">
        <v>3</v>
      </c>
      <c r="C319" s="123">
        <v>0.001574805976598288</v>
      </c>
      <c r="D319" s="86" t="s">
        <v>3669</v>
      </c>
      <c r="E319" s="86" t="b">
        <v>0</v>
      </c>
      <c r="F319" s="86" t="b">
        <v>0</v>
      </c>
      <c r="G319" s="86" t="b">
        <v>0</v>
      </c>
    </row>
    <row r="320" spans="1:7" ht="15">
      <c r="A320" s="86" t="s">
        <v>3306</v>
      </c>
      <c r="B320" s="86">
        <v>3</v>
      </c>
      <c r="C320" s="123">
        <v>0.001574805976598288</v>
      </c>
      <c r="D320" s="86" t="s">
        <v>3669</v>
      </c>
      <c r="E320" s="86" t="b">
        <v>0</v>
      </c>
      <c r="F320" s="86" t="b">
        <v>0</v>
      </c>
      <c r="G320" s="86" t="b">
        <v>0</v>
      </c>
    </row>
    <row r="321" spans="1:7" ht="15">
      <c r="A321" s="86" t="s">
        <v>3307</v>
      </c>
      <c r="B321" s="86">
        <v>3</v>
      </c>
      <c r="C321" s="123">
        <v>0.001574805976598288</v>
      </c>
      <c r="D321" s="86" t="s">
        <v>3669</v>
      </c>
      <c r="E321" s="86" t="b">
        <v>0</v>
      </c>
      <c r="F321" s="86" t="b">
        <v>0</v>
      </c>
      <c r="G321" s="86" t="b">
        <v>0</v>
      </c>
    </row>
    <row r="322" spans="1:7" ht="15">
      <c r="A322" s="86" t="s">
        <v>3308</v>
      </c>
      <c r="B322" s="86">
        <v>3</v>
      </c>
      <c r="C322" s="123">
        <v>0.001574805976598288</v>
      </c>
      <c r="D322" s="86" t="s">
        <v>3669</v>
      </c>
      <c r="E322" s="86" t="b">
        <v>0</v>
      </c>
      <c r="F322" s="86" t="b">
        <v>0</v>
      </c>
      <c r="G322" s="86" t="b">
        <v>0</v>
      </c>
    </row>
    <row r="323" spans="1:7" ht="15">
      <c r="A323" s="86" t="s">
        <v>3309</v>
      </c>
      <c r="B323" s="86">
        <v>3</v>
      </c>
      <c r="C323" s="123">
        <v>0.001574805976598288</v>
      </c>
      <c r="D323" s="86" t="s">
        <v>3669</v>
      </c>
      <c r="E323" s="86" t="b">
        <v>1</v>
      </c>
      <c r="F323" s="86" t="b">
        <v>0</v>
      </c>
      <c r="G323" s="86" t="b">
        <v>0</v>
      </c>
    </row>
    <row r="324" spans="1:7" ht="15">
      <c r="A324" s="86" t="s">
        <v>3310</v>
      </c>
      <c r="B324" s="86">
        <v>3</v>
      </c>
      <c r="C324" s="123">
        <v>0.001574805976598288</v>
      </c>
      <c r="D324" s="86" t="s">
        <v>3669</v>
      </c>
      <c r="E324" s="86" t="b">
        <v>0</v>
      </c>
      <c r="F324" s="86" t="b">
        <v>0</v>
      </c>
      <c r="G324" s="86" t="b">
        <v>0</v>
      </c>
    </row>
    <row r="325" spans="1:7" ht="15">
      <c r="A325" s="86" t="s">
        <v>3311</v>
      </c>
      <c r="B325" s="86">
        <v>3</v>
      </c>
      <c r="C325" s="123">
        <v>0.001574805976598288</v>
      </c>
      <c r="D325" s="86" t="s">
        <v>3669</v>
      </c>
      <c r="E325" s="86" t="b">
        <v>0</v>
      </c>
      <c r="F325" s="86" t="b">
        <v>0</v>
      </c>
      <c r="G325" s="86" t="b">
        <v>0</v>
      </c>
    </row>
    <row r="326" spans="1:7" ht="15">
      <c r="A326" s="86" t="s">
        <v>3312</v>
      </c>
      <c r="B326" s="86">
        <v>3</v>
      </c>
      <c r="C326" s="123">
        <v>0.001574805976598288</v>
      </c>
      <c r="D326" s="86" t="s">
        <v>3669</v>
      </c>
      <c r="E326" s="86" t="b">
        <v>0</v>
      </c>
      <c r="F326" s="86" t="b">
        <v>0</v>
      </c>
      <c r="G326" s="86" t="b">
        <v>0</v>
      </c>
    </row>
    <row r="327" spans="1:7" ht="15">
      <c r="A327" s="86" t="s">
        <v>3313</v>
      </c>
      <c r="B327" s="86">
        <v>3</v>
      </c>
      <c r="C327" s="123">
        <v>0.001574805976598288</v>
      </c>
      <c r="D327" s="86" t="s">
        <v>3669</v>
      </c>
      <c r="E327" s="86" t="b">
        <v>0</v>
      </c>
      <c r="F327" s="86" t="b">
        <v>0</v>
      </c>
      <c r="G327" s="86" t="b">
        <v>0</v>
      </c>
    </row>
    <row r="328" spans="1:7" ht="15">
      <c r="A328" s="86" t="s">
        <v>2470</v>
      </c>
      <c r="B328" s="86">
        <v>3</v>
      </c>
      <c r="C328" s="123">
        <v>0.001574805976598288</v>
      </c>
      <c r="D328" s="86" t="s">
        <v>3669</v>
      </c>
      <c r="E328" s="86" t="b">
        <v>0</v>
      </c>
      <c r="F328" s="86" t="b">
        <v>0</v>
      </c>
      <c r="G328" s="86" t="b">
        <v>0</v>
      </c>
    </row>
    <row r="329" spans="1:7" ht="15">
      <c r="A329" s="86" t="s">
        <v>2472</v>
      </c>
      <c r="B329" s="86">
        <v>3</v>
      </c>
      <c r="C329" s="123">
        <v>0.001574805976598288</v>
      </c>
      <c r="D329" s="86" t="s">
        <v>3669</v>
      </c>
      <c r="E329" s="86" t="b">
        <v>0</v>
      </c>
      <c r="F329" s="86" t="b">
        <v>0</v>
      </c>
      <c r="G329" s="86" t="b">
        <v>0</v>
      </c>
    </row>
    <row r="330" spans="1:7" ht="15">
      <c r="A330" s="86" t="s">
        <v>3314</v>
      </c>
      <c r="B330" s="86">
        <v>3</v>
      </c>
      <c r="C330" s="123">
        <v>0.001574805976598288</v>
      </c>
      <c r="D330" s="86" t="s">
        <v>3669</v>
      </c>
      <c r="E330" s="86" t="b">
        <v>0</v>
      </c>
      <c r="F330" s="86" t="b">
        <v>0</v>
      </c>
      <c r="G330" s="86" t="b">
        <v>0</v>
      </c>
    </row>
    <row r="331" spans="1:7" ht="15">
      <c r="A331" s="86" t="s">
        <v>3315</v>
      </c>
      <c r="B331" s="86">
        <v>3</v>
      </c>
      <c r="C331" s="123">
        <v>0.001574805976598288</v>
      </c>
      <c r="D331" s="86" t="s">
        <v>3669</v>
      </c>
      <c r="E331" s="86" t="b">
        <v>0</v>
      </c>
      <c r="F331" s="86" t="b">
        <v>0</v>
      </c>
      <c r="G331" s="86" t="b">
        <v>0</v>
      </c>
    </row>
    <row r="332" spans="1:7" ht="15">
      <c r="A332" s="86" t="s">
        <v>3316</v>
      </c>
      <c r="B332" s="86">
        <v>3</v>
      </c>
      <c r="C332" s="123">
        <v>0.001574805976598288</v>
      </c>
      <c r="D332" s="86" t="s">
        <v>3669</v>
      </c>
      <c r="E332" s="86" t="b">
        <v>0</v>
      </c>
      <c r="F332" s="86" t="b">
        <v>0</v>
      </c>
      <c r="G332" s="86" t="b">
        <v>0</v>
      </c>
    </row>
    <row r="333" spans="1:7" ht="15">
      <c r="A333" s="86" t="s">
        <v>3317</v>
      </c>
      <c r="B333" s="86">
        <v>3</v>
      </c>
      <c r="C333" s="123">
        <v>0.001574805976598288</v>
      </c>
      <c r="D333" s="86" t="s">
        <v>3669</v>
      </c>
      <c r="E333" s="86" t="b">
        <v>0</v>
      </c>
      <c r="F333" s="86" t="b">
        <v>0</v>
      </c>
      <c r="G333" s="86" t="b">
        <v>0</v>
      </c>
    </row>
    <row r="334" spans="1:7" ht="15">
      <c r="A334" s="86" t="s">
        <v>3318</v>
      </c>
      <c r="B334" s="86">
        <v>3</v>
      </c>
      <c r="C334" s="123">
        <v>0.001574805976598288</v>
      </c>
      <c r="D334" s="86" t="s">
        <v>3669</v>
      </c>
      <c r="E334" s="86" t="b">
        <v>0</v>
      </c>
      <c r="F334" s="86" t="b">
        <v>0</v>
      </c>
      <c r="G334" s="86" t="b">
        <v>0</v>
      </c>
    </row>
    <row r="335" spans="1:7" ht="15">
      <c r="A335" s="86" t="s">
        <v>3319</v>
      </c>
      <c r="B335" s="86">
        <v>3</v>
      </c>
      <c r="C335" s="123">
        <v>0.001574805976598288</v>
      </c>
      <c r="D335" s="86" t="s">
        <v>3669</v>
      </c>
      <c r="E335" s="86" t="b">
        <v>0</v>
      </c>
      <c r="F335" s="86" t="b">
        <v>0</v>
      </c>
      <c r="G335" s="86" t="b">
        <v>0</v>
      </c>
    </row>
    <row r="336" spans="1:7" ht="15">
      <c r="A336" s="86" t="s">
        <v>3320</v>
      </c>
      <c r="B336" s="86">
        <v>3</v>
      </c>
      <c r="C336" s="123">
        <v>0.001574805976598288</v>
      </c>
      <c r="D336" s="86" t="s">
        <v>3669</v>
      </c>
      <c r="E336" s="86" t="b">
        <v>0</v>
      </c>
      <c r="F336" s="86" t="b">
        <v>0</v>
      </c>
      <c r="G336" s="86" t="b">
        <v>0</v>
      </c>
    </row>
    <row r="337" spans="1:7" ht="15">
      <c r="A337" s="86" t="s">
        <v>3321</v>
      </c>
      <c r="B337" s="86">
        <v>3</v>
      </c>
      <c r="C337" s="123">
        <v>0.001574805976598288</v>
      </c>
      <c r="D337" s="86" t="s">
        <v>3669</v>
      </c>
      <c r="E337" s="86" t="b">
        <v>0</v>
      </c>
      <c r="F337" s="86" t="b">
        <v>0</v>
      </c>
      <c r="G337" s="86" t="b">
        <v>0</v>
      </c>
    </row>
    <row r="338" spans="1:7" ht="15">
      <c r="A338" s="86" t="s">
        <v>3322</v>
      </c>
      <c r="B338" s="86">
        <v>3</v>
      </c>
      <c r="C338" s="123">
        <v>0.001574805976598288</v>
      </c>
      <c r="D338" s="86" t="s">
        <v>3669</v>
      </c>
      <c r="E338" s="86" t="b">
        <v>0</v>
      </c>
      <c r="F338" s="86" t="b">
        <v>0</v>
      </c>
      <c r="G338" s="86" t="b">
        <v>0</v>
      </c>
    </row>
    <row r="339" spans="1:7" ht="15">
      <c r="A339" s="86" t="s">
        <v>3323</v>
      </c>
      <c r="B339" s="86">
        <v>3</v>
      </c>
      <c r="C339" s="123">
        <v>0.001574805976598288</v>
      </c>
      <c r="D339" s="86" t="s">
        <v>3669</v>
      </c>
      <c r="E339" s="86" t="b">
        <v>0</v>
      </c>
      <c r="F339" s="86" t="b">
        <v>0</v>
      </c>
      <c r="G339" s="86" t="b">
        <v>0</v>
      </c>
    </row>
    <row r="340" spans="1:7" ht="15">
      <c r="A340" s="86" t="s">
        <v>3324</v>
      </c>
      <c r="B340" s="86">
        <v>3</v>
      </c>
      <c r="C340" s="123">
        <v>0.001574805976598288</v>
      </c>
      <c r="D340" s="86" t="s">
        <v>3669</v>
      </c>
      <c r="E340" s="86" t="b">
        <v>0</v>
      </c>
      <c r="F340" s="86" t="b">
        <v>0</v>
      </c>
      <c r="G340" s="86" t="b">
        <v>0</v>
      </c>
    </row>
    <row r="341" spans="1:7" ht="15">
      <c r="A341" s="86" t="s">
        <v>3325</v>
      </c>
      <c r="B341" s="86">
        <v>3</v>
      </c>
      <c r="C341" s="123">
        <v>0.001574805976598288</v>
      </c>
      <c r="D341" s="86" t="s">
        <v>3669</v>
      </c>
      <c r="E341" s="86" t="b">
        <v>0</v>
      </c>
      <c r="F341" s="86" t="b">
        <v>0</v>
      </c>
      <c r="G341" s="86" t="b">
        <v>0</v>
      </c>
    </row>
    <row r="342" spans="1:7" ht="15">
      <c r="A342" s="86" t="s">
        <v>3326</v>
      </c>
      <c r="B342" s="86">
        <v>3</v>
      </c>
      <c r="C342" s="123">
        <v>0.001574805976598288</v>
      </c>
      <c r="D342" s="86" t="s">
        <v>3669</v>
      </c>
      <c r="E342" s="86" t="b">
        <v>0</v>
      </c>
      <c r="F342" s="86" t="b">
        <v>0</v>
      </c>
      <c r="G342" s="86" t="b">
        <v>0</v>
      </c>
    </row>
    <row r="343" spans="1:7" ht="15">
      <c r="A343" s="86" t="s">
        <v>3327</v>
      </c>
      <c r="B343" s="86">
        <v>3</v>
      </c>
      <c r="C343" s="123">
        <v>0.001574805976598288</v>
      </c>
      <c r="D343" s="86" t="s">
        <v>3669</v>
      </c>
      <c r="E343" s="86" t="b">
        <v>0</v>
      </c>
      <c r="F343" s="86" t="b">
        <v>0</v>
      </c>
      <c r="G343" s="86" t="b">
        <v>0</v>
      </c>
    </row>
    <row r="344" spans="1:7" ht="15">
      <c r="A344" s="86" t="s">
        <v>3328</v>
      </c>
      <c r="B344" s="86">
        <v>3</v>
      </c>
      <c r="C344" s="123">
        <v>0.001574805976598288</v>
      </c>
      <c r="D344" s="86" t="s">
        <v>3669</v>
      </c>
      <c r="E344" s="86" t="b">
        <v>0</v>
      </c>
      <c r="F344" s="86" t="b">
        <v>0</v>
      </c>
      <c r="G344" s="86" t="b">
        <v>0</v>
      </c>
    </row>
    <row r="345" spans="1:7" ht="15">
      <c r="A345" s="86" t="s">
        <v>3329</v>
      </c>
      <c r="B345" s="86">
        <v>3</v>
      </c>
      <c r="C345" s="123">
        <v>0.001574805976598288</v>
      </c>
      <c r="D345" s="86" t="s">
        <v>3669</v>
      </c>
      <c r="E345" s="86" t="b">
        <v>0</v>
      </c>
      <c r="F345" s="86" t="b">
        <v>0</v>
      </c>
      <c r="G345" s="86" t="b">
        <v>0</v>
      </c>
    </row>
    <row r="346" spans="1:7" ht="15">
      <c r="A346" s="86" t="s">
        <v>3330</v>
      </c>
      <c r="B346" s="86">
        <v>3</v>
      </c>
      <c r="C346" s="123">
        <v>0.001574805976598288</v>
      </c>
      <c r="D346" s="86" t="s">
        <v>3669</v>
      </c>
      <c r="E346" s="86" t="b">
        <v>0</v>
      </c>
      <c r="F346" s="86" t="b">
        <v>0</v>
      </c>
      <c r="G346" s="86" t="b">
        <v>0</v>
      </c>
    </row>
    <row r="347" spans="1:7" ht="15">
      <c r="A347" s="86" t="s">
        <v>3331</v>
      </c>
      <c r="B347" s="86">
        <v>3</v>
      </c>
      <c r="C347" s="123">
        <v>0.001574805976598288</v>
      </c>
      <c r="D347" s="86" t="s">
        <v>3669</v>
      </c>
      <c r="E347" s="86" t="b">
        <v>0</v>
      </c>
      <c r="F347" s="86" t="b">
        <v>0</v>
      </c>
      <c r="G347" s="86" t="b">
        <v>0</v>
      </c>
    </row>
    <row r="348" spans="1:7" ht="15">
      <c r="A348" s="86" t="s">
        <v>3332</v>
      </c>
      <c r="B348" s="86">
        <v>3</v>
      </c>
      <c r="C348" s="123">
        <v>0.001574805976598288</v>
      </c>
      <c r="D348" s="86" t="s">
        <v>3669</v>
      </c>
      <c r="E348" s="86" t="b">
        <v>0</v>
      </c>
      <c r="F348" s="86" t="b">
        <v>0</v>
      </c>
      <c r="G348" s="86" t="b">
        <v>0</v>
      </c>
    </row>
    <row r="349" spans="1:7" ht="15">
      <c r="A349" s="86" t="s">
        <v>3333</v>
      </c>
      <c r="B349" s="86">
        <v>3</v>
      </c>
      <c r="C349" s="123">
        <v>0.001574805976598288</v>
      </c>
      <c r="D349" s="86" t="s">
        <v>3669</v>
      </c>
      <c r="E349" s="86" t="b">
        <v>0</v>
      </c>
      <c r="F349" s="86" t="b">
        <v>0</v>
      </c>
      <c r="G349" s="86" t="b">
        <v>0</v>
      </c>
    </row>
    <row r="350" spans="1:7" ht="15">
      <c r="A350" s="86" t="s">
        <v>3334</v>
      </c>
      <c r="B350" s="86">
        <v>3</v>
      </c>
      <c r="C350" s="123">
        <v>0.001574805976598288</v>
      </c>
      <c r="D350" s="86" t="s">
        <v>3669</v>
      </c>
      <c r="E350" s="86" t="b">
        <v>0</v>
      </c>
      <c r="F350" s="86" t="b">
        <v>0</v>
      </c>
      <c r="G350" s="86" t="b">
        <v>0</v>
      </c>
    </row>
    <row r="351" spans="1:7" ht="15">
      <c r="A351" s="86" t="s">
        <v>3335</v>
      </c>
      <c r="B351" s="86">
        <v>3</v>
      </c>
      <c r="C351" s="123">
        <v>0.001574805976598288</v>
      </c>
      <c r="D351" s="86" t="s">
        <v>3669</v>
      </c>
      <c r="E351" s="86" t="b">
        <v>0</v>
      </c>
      <c r="F351" s="86" t="b">
        <v>1</v>
      </c>
      <c r="G351" s="86" t="b">
        <v>0</v>
      </c>
    </row>
    <row r="352" spans="1:7" ht="15">
      <c r="A352" s="86" t="s">
        <v>3336</v>
      </c>
      <c r="B352" s="86">
        <v>3</v>
      </c>
      <c r="C352" s="123">
        <v>0.001574805976598288</v>
      </c>
      <c r="D352" s="86" t="s">
        <v>3669</v>
      </c>
      <c r="E352" s="86" t="b">
        <v>0</v>
      </c>
      <c r="F352" s="86" t="b">
        <v>0</v>
      </c>
      <c r="G352" s="86" t="b">
        <v>0</v>
      </c>
    </row>
    <row r="353" spans="1:7" ht="15">
      <c r="A353" s="86" t="s">
        <v>3337</v>
      </c>
      <c r="B353" s="86">
        <v>3</v>
      </c>
      <c r="C353" s="123">
        <v>0.001574805976598288</v>
      </c>
      <c r="D353" s="86" t="s">
        <v>3669</v>
      </c>
      <c r="E353" s="86" t="b">
        <v>0</v>
      </c>
      <c r="F353" s="86" t="b">
        <v>0</v>
      </c>
      <c r="G353" s="86" t="b">
        <v>0</v>
      </c>
    </row>
    <row r="354" spans="1:7" ht="15">
      <c r="A354" s="86" t="s">
        <v>3338</v>
      </c>
      <c r="B354" s="86">
        <v>3</v>
      </c>
      <c r="C354" s="123">
        <v>0.001574805976598288</v>
      </c>
      <c r="D354" s="86" t="s">
        <v>3669</v>
      </c>
      <c r="E354" s="86" t="b">
        <v>0</v>
      </c>
      <c r="F354" s="86" t="b">
        <v>0</v>
      </c>
      <c r="G354" s="86" t="b">
        <v>0</v>
      </c>
    </row>
    <row r="355" spans="1:7" ht="15">
      <c r="A355" s="86" t="s">
        <v>3339</v>
      </c>
      <c r="B355" s="86">
        <v>3</v>
      </c>
      <c r="C355" s="123">
        <v>0.001574805976598288</v>
      </c>
      <c r="D355" s="86" t="s">
        <v>3669</v>
      </c>
      <c r="E355" s="86" t="b">
        <v>0</v>
      </c>
      <c r="F355" s="86" t="b">
        <v>0</v>
      </c>
      <c r="G355" s="86" t="b">
        <v>0</v>
      </c>
    </row>
    <row r="356" spans="1:7" ht="15">
      <c r="A356" s="86" t="s">
        <v>404</v>
      </c>
      <c r="B356" s="86">
        <v>3</v>
      </c>
      <c r="C356" s="123">
        <v>0.001574805976598288</v>
      </c>
      <c r="D356" s="86" t="s">
        <v>3669</v>
      </c>
      <c r="E356" s="86" t="b">
        <v>0</v>
      </c>
      <c r="F356" s="86" t="b">
        <v>0</v>
      </c>
      <c r="G356" s="86" t="b">
        <v>0</v>
      </c>
    </row>
    <row r="357" spans="1:7" ht="15">
      <c r="A357" s="86" t="s">
        <v>3340</v>
      </c>
      <c r="B357" s="86">
        <v>3</v>
      </c>
      <c r="C357" s="123">
        <v>0.001574805976598288</v>
      </c>
      <c r="D357" s="86" t="s">
        <v>3669</v>
      </c>
      <c r="E357" s="86" t="b">
        <v>1</v>
      </c>
      <c r="F357" s="86" t="b">
        <v>0</v>
      </c>
      <c r="G357" s="86" t="b">
        <v>0</v>
      </c>
    </row>
    <row r="358" spans="1:7" ht="15">
      <c r="A358" s="86" t="s">
        <v>3341</v>
      </c>
      <c r="B358" s="86">
        <v>3</v>
      </c>
      <c r="C358" s="123">
        <v>0.001574805976598288</v>
      </c>
      <c r="D358" s="86" t="s">
        <v>3669</v>
      </c>
      <c r="E358" s="86" t="b">
        <v>0</v>
      </c>
      <c r="F358" s="86" t="b">
        <v>0</v>
      </c>
      <c r="G358" s="86" t="b">
        <v>0</v>
      </c>
    </row>
    <row r="359" spans="1:7" ht="15">
      <c r="A359" s="86" t="s">
        <v>3342</v>
      </c>
      <c r="B359" s="86">
        <v>3</v>
      </c>
      <c r="C359" s="123">
        <v>0.001574805976598288</v>
      </c>
      <c r="D359" s="86" t="s">
        <v>3669</v>
      </c>
      <c r="E359" s="86" t="b">
        <v>0</v>
      </c>
      <c r="F359" s="86" t="b">
        <v>0</v>
      </c>
      <c r="G359" s="86" t="b">
        <v>0</v>
      </c>
    </row>
    <row r="360" spans="1:7" ht="15">
      <c r="A360" s="86" t="s">
        <v>3343</v>
      </c>
      <c r="B360" s="86">
        <v>3</v>
      </c>
      <c r="C360" s="123">
        <v>0.001574805976598288</v>
      </c>
      <c r="D360" s="86" t="s">
        <v>3669</v>
      </c>
      <c r="E360" s="86" t="b">
        <v>0</v>
      </c>
      <c r="F360" s="86" t="b">
        <v>0</v>
      </c>
      <c r="G360" s="86" t="b">
        <v>0</v>
      </c>
    </row>
    <row r="361" spans="1:7" ht="15">
      <c r="A361" s="86" t="s">
        <v>3344</v>
      </c>
      <c r="B361" s="86">
        <v>3</v>
      </c>
      <c r="C361" s="123">
        <v>0.001574805976598288</v>
      </c>
      <c r="D361" s="86" t="s">
        <v>3669</v>
      </c>
      <c r="E361" s="86" t="b">
        <v>1</v>
      </c>
      <c r="F361" s="86" t="b">
        <v>0</v>
      </c>
      <c r="G361" s="86" t="b">
        <v>0</v>
      </c>
    </row>
    <row r="362" spans="1:7" ht="15">
      <c r="A362" s="86" t="s">
        <v>3345</v>
      </c>
      <c r="B362" s="86">
        <v>3</v>
      </c>
      <c r="C362" s="123">
        <v>0.001574805976598288</v>
      </c>
      <c r="D362" s="86" t="s">
        <v>3669</v>
      </c>
      <c r="E362" s="86" t="b">
        <v>0</v>
      </c>
      <c r="F362" s="86" t="b">
        <v>0</v>
      </c>
      <c r="G362" s="86" t="b">
        <v>0</v>
      </c>
    </row>
    <row r="363" spans="1:7" ht="15">
      <c r="A363" s="86" t="s">
        <v>3346</v>
      </c>
      <c r="B363" s="86">
        <v>3</v>
      </c>
      <c r="C363" s="123">
        <v>0.001574805976598288</v>
      </c>
      <c r="D363" s="86" t="s">
        <v>3669</v>
      </c>
      <c r="E363" s="86" t="b">
        <v>0</v>
      </c>
      <c r="F363" s="86" t="b">
        <v>0</v>
      </c>
      <c r="G363" s="86" t="b">
        <v>0</v>
      </c>
    </row>
    <row r="364" spans="1:7" ht="15">
      <c r="A364" s="86" t="s">
        <v>3347</v>
      </c>
      <c r="B364" s="86">
        <v>3</v>
      </c>
      <c r="C364" s="123">
        <v>0.001574805976598288</v>
      </c>
      <c r="D364" s="86" t="s">
        <v>3669</v>
      </c>
      <c r="E364" s="86" t="b">
        <v>0</v>
      </c>
      <c r="F364" s="86" t="b">
        <v>0</v>
      </c>
      <c r="G364" s="86" t="b">
        <v>0</v>
      </c>
    </row>
    <row r="365" spans="1:7" ht="15">
      <c r="A365" s="86" t="s">
        <v>3348</v>
      </c>
      <c r="B365" s="86">
        <v>3</v>
      </c>
      <c r="C365" s="123">
        <v>0.001574805976598288</v>
      </c>
      <c r="D365" s="86" t="s">
        <v>3669</v>
      </c>
      <c r="E365" s="86" t="b">
        <v>0</v>
      </c>
      <c r="F365" s="86" t="b">
        <v>0</v>
      </c>
      <c r="G365" s="86" t="b">
        <v>0</v>
      </c>
    </row>
    <row r="366" spans="1:7" ht="15">
      <c r="A366" s="86" t="s">
        <v>3349</v>
      </c>
      <c r="B366" s="86">
        <v>3</v>
      </c>
      <c r="C366" s="123">
        <v>0.001574805976598288</v>
      </c>
      <c r="D366" s="86" t="s">
        <v>3669</v>
      </c>
      <c r="E366" s="86" t="b">
        <v>0</v>
      </c>
      <c r="F366" s="86" t="b">
        <v>0</v>
      </c>
      <c r="G366" s="86" t="b">
        <v>0</v>
      </c>
    </row>
    <row r="367" spans="1:7" ht="15">
      <c r="A367" s="86" t="s">
        <v>3350</v>
      </c>
      <c r="B367" s="86">
        <v>3</v>
      </c>
      <c r="C367" s="123">
        <v>0.001574805976598288</v>
      </c>
      <c r="D367" s="86" t="s">
        <v>3669</v>
      </c>
      <c r="E367" s="86" t="b">
        <v>0</v>
      </c>
      <c r="F367" s="86" t="b">
        <v>0</v>
      </c>
      <c r="G367" s="86" t="b">
        <v>0</v>
      </c>
    </row>
    <row r="368" spans="1:7" ht="15">
      <c r="A368" s="86" t="s">
        <v>3351</v>
      </c>
      <c r="B368" s="86">
        <v>3</v>
      </c>
      <c r="C368" s="123">
        <v>0.001574805976598288</v>
      </c>
      <c r="D368" s="86" t="s">
        <v>3669</v>
      </c>
      <c r="E368" s="86" t="b">
        <v>0</v>
      </c>
      <c r="F368" s="86" t="b">
        <v>0</v>
      </c>
      <c r="G368" s="86" t="b">
        <v>0</v>
      </c>
    </row>
    <row r="369" spans="1:7" ht="15">
      <c r="A369" s="86" t="s">
        <v>3352</v>
      </c>
      <c r="B369" s="86">
        <v>3</v>
      </c>
      <c r="C369" s="123">
        <v>0.001574805976598288</v>
      </c>
      <c r="D369" s="86" t="s">
        <v>3669</v>
      </c>
      <c r="E369" s="86" t="b">
        <v>0</v>
      </c>
      <c r="F369" s="86" t="b">
        <v>0</v>
      </c>
      <c r="G369" s="86" t="b">
        <v>0</v>
      </c>
    </row>
    <row r="370" spans="1:7" ht="15">
      <c r="A370" s="86" t="s">
        <v>3353</v>
      </c>
      <c r="B370" s="86">
        <v>3</v>
      </c>
      <c r="C370" s="123">
        <v>0.001574805976598288</v>
      </c>
      <c r="D370" s="86" t="s">
        <v>3669</v>
      </c>
      <c r="E370" s="86" t="b">
        <v>0</v>
      </c>
      <c r="F370" s="86" t="b">
        <v>0</v>
      </c>
      <c r="G370" s="86" t="b">
        <v>0</v>
      </c>
    </row>
    <row r="371" spans="1:7" ht="15">
      <c r="A371" s="86" t="s">
        <v>3354</v>
      </c>
      <c r="B371" s="86">
        <v>3</v>
      </c>
      <c r="C371" s="123">
        <v>0.001574805976598288</v>
      </c>
      <c r="D371" s="86" t="s">
        <v>3669</v>
      </c>
      <c r="E371" s="86" t="b">
        <v>0</v>
      </c>
      <c r="F371" s="86" t="b">
        <v>0</v>
      </c>
      <c r="G371" s="86" t="b">
        <v>0</v>
      </c>
    </row>
    <row r="372" spans="1:7" ht="15">
      <c r="A372" s="86" t="s">
        <v>3355</v>
      </c>
      <c r="B372" s="86">
        <v>3</v>
      </c>
      <c r="C372" s="123">
        <v>0.001574805976598288</v>
      </c>
      <c r="D372" s="86" t="s">
        <v>3669</v>
      </c>
      <c r="E372" s="86" t="b">
        <v>0</v>
      </c>
      <c r="F372" s="86" t="b">
        <v>0</v>
      </c>
      <c r="G372" s="86" t="b">
        <v>0</v>
      </c>
    </row>
    <row r="373" spans="1:7" ht="15">
      <c r="A373" s="86" t="s">
        <v>3356</v>
      </c>
      <c r="B373" s="86">
        <v>3</v>
      </c>
      <c r="C373" s="123">
        <v>0.001574805976598288</v>
      </c>
      <c r="D373" s="86" t="s">
        <v>3669</v>
      </c>
      <c r="E373" s="86" t="b">
        <v>0</v>
      </c>
      <c r="F373" s="86" t="b">
        <v>0</v>
      </c>
      <c r="G373" s="86" t="b">
        <v>0</v>
      </c>
    </row>
    <row r="374" spans="1:7" ht="15">
      <c r="A374" s="86" t="s">
        <v>3357</v>
      </c>
      <c r="B374" s="86">
        <v>3</v>
      </c>
      <c r="C374" s="123">
        <v>0.001574805976598288</v>
      </c>
      <c r="D374" s="86" t="s">
        <v>3669</v>
      </c>
      <c r="E374" s="86" t="b">
        <v>0</v>
      </c>
      <c r="F374" s="86" t="b">
        <v>0</v>
      </c>
      <c r="G374" s="86" t="b">
        <v>0</v>
      </c>
    </row>
    <row r="375" spans="1:7" ht="15">
      <c r="A375" s="86" t="s">
        <v>3358</v>
      </c>
      <c r="B375" s="86">
        <v>3</v>
      </c>
      <c r="C375" s="123">
        <v>0.001574805976598288</v>
      </c>
      <c r="D375" s="86" t="s">
        <v>3669</v>
      </c>
      <c r="E375" s="86" t="b">
        <v>0</v>
      </c>
      <c r="F375" s="86" t="b">
        <v>0</v>
      </c>
      <c r="G375" s="86" t="b">
        <v>0</v>
      </c>
    </row>
    <row r="376" spans="1:7" ht="15">
      <c r="A376" s="86" t="s">
        <v>3359</v>
      </c>
      <c r="B376" s="86">
        <v>3</v>
      </c>
      <c r="C376" s="123">
        <v>0.001574805976598288</v>
      </c>
      <c r="D376" s="86" t="s">
        <v>3669</v>
      </c>
      <c r="E376" s="86" t="b">
        <v>0</v>
      </c>
      <c r="F376" s="86" t="b">
        <v>0</v>
      </c>
      <c r="G376" s="86" t="b">
        <v>0</v>
      </c>
    </row>
    <row r="377" spans="1:7" ht="15">
      <c r="A377" s="86" t="s">
        <v>3360</v>
      </c>
      <c r="B377" s="86">
        <v>3</v>
      </c>
      <c r="C377" s="123">
        <v>0.001574805976598288</v>
      </c>
      <c r="D377" s="86" t="s">
        <v>3669</v>
      </c>
      <c r="E377" s="86" t="b">
        <v>1</v>
      </c>
      <c r="F377" s="86" t="b">
        <v>0</v>
      </c>
      <c r="G377" s="86" t="b">
        <v>0</v>
      </c>
    </row>
    <row r="378" spans="1:7" ht="15">
      <c r="A378" s="86" t="s">
        <v>3361</v>
      </c>
      <c r="B378" s="86">
        <v>3</v>
      </c>
      <c r="C378" s="123">
        <v>0.001574805976598288</v>
      </c>
      <c r="D378" s="86" t="s">
        <v>3669</v>
      </c>
      <c r="E378" s="86" t="b">
        <v>0</v>
      </c>
      <c r="F378" s="86" t="b">
        <v>0</v>
      </c>
      <c r="G378" s="86" t="b">
        <v>0</v>
      </c>
    </row>
    <row r="379" spans="1:7" ht="15">
      <c r="A379" s="86" t="s">
        <v>272</v>
      </c>
      <c r="B379" s="86">
        <v>3</v>
      </c>
      <c r="C379" s="123">
        <v>0.001574805976598288</v>
      </c>
      <c r="D379" s="86" t="s">
        <v>3669</v>
      </c>
      <c r="E379" s="86" t="b">
        <v>0</v>
      </c>
      <c r="F379" s="86" t="b">
        <v>0</v>
      </c>
      <c r="G379" s="86" t="b">
        <v>0</v>
      </c>
    </row>
    <row r="380" spans="1:7" ht="15">
      <c r="A380" s="86" t="s">
        <v>3362</v>
      </c>
      <c r="B380" s="86">
        <v>3</v>
      </c>
      <c r="C380" s="123">
        <v>0.001574805976598288</v>
      </c>
      <c r="D380" s="86" t="s">
        <v>3669</v>
      </c>
      <c r="E380" s="86" t="b">
        <v>0</v>
      </c>
      <c r="F380" s="86" t="b">
        <v>0</v>
      </c>
      <c r="G380" s="86" t="b">
        <v>0</v>
      </c>
    </row>
    <row r="381" spans="1:7" ht="15">
      <c r="A381" s="86" t="s">
        <v>3363</v>
      </c>
      <c r="B381" s="86">
        <v>3</v>
      </c>
      <c r="C381" s="123">
        <v>0.001574805976598288</v>
      </c>
      <c r="D381" s="86" t="s">
        <v>3669</v>
      </c>
      <c r="E381" s="86" t="b">
        <v>0</v>
      </c>
      <c r="F381" s="86" t="b">
        <v>0</v>
      </c>
      <c r="G381" s="86" t="b">
        <v>0</v>
      </c>
    </row>
    <row r="382" spans="1:7" ht="15">
      <c r="A382" s="86" t="s">
        <v>3364</v>
      </c>
      <c r="B382" s="86">
        <v>3</v>
      </c>
      <c r="C382" s="123">
        <v>0.001574805976598288</v>
      </c>
      <c r="D382" s="86" t="s">
        <v>3669</v>
      </c>
      <c r="E382" s="86" t="b">
        <v>0</v>
      </c>
      <c r="F382" s="86" t="b">
        <v>0</v>
      </c>
      <c r="G382" s="86" t="b">
        <v>0</v>
      </c>
    </row>
    <row r="383" spans="1:7" ht="15">
      <c r="A383" s="86" t="s">
        <v>3365</v>
      </c>
      <c r="B383" s="86">
        <v>3</v>
      </c>
      <c r="C383" s="123">
        <v>0.001574805976598288</v>
      </c>
      <c r="D383" s="86" t="s">
        <v>3669</v>
      </c>
      <c r="E383" s="86" t="b">
        <v>0</v>
      </c>
      <c r="F383" s="86" t="b">
        <v>0</v>
      </c>
      <c r="G383" s="86" t="b">
        <v>0</v>
      </c>
    </row>
    <row r="384" spans="1:7" ht="15">
      <c r="A384" s="86" t="s">
        <v>3366</v>
      </c>
      <c r="B384" s="86">
        <v>3</v>
      </c>
      <c r="C384" s="123">
        <v>0.001574805976598288</v>
      </c>
      <c r="D384" s="86" t="s">
        <v>3669</v>
      </c>
      <c r="E384" s="86" t="b">
        <v>0</v>
      </c>
      <c r="F384" s="86" t="b">
        <v>0</v>
      </c>
      <c r="G384" s="86" t="b">
        <v>0</v>
      </c>
    </row>
    <row r="385" spans="1:7" ht="15">
      <c r="A385" s="86" t="s">
        <v>3367</v>
      </c>
      <c r="B385" s="86">
        <v>3</v>
      </c>
      <c r="C385" s="123">
        <v>0.001574805976598288</v>
      </c>
      <c r="D385" s="86" t="s">
        <v>3669</v>
      </c>
      <c r="E385" s="86" t="b">
        <v>0</v>
      </c>
      <c r="F385" s="86" t="b">
        <v>0</v>
      </c>
      <c r="G385" s="86" t="b">
        <v>0</v>
      </c>
    </row>
    <row r="386" spans="1:7" ht="15">
      <c r="A386" s="86" t="s">
        <v>3368</v>
      </c>
      <c r="B386" s="86">
        <v>3</v>
      </c>
      <c r="C386" s="123">
        <v>0.001574805976598288</v>
      </c>
      <c r="D386" s="86" t="s">
        <v>3669</v>
      </c>
      <c r="E386" s="86" t="b">
        <v>0</v>
      </c>
      <c r="F386" s="86" t="b">
        <v>0</v>
      </c>
      <c r="G386" s="86" t="b">
        <v>0</v>
      </c>
    </row>
    <row r="387" spans="1:7" ht="15">
      <c r="A387" s="86" t="s">
        <v>3369</v>
      </c>
      <c r="B387" s="86">
        <v>3</v>
      </c>
      <c r="C387" s="123">
        <v>0.001574805976598288</v>
      </c>
      <c r="D387" s="86" t="s">
        <v>3669</v>
      </c>
      <c r="E387" s="86" t="b">
        <v>0</v>
      </c>
      <c r="F387" s="86" t="b">
        <v>0</v>
      </c>
      <c r="G387" s="86" t="b">
        <v>0</v>
      </c>
    </row>
    <row r="388" spans="1:7" ht="15">
      <c r="A388" s="86" t="s">
        <v>3370</v>
      </c>
      <c r="B388" s="86">
        <v>3</v>
      </c>
      <c r="C388" s="123">
        <v>0.001574805976598288</v>
      </c>
      <c r="D388" s="86" t="s">
        <v>3669</v>
      </c>
      <c r="E388" s="86" t="b">
        <v>0</v>
      </c>
      <c r="F388" s="86" t="b">
        <v>0</v>
      </c>
      <c r="G388" s="86" t="b">
        <v>0</v>
      </c>
    </row>
    <row r="389" spans="1:7" ht="15">
      <c r="A389" s="86" t="s">
        <v>3371</v>
      </c>
      <c r="B389" s="86">
        <v>3</v>
      </c>
      <c r="C389" s="123">
        <v>0.001574805976598288</v>
      </c>
      <c r="D389" s="86" t="s">
        <v>3669</v>
      </c>
      <c r="E389" s="86" t="b">
        <v>0</v>
      </c>
      <c r="F389" s="86" t="b">
        <v>0</v>
      </c>
      <c r="G389" s="86" t="b">
        <v>0</v>
      </c>
    </row>
    <row r="390" spans="1:7" ht="15">
      <c r="A390" s="86" t="s">
        <v>3372</v>
      </c>
      <c r="B390" s="86">
        <v>3</v>
      </c>
      <c r="C390" s="123">
        <v>0.001574805976598288</v>
      </c>
      <c r="D390" s="86" t="s">
        <v>3669</v>
      </c>
      <c r="E390" s="86" t="b">
        <v>0</v>
      </c>
      <c r="F390" s="86" t="b">
        <v>0</v>
      </c>
      <c r="G390" s="86" t="b">
        <v>0</v>
      </c>
    </row>
    <row r="391" spans="1:7" ht="15">
      <c r="A391" s="86" t="s">
        <v>3373</v>
      </c>
      <c r="B391" s="86">
        <v>3</v>
      </c>
      <c r="C391" s="123">
        <v>0.001574805976598288</v>
      </c>
      <c r="D391" s="86" t="s">
        <v>3669</v>
      </c>
      <c r="E391" s="86" t="b">
        <v>0</v>
      </c>
      <c r="F391" s="86" t="b">
        <v>0</v>
      </c>
      <c r="G391" s="86" t="b">
        <v>0</v>
      </c>
    </row>
    <row r="392" spans="1:7" ht="15">
      <c r="A392" s="86" t="s">
        <v>3374</v>
      </c>
      <c r="B392" s="86">
        <v>3</v>
      </c>
      <c r="C392" s="123">
        <v>0.001574805976598288</v>
      </c>
      <c r="D392" s="86" t="s">
        <v>3669</v>
      </c>
      <c r="E392" s="86" t="b">
        <v>0</v>
      </c>
      <c r="F392" s="86" t="b">
        <v>1</v>
      </c>
      <c r="G392" s="86" t="b">
        <v>0</v>
      </c>
    </row>
    <row r="393" spans="1:7" ht="15">
      <c r="A393" s="86" t="s">
        <v>3375</v>
      </c>
      <c r="B393" s="86">
        <v>3</v>
      </c>
      <c r="C393" s="123">
        <v>0.001574805976598288</v>
      </c>
      <c r="D393" s="86" t="s">
        <v>3669</v>
      </c>
      <c r="E393" s="86" t="b">
        <v>0</v>
      </c>
      <c r="F393" s="86" t="b">
        <v>1</v>
      </c>
      <c r="G393" s="86" t="b">
        <v>0</v>
      </c>
    </row>
    <row r="394" spans="1:7" ht="15">
      <c r="A394" s="86" t="s">
        <v>3376</v>
      </c>
      <c r="B394" s="86">
        <v>3</v>
      </c>
      <c r="C394" s="123">
        <v>0.001574805976598288</v>
      </c>
      <c r="D394" s="86" t="s">
        <v>3669</v>
      </c>
      <c r="E394" s="86" t="b">
        <v>0</v>
      </c>
      <c r="F394" s="86" t="b">
        <v>0</v>
      </c>
      <c r="G394" s="86" t="b">
        <v>0</v>
      </c>
    </row>
    <row r="395" spans="1:7" ht="15">
      <c r="A395" s="86" t="s">
        <v>3377</v>
      </c>
      <c r="B395" s="86">
        <v>3</v>
      </c>
      <c r="C395" s="123">
        <v>0.001574805976598288</v>
      </c>
      <c r="D395" s="86" t="s">
        <v>3669</v>
      </c>
      <c r="E395" s="86" t="b">
        <v>0</v>
      </c>
      <c r="F395" s="86" t="b">
        <v>0</v>
      </c>
      <c r="G395" s="86" t="b">
        <v>0</v>
      </c>
    </row>
    <row r="396" spans="1:7" ht="15">
      <c r="A396" s="86" t="s">
        <v>3378</v>
      </c>
      <c r="B396" s="86">
        <v>3</v>
      </c>
      <c r="C396" s="123">
        <v>0.001574805976598288</v>
      </c>
      <c r="D396" s="86" t="s">
        <v>3669</v>
      </c>
      <c r="E396" s="86" t="b">
        <v>0</v>
      </c>
      <c r="F396" s="86" t="b">
        <v>0</v>
      </c>
      <c r="G396" s="86" t="b">
        <v>0</v>
      </c>
    </row>
    <row r="397" spans="1:7" ht="15">
      <c r="A397" s="86" t="s">
        <v>3379</v>
      </c>
      <c r="B397" s="86">
        <v>3</v>
      </c>
      <c r="C397" s="123">
        <v>0.001574805976598288</v>
      </c>
      <c r="D397" s="86" t="s">
        <v>3669</v>
      </c>
      <c r="E397" s="86" t="b">
        <v>1</v>
      </c>
      <c r="F397" s="86" t="b">
        <v>0</v>
      </c>
      <c r="G397" s="86" t="b">
        <v>0</v>
      </c>
    </row>
    <row r="398" spans="1:7" ht="15">
      <c r="A398" s="86" t="s">
        <v>3380</v>
      </c>
      <c r="B398" s="86">
        <v>3</v>
      </c>
      <c r="C398" s="123">
        <v>0.001574805976598288</v>
      </c>
      <c r="D398" s="86" t="s">
        <v>3669</v>
      </c>
      <c r="E398" s="86" t="b">
        <v>0</v>
      </c>
      <c r="F398" s="86" t="b">
        <v>0</v>
      </c>
      <c r="G398" s="86" t="b">
        <v>0</v>
      </c>
    </row>
    <row r="399" spans="1:7" ht="15">
      <c r="A399" s="86" t="s">
        <v>3381</v>
      </c>
      <c r="B399" s="86">
        <v>3</v>
      </c>
      <c r="C399" s="123">
        <v>0.001574805976598288</v>
      </c>
      <c r="D399" s="86" t="s">
        <v>3669</v>
      </c>
      <c r="E399" s="86" t="b">
        <v>0</v>
      </c>
      <c r="F399" s="86" t="b">
        <v>0</v>
      </c>
      <c r="G399" s="86" t="b">
        <v>0</v>
      </c>
    </row>
    <row r="400" spans="1:7" ht="15">
      <c r="A400" s="86" t="s">
        <v>3382</v>
      </c>
      <c r="B400" s="86">
        <v>3</v>
      </c>
      <c r="C400" s="123">
        <v>0.001574805976598288</v>
      </c>
      <c r="D400" s="86" t="s">
        <v>3669</v>
      </c>
      <c r="E400" s="86" t="b">
        <v>0</v>
      </c>
      <c r="F400" s="86" t="b">
        <v>0</v>
      </c>
      <c r="G400" s="86" t="b">
        <v>0</v>
      </c>
    </row>
    <row r="401" spans="1:7" ht="15">
      <c r="A401" s="86" t="s">
        <v>3383</v>
      </c>
      <c r="B401" s="86">
        <v>3</v>
      </c>
      <c r="C401" s="123">
        <v>0.001574805976598288</v>
      </c>
      <c r="D401" s="86" t="s">
        <v>3669</v>
      </c>
      <c r="E401" s="86" t="b">
        <v>0</v>
      </c>
      <c r="F401" s="86" t="b">
        <v>0</v>
      </c>
      <c r="G401" s="86" t="b">
        <v>0</v>
      </c>
    </row>
    <row r="402" spans="1:7" ht="15">
      <c r="A402" s="86" t="s">
        <v>3384</v>
      </c>
      <c r="B402" s="86">
        <v>3</v>
      </c>
      <c r="C402" s="123">
        <v>0.001574805976598288</v>
      </c>
      <c r="D402" s="86" t="s">
        <v>3669</v>
      </c>
      <c r="E402" s="86" t="b">
        <v>0</v>
      </c>
      <c r="F402" s="86" t="b">
        <v>0</v>
      </c>
      <c r="G402" s="86" t="b">
        <v>0</v>
      </c>
    </row>
    <row r="403" spans="1:7" ht="15">
      <c r="A403" s="86" t="s">
        <v>3385</v>
      </c>
      <c r="B403" s="86">
        <v>3</v>
      </c>
      <c r="C403" s="123">
        <v>0.001574805976598288</v>
      </c>
      <c r="D403" s="86" t="s">
        <v>3669</v>
      </c>
      <c r="E403" s="86" t="b">
        <v>0</v>
      </c>
      <c r="F403" s="86" t="b">
        <v>0</v>
      </c>
      <c r="G403" s="86" t="b">
        <v>0</v>
      </c>
    </row>
    <row r="404" spans="1:7" ht="15">
      <c r="A404" s="86" t="s">
        <v>3386</v>
      </c>
      <c r="B404" s="86">
        <v>3</v>
      </c>
      <c r="C404" s="123">
        <v>0.001574805976598288</v>
      </c>
      <c r="D404" s="86" t="s">
        <v>3669</v>
      </c>
      <c r="E404" s="86" t="b">
        <v>0</v>
      </c>
      <c r="F404" s="86" t="b">
        <v>0</v>
      </c>
      <c r="G404" s="86" t="b">
        <v>0</v>
      </c>
    </row>
    <row r="405" spans="1:7" ht="15">
      <c r="A405" s="86" t="s">
        <v>3387</v>
      </c>
      <c r="B405" s="86">
        <v>3</v>
      </c>
      <c r="C405" s="123">
        <v>0.001574805976598288</v>
      </c>
      <c r="D405" s="86" t="s">
        <v>3669</v>
      </c>
      <c r="E405" s="86" t="b">
        <v>0</v>
      </c>
      <c r="F405" s="86" t="b">
        <v>1</v>
      </c>
      <c r="G405" s="86" t="b">
        <v>0</v>
      </c>
    </row>
    <row r="406" spans="1:7" ht="15">
      <c r="A406" s="86" t="s">
        <v>3388</v>
      </c>
      <c r="B406" s="86">
        <v>3</v>
      </c>
      <c r="C406" s="123">
        <v>0.001574805976598288</v>
      </c>
      <c r="D406" s="86" t="s">
        <v>3669</v>
      </c>
      <c r="E406" s="86" t="b">
        <v>0</v>
      </c>
      <c r="F406" s="86" t="b">
        <v>0</v>
      </c>
      <c r="G406" s="86" t="b">
        <v>0</v>
      </c>
    </row>
    <row r="407" spans="1:7" ht="15">
      <c r="A407" s="86" t="s">
        <v>3389</v>
      </c>
      <c r="B407" s="86">
        <v>3</v>
      </c>
      <c r="C407" s="123">
        <v>0.001574805976598288</v>
      </c>
      <c r="D407" s="86" t="s">
        <v>3669</v>
      </c>
      <c r="E407" s="86" t="b">
        <v>1</v>
      </c>
      <c r="F407" s="86" t="b">
        <v>0</v>
      </c>
      <c r="G407" s="86" t="b">
        <v>0</v>
      </c>
    </row>
    <row r="408" spans="1:7" ht="15">
      <c r="A408" s="86" t="s">
        <v>3390</v>
      </c>
      <c r="B408" s="86">
        <v>3</v>
      </c>
      <c r="C408" s="123">
        <v>0.001963552246060262</v>
      </c>
      <c r="D408" s="86" t="s">
        <v>3669</v>
      </c>
      <c r="E408" s="86" t="b">
        <v>0</v>
      </c>
      <c r="F408" s="86" t="b">
        <v>0</v>
      </c>
      <c r="G408" s="86" t="b">
        <v>0</v>
      </c>
    </row>
    <row r="409" spans="1:7" ht="15">
      <c r="A409" s="86" t="s">
        <v>3391</v>
      </c>
      <c r="B409" s="86">
        <v>2</v>
      </c>
      <c r="C409" s="123">
        <v>0.0011455204387111966</v>
      </c>
      <c r="D409" s="86" t="s">
        <v>3669</v>
      </c>
      <c r="E409" s="86" t="b">
        <v>0</v>
      </c>
      <c r="F409" s="86" t="b">
        <v>0</v>
      </c>
      <c r="G409" s="86" t="b">
        <v>0</v>
      </c>
    </row>
    <row r="410" spans="1:7" ht="15">
      <c r="A410" s="86" t="s">
        <v>3392</v>
      </c>
      <c r="B410" s="86">
        <v>2</v>
      </c>
      <c r="C410" s="123">
        <v>0.0011455204387111966</v>
      </c>
      <c r="D410" s="86" t="s">
        <v>3669</v>
      </c>
      <c r="E410" s="86" t="b">
        <v>0</v>
      </c>
      <c r="F410" s="86" t="b">
        <v>0</v>
      </c>
      <c r="G410" s="86" t="b">
        <v>0</v>
      </c>
    </row>
    <row r="411" spans="1:7" ht="15">
      <c r="A411" s="86" t="s">
        <v>3393</v>
      </c>
      <c r="B411" s="86">
        <v>2</v>
      </c>
      <c r="C411" s="123">
        <v>0.0011455204387111966</v>
      </c>
      <c r="D411" s="86" t="s">
        <v>3669</v>
      </c>
      <c r="E411" s="86" t="b">
        <v>0</v>
      </c>
      <c r="F411" s="86" t="b">
        <v>0</v>
      </c>
      <c r="G411" s="86" t="b">
        <v>0</v>
      </c>
    </row>
    <row r="412" spans="1:7" ht="15">
      <c r="A412" s="86" t="s">
        <v>3394</v>
      </c>
      <c r="B412" s="86">
        <v>2</v>
      </c>
      <c r="C412" s="123">
        <v>0.0011455204387111966</v>
      </c>
      <c r="D412" s="86" t="s">
        <v>3669</v>
      </c>
      <c r="E412" s="86" t="b">
        <v>0</v>
      </c>
      <c r="F412" s="86" t="b">
        <v>0</v>
      </c>
      <c r="G412" s="86" t="b">
        <v>0</v>
      </c>
    </row>
    <row r="413" spans="1:7" ht="15">
      <c r="A413" s="86" t="s">
        <v>414</v>
      </c>
      <c r="B413" s="86">
        <v>2</v>
      </c>
      <c r="C413" s="123">
        <v>0.0011455204387111966</v>
      </c>
      <c r="D413" s="86" t="s">
        <v>3669</v>
      </c>
      <c r="E413" s="86" t="b">
        <v>0</v>
      </c>
      <c r="F413" s="86" t="b">
        <v>0</v>
      </c>
      <c r="G413" s="86" t="b">
        <v>0</v>
      </c>
    </row>
    <row r="414" spans="1:7" ht="15">
      <c r="A414" s="86" t="s">
        <v>3395</v>
      </c>
      <c r="B414" s="86">
        <v>2</v>
      </c>
      <c r="C414" s="123">
        <v>0.0011455204387111966</v>
      </c>
      <c r="D414" s="86" t="s">
        <v>3669</v>
      </c>
      <c r="E414" s="86" t="b">
        <v>1</v>
      </c>
      <c r="F414" s="86" t="b">
        <v>0</v>
      </c>
      <c r="G414" s="86" t="b">
        <v>0</v>
      </c>
    </row>
    <row r="415" spans="1:7" ht="15">
      <c r="A415" s="86" t="s">
        <v>3396</v>
      </c>
      <c r="B415" s="86">
        <v>2</v>
      </c>
      <c r="C415" s="123">
        <v>0.0011455204387111966</v>
      </c>
      <c r="D415" s="86" t="s">
        <v>3669</v>
      </c>
      <c r="E415" s="86" t="b">
        <v>0</v>
      </c>
      <c r="F415" s="86" t="b">
        <v>0</v>
      </c>
      <c r="G415" s="86" t="b">
        <v>0</v>
      </c>
    </row>
    <row r="416" spans="1:7" ht="15">
      <c r="A416" s="86" t="s">
        <v>3397</v>
      </c>
      <c r="B416" s="86">
        <v>2</v>
      </c>
      <c r="C416" s="123">
        <v>0.0011455204387111966</v>
      </c>
      <c r="D416" s="86" t="s">
        <v>3669</v>
      </c>
      <c r="E416" s="86" t="b">
        <v>1</v>
      </c>
      <c r="F416" s="86" t="b">
        <v>0</v>
      </c>
      <c r="G416" s="86" t="b">
        <v>0</v>
      </c>
    </row>
    <row r="417" spans="1:7" ht="15">
      <c r="A417" s="86" t="s">
        <v>3398</v>
      </c>
      <c r="B417" s="86">
        <v>2</v>
      </c>
      <c r="C417" s="123">
        <v>0.0011455204387111966</v>
      </c>
      <c r="D417" s="86" t="s">
        <v>3669</v>
      </c>
      <c r="E417" s="86" t="b">
        <v>0</v>
      </c>
      <c r="F417" s="86" t="b">
        <v>0</v>
      </c>
      <c r="G417" s="86" t="b">
        <v>0</v>
      </c>
    </row>
    <row r="418" spans="1:7" ht="15">
      <c r="A418" s="86" t="s">
        <v>3399</v>
      </c>
      <c r="B418" s="86">
        <v>2</v>
      </c>
      <c r="C418" s="123">
        <v>0.0011455204387111966</v>
      </c>
      <c r="D418" s="86" t="s">
        <v>3669</v>
      </c>
      <c r="E418" s="86" t="b">
        <v>0</v>
      </c>
      <c r="F418" s="86" t="b">
        <v>0</v>
      </c>
      <c r="G418" s="86" t="b">
        <v>0</v>
      </c>
    </row>
    <row r="419" spans="1:7" ht="15">
      <c r="A419" s="86" t="s">
        <v>3400</v>
      </c>
      <c r="B419" s="86">
        <v>2</v>
      </c>
      <c r="C419" s="123">
        <v>0.0011455204387111966</v>
      </c>
      <c r="D419" s="86" t="s">
        <v>3669</v>
      </c>
      <c r="E419" s="86" t="b">
        <v>0</v>
      </c>
      <c r="F419" s="86" t="b">
        <v>0</v>
      </c>
      <c r="G419" s="86" t="b">
        <v>0</v>
      </c>
    </row>
    <row r="420" spans="1:7" ht="15">
      <c r="A420" s="86" t="s">
        <v>3401</v>
      </c>
      <c r="B420" s="86">
        <v>2</v>
      </c>
      <c r="C420" s="123">
        <v>0.0011455204387111966</v>
      </c>
      <c r="D420" s="86" t="s">
        <v>3669</v>
      </c>
      <c r="E420" s="86" t="b">
        <v>0</v>
      </c>
      <c r="F420" s="86" t="b">
        <v>0</v>
      </c>
      <c r="G420" s="86" t="b">
        <v>0</v>
      </c>
    </row>
    <row r="421" spans="1:7" ht="15">
      <c r="A421" s="86" t="s">
        <v>3402</v>
      </c>
      <c r="B421" s="86">
        <v>2</v>
      </c>
      <c r="C421" s="123">
        <v>0.0011455204387111966</v>
      </c>
      <c r="D421" s="86" t="s">
        <v>3669</v>
      </c>
      <c r="E421" s="86" t="b">
        <v>0</v>
      </c>
      <c r="F421" s="86" t="b">
        <v>0</v>
      </c>
      <c r="G421" s="86" t="b">
        <v>0</v>
      </c>
    </row>
    <row r="422" spans="1:7" ht="15">
      <c r="A422" s="86" t="s">
        <v>3403</v>
      </c>
      <c r="B422" s="86">
        <v>2</v>
      </c>
      <c r="C422" s="123">
        <v>0.0011455204387111966</v>
      </c>
      <c r="D422" s="86" t="s">
        <v>3669</v>
      </c>
      <c r="E422" s="86" t="b">
        <v>0</v>
      </c>
      <c r="F422" s="86" t="b">
        <v>0</v>
      </c>
      <c r="G422" s="86" t="b">
        <v>0</v>
      </c>
    </row>
    <row r="423" spans="1:7" ht="15">
      <c r="A423" s="86" t="s">
        <v>3404</v>
      </c>
      <c r="B423" s="86">
        <v>2</v>
      </c>
      <c r="C423" s="123">
        <v>0.0011455204387111966</v>
      </c>
      <c r="D423" s="86" t="s">
        <v>3669</v>
      </c>
      <c r="E423" s="86" t="b">
        <v>0</v>
      </c>
      <c r="F423" s="86" t="b">
        <v>0</v>
      </c>
      <c r="G423" s="86" t="b">
        <v>0</v>
      </c>
    </row>
    <row r="424" spans="1:7" ht="15">
      <c r="A424" s="86" t="s">
        <v>3405</v>
      </c>
      <c r="B424" s="86">
        <v>2</v>
      </c>
      <c r="C424" s="123">
        <v>0.0011455204387111966</v>
      </c>
      <c r="D424" s="86" t="s">
        <v>3669</v>
      </c>
      <c r="E424" s="86" t="b">
        <v>0</v>
      </c>
      <c r="F424" s="86" t="b">
        <v>0</v>
      </c>
      <c r="G424" s="86" t="b">
        <v>0</v>
      </c>
    </row>
    <row r="425" spans="1:7" ht="15">
      <c r="A425" s="86" t="s">
        <v>3406</v>
      </c>
      <c r="B425" s="86">
        <v>2</v>
      </c>
      <c r="C425" s="123">
        <v>0.0011455204387111966</v>
      </c>
      <c r="D425" s="86" t="s">
        <v>3669</v>
      </c>
      <c r="E425" s="86" t="b">
        <v>0</v>
      </c>
      <c r="F425" s="86" t="b">
        <v>0</v>
      </c>
      <c r="G425" s="86" t="b">
        <v>0</v>
      </c>
    </row>
    <row r="426" spans="1:7" ht="15">
      <c r="A426" s="86" t="s">
        <v>3407</v>
      </c>
      <c r="B426" s="86">
        <v>2</v>
      </c>
      <c r="C426" s="123">
        <v>0.0011455204387111966</v>
      </c>
      <c r="D426" s="86" t="s">
        <v>3669</v>
      </c>
      <c r="E426" s="86" t="b">
        <v>0</v>
      </c>
      <c r="F426" s="86" t="b">
        <v>0</v>
      </c>
      <c r="G426" s="86" t="b">
        <v>0</v>
      </c>
    </row>
    <row r="427" spans="1:7" ht="15">
      <c r="A427" s="86" t="s">
        <v>3408</v>
      </c>
      <c r="B427" s="86">
        <v>2</v>
      </c>
      <c r="C427" s="123">
        <v>0.0011455204387111966</v>
      </c>
      <c r="D427" s="86" t="s">
        <v>3669</v>
      </c>
      <c r="E427" s="86" t="b">
        <v>0</v>
      </c>
      <c r="F427" s="86" t="b">
        <v>0</v>
      </c>
      <c r="G427" s="86" t="b">
        <v>0</v>
      </c>
    </row>
    <row r="428" spans="1:7" ht="15">
      <c r="A428" s="86" t="s">
        <v>413</v>
      </c>
      <c r="B428" s="86">
        <v>2</v>
      </c>
      <c r="C428" s="123">
        <v>0.0011455204387111966</v>
      </c>
      <c r="D428" s="86" t="s">
        <v>3669</v>
      </c>
      <c r="E428" s="86" t="b">
        <v>0</v>
      </c>
      <c r="F428" s="86" t="b">
        <v>0</v>
      </c>
      <c r="G428" s="86" t="b">
        <v>0</v>
      </c>
    </row>
    <row r="429" spans="1:7" ht="15">
      <c r="A429" s="86" t="s">
        <v>412</v>
      </c>
      <c r="B429" s="86">
        <v>2</v>
      </c>
      <c r="C429" s="123">
        <v>0.0011455204387111966</v>
      </c>
      <c r="D429" s="86" t="s">
        <v>3669</v>
      </c>
      <c r="E429" s="86" t="b">
        <v>1</v>
      </c>
      <c r="F429" s="86" t="b">
        <v>0</v>
      </c>
      <c r="G429" s="86" t="b">
        <v>0</v>
      </c>
    </row>
    <row r="430" spans="1:7" ht="15">
      <c r="A430" s="86" t="s">
        <v>411</v>
      </c>
      <c r="B430" s="86">
        <v>2</v>
      </c>
      <c r="C430" s="123">
        <v>0.0011455204387111966</v>
      </c>
      <c r="D430" s="86" t="s">
        <v>3669</v>
      </c>
      <c r="E430" s="86" t="b">
        <v>0</v>
      </c>
      <c r="F430" s="86" t="b">
        <v>0</v>
      </c>
      <c r="G430" s="86" t="b">
        <v>0</v>
      </c>
    </row>
    <row r="431" spans="1:7" ht="15">
      <c r="A431" s="86" t="s">
        <v>3409</v>
      </c>
      <c r="B431" s="86">
        <v>2</v>
      </c>
      <c r="C431" s="123">
        <v>0.0011455204387111966</v>
      </c>
      <c r="D431" s="86" t="s">
        <v>3669</v>
      </c>
      <c r="E431" s="86" t="b">
        <v>0</v>
      </c>
      <c r="F431" s="86" t="b">
        <v>0</v>
      </c>
      <c r="G431" s="86" t="b">
        <v>0</v>
      </c>
    </row>
    <row r="432" spans="1:7" ht="15">
      <c r="A432" s="86" t="s">
        <v>3410</v>
      </c>
      <c r="B432" s="86">
        <v>2</v>
      </c>
      <c r="C432" s="123">
        <v>0.0011455204387111966</v>
      </c>
      <c r="D432" s="86" t="s">
        <v>3669</v>
      </c>
      <c r="E432" s="86" t="b">
        <v>0</v>
      </c>
      <c r="F432" s="86" t="b">
        <v>0</v>
      </c>
      <c r="G432" s="86" t="b">
        <v>0</v>
      </c>
    </row>
    <row r="433" spans="1:7" ht="15">
      <c r="A433" s="86" t="s">
        <v>3411</v>
      </c>
      <c r="B433" s="86">
        <v>2</v>
      </c>
      <c r="C433" s="123">
        <v>0.0011455204387111966</v>
      </c>
      <c r="D433" s="86" t="s">
        <v>3669</v>
      </c>
      <c r="E433" s="86" t="b">
        <v>0</v>
      </c>
      <c r="F433" s="86" t="b">
        <v>0</v>
      </c>
      <c r="G433" s="86" t="b">
        <v>0</v>
      </c>
    </row>
    <row r="434" spans="1:7" ht="15">
      <c r="A434" s="86" t="s">
        <v>3412</v>
      </c>
      <c r="B434" s="86">
        <v>2</v>
      </c>
      <c r="C434" s="123">
        <v>0.0011455204387111966</v>
      </c>
      <c r="D434" s="86" t="s">
        <v>3669</v>
      </c>
      <c r="E434" s="86" t="b">
        <v>1</v>
      </c>
      <c r="F434" s="86" t="b">
        <v>0</v>
      </c>
      <c r="G434" s="86" t="b">
        <v>0</v>
      </c>
    </row>
    <row r="435" spans="1:7" ht="15">
      <c r="A435" s="86" t="s">
        <v>3413</v>
      </c>
      <c r="B435" s="86">
        <v>2</v>
      </c>
      <c r="C435" s="123">
        <v>0.0011455204387111966</v>
      </c>
      <c r="D435" s="86" t="s">
        <v>3669</v>
      </c>
      <c r="E435" s="86" t="b">
        <v>1</v>
      </c>
      <c r="F435" s="86" t="b">
        <v>0</v>
      </c>
      <c r="G435" s="86" t="b">
        <v>0</v>
      </c>
    </row>
    <row r="436" spans="1:7" ht="15">
      <c r="A436" s="86" t="s">
        <v>3414</v>
      </c>
      <c r="B436" s="86">
        <v>2</v>
      </c>
      <c r="C436" s="123">
        <v>0.0011455204387111966</v>
      </c>
      <c r="D436" s="86" t="s">
        <v>3669</v>
      </c>
      <c r="E436" s="86" t="b">
        <v>0</v>
      </c>
      <c r="F436" s="86" t="b">
        <v>0</v>
      </c>
      <c r="G436" s="86" t="b">
        <v>0</v>
      </c>
    </row>
    <row r="437" spans="1:7" ht="15">
      <c r="A437" s="86" t="s">
        <v>3415</v>
      </c>
      <c r="B437" s="86">
        <v>2</v>
      </c>
      <c r="C437" s="123">
        <v>0.0011455204387111966</v>
      </c>
      <c r="D437" s="86" t="s">
        <v>3669</v>
      </c>
      <c r="E437" s="86" t="b">
        <v>0</v>
      </c>
      <c r="F437" s="86" t="b">
        <v>0</v>
      </c>
      <c r="G437" s="86" t="b">
        <v>0</v>
      </c>
    </row>
    <row r="438" spans="1:7" ht="15">
      <c r="A438" s="86" t="s">
        <v>3416</v>
      </c>
      <c r="B438" s="86">
        <v>2</v>
      </c>
      <c r="C438" s="123">
        <v>0.0011455204387111966</v>
      </c>
      <c r="D438" s="86" t="s">
        <v>3669</v>
      </c>
      <c r="E438" s="86" t="b">
        <v>0</v>
      </c>
      <c r="F438" s="86" t="b">
        <v>0</v>
      </c>
      <c r="G438" s="86" t="b">
        <v>0</v>
      </c>
    </row>
    <row r="439" spans="1:7" ht="15">
      <c r="A439" s="86" t="s">
        <v>3417</v>
      </c>
      <c r="B439" s="86">
        <v>2</v>
      </c>
      <c r="C439" s="123">
        <v>0.0011455204387111966</v>
      </c>
      <c r="D439" s="86" t="s">
        <v>3669</v>
      </c>
      <c r="E439" s="86" t="b">
        <v>1</v>
      </c>
      <c r="F439" s="86" t="b">
        <v>0</v>
      </c>
      <c r="G439" s="86" t="b">
        <v>0</v>
      </c>
    </row>
    <row r="440" spans="1:7" ht="15">
      <c r="A440" s="86" t="s">
        <v>3418</v>
      </c>
      <c r="B440" s="86">
        <v>2</v>
      </c>
      <c r="C440" s="123">
        <v>0.0011455204387111966</v>
      </c>
      <c r="D440" s="86" t="s">
        <v>3669</v>
      </c>
      <c r="E440" s="86" t="b">
        <v>0</v>
      </c>
      <c r="F440" s="86" t="b">
        <v>0</v>
      </c>
      <c r="G440" s="86" t="b">
        <v>0</v>
      </c>
    </row>
    <row r="441" spans="1:7" ht="15">
      <c r="A441" s="86" t="s">
        <v>3419</v>
      </c>
      <c r="B441" s="86">
        <v>2</v>
      </c>
      <c r="C441" s="123">
        <v>0.0011455204387111966</v>
      </c>
      <c r="D441" s="86" t="s">
        <v>3669</v>
      </c>
      <c r="E441" s="86" t="b">
        <v>0</v>
      </c>
      <c r="F441" s="86" t="b">
        <v>0</v>
      </c>
      <c r="G441" s="86" t="b">
        <v>0</v>
      </c>
    </row>
    <row r="442" spans="1:7" ht="15">
      <c r="A442" s="86" t="s">
        <v>3420</v>
      </c>
      <c r="B442" s="86">
        <v>2</v>
      </c>
      <c r="C442" s="123">
        <v>0.0011455204387111966</v>
      </c>
      <c r="D442" s="86" t="s">
        <v>3669</v>
      </c>
      <c r="E442" s="86" t="b">
        <v>1</v>
      </c>
      <c r="F442" s="86" t="b">
        <v>0</v>
      </c>
      <c r="G442" s="86" t="b">
        <v>0</v>
      </c>
    </row>
    <row r="443" spans="1:7" ht="15">
      <c r="A443" s="86" t="s">
        <v>3421</v>
      </c>
      <c r="B443" s="86">
        <v>2</v>
      </c>
      <c r="C443" s="123">
        <v>0.0011455204387111966</v>
      </c>
      <c r="D443" s="86" t="s">
        <v>3669</v>
      </c>
      <c r="E443" s="86" t="b">
        <v>0</v>
      </c>
      <c r="F443" s="86" t="b">
        <v>0</v>
      </c>
      <c r="G443" s="86" t="b">
        <v>0</v>
      </c>
    </row>
    <row r="444" spans="1:7" ht="15">
      <c r="A444" s="86" t="s">
        <v>3422</v>
      </c>
      <c r="B444" s="86">
        <v>2</v>
      </c>
      <c r="C444" s="123">
        <v>0.0011455204387111966</v>
      </c>
      <c r="D444" s="86" t="s">
        <v>3669</v>
      </c>
      <c r="E444" s="86" t="b">
        <v>0</v>
      </c>
      <c r="F444" s="86" t="b">
        <v>0</v>
      </c>
      <c r="G444" s="86" t="b">
        <v>0</v>
      </c>
    </row>
    <row r="445" spans="1:7" ht="15">
      <c r="A445" s="86" t="s">
        <v>3423</v>
      </c>
      <c r="B445" s="86">
        <v>2</v>
      </c>
      <c r="C445" s="123">
        <v>0.0011455204387111966</v>
      </c>
      <c r="D445" s="86" t="s">
        <v>3669</v>
      </c>
      <c r="E445" s="86" t="b">
        <v>0</v>
      </c>
      <c r="F445" s="86" t="b">
        <v>0</v>
      </c>
      <c r="G445" s="86" t="b">
        <v>0</v>
      </c>
    </row>
    <row r="446" spans="1:7" ht="15">
      <c r="A446" s="86" t="s">
        <v>3424</v>
      </c>
      <c r="B446" s="86">
        <v>2</v>
      </c>
      <c r="C446" s="123">
        <v>0.0011455204387111966</v>
      </c>
      <c r="D446" s="86" t="s">
        <v>3669</v>
      </c>
      <c r="E446" s="86" t="b">
        <v>1</v>
      </c>
      <c r="F446" s="86" t="b">
        <v>0</v>
      </c>
      <c r="G446" s="86" t="b">
        <v>0</v>
      </c>
    </row>
    <row r="447" spans="1:7" ht="15">
      <c r="A447" s="86" t="s">
        <v>3425</v>
      </c>
      <c r="B447" s="86">
        <v>2</v>
      </c>
      <c r="C447" s="123">
        <v>0.0011455204387111966</v>
      </c>
      <c r="D447" s="86" t="s">
        <v>3669</v>
      </c>
      <c r="E447" s="86" t="b">
        <v>0</v>
      </c>
      <c r="F447" s="86" t="b">
        <v>0</v>
      </c>
      <c r="G447" s="86" t="b">
        <v>0</v>
      </c>
    </row>
    <row r="448" spans="1:7" ht="15">
      <c r="A448" s="86" t="s">
        <v>3426</v>
      </c>
      <c r="B448" s="86">
        <v>2</v>
      </c>
      <c r="C448" s="123">
        <v>0.0011455204387111966</v>
      </c>
      <c r="D448" s="86" t="s">
        <v>3669</v>
      </c>
      <c r="E448" s="86" t="b">
        <v>0</v>
      </c>
      <c r="F448" s="86" t="b">
        <v>0</v>
      </c>
      <c r="G448" s="86" t="b">
        <v>0</v>
      </c>
    </row>
    <row r="449" spans="1:7" ht="15">
      <c r="A449" s="86" t="s">
        <v>3427</v>
      </c>
      <c r="B449" s="86">
        <v>2</v>
      </c>
      <c r="C449" s="123">
        <v>0.0011455204387111966</v>
      </c>
      <c r="D449" s="86" t="s">
        <v>3669</v>
      </c>
      <c r="E449" s="86" t="b">
        <v>0</v>
      </c>
      <c r="F449" s="86" t="b">
        <v>0</v>
      </c>
      <c r="G449" s="86" t="b">
        <v>0</v>
      </c>
    </row>
    <row r="450" spans="1:7" ht="15">
      <c r="A450" s="86" t="s">
        <v>3428</v>
      </c>
      <c r="B450" s="86">
        <v>2</v>
      </c>
      <c r="C450" s="123">
        <v>0.0011455204387111966</v>
      </c>
      <c r="D450" s="86" t="s">
        <v>3669</v>
      </c>
      <c r="E450" s="86" t="b">
        <v>0</v>
      </c>
      <c r="F450" s="86" t="b">
        <v>0</v>
      </c>
      <c r="G450" s="86" t="b">
        <v>0</v>
      </c>
    </row>
    <row r="451" spans="1:7" ht="15">
      <c r="A451" s="86" t="s">
        <v>3429</v>
      </c>
      <c r="B451" s="86">
        <v>2</v>
      </c>
      <c r="C451" s="123">
        <v>0.0011455204387111966</v>
      </c>
      <c r="D451" s="86" t="s">
        <v>3669</v>
      </c>
      <c r="E451" s="86" t="b">
        <v>0</v>
      </c>
      <c r="F451" s="86" t="b">
        <v>0</v>
      </c>
      <c r="G451" s="86" t="b">
        <v>0</v>
      </c>
    </row>
    <row r="452" spans="1:7" ht="15">
      <c r="A452" s="86" t="s">
        <v>3430</v>
      </c>
      <c r="B452" s="86">
        <v>2</v>
      </c>
      <c r="C452" s="123">
        <v>0.0011455204387111966</v>
      </c>
      <c r="D452" s="86" t="s">
        <v>3669</v>
      </c>
      <c r="E452" s="86" t="b">
        <v>0</v>
      </c>
      <c r="F452" s="86" t="b">
        <v>0</v>
      </c>
      <c r="G452" s="86" t="b">
        <v>0</v>
      </c>
    </row>
    <row r="453" spans="1:7" ht="15">
      <c r="A453" s="86" t="s">
        <v>2493</v>
      </c>
      <c r="B453" s="86">
        <v>2</v>
      </c>
      <c r="C453" s="123">
        <v>0.0011455204387111966</v>
      </c>
      <c r="D453" s="86" t="s">
        <v>3669</v>
      </c>
      <c r="E453" s="86" t="b">
        <v>0</v>
      </c>
      <c r="F453" s="86" t="b">
        <v>0</v>
      </c>
      <c r="G453" s="86" t="b">
        <v>0</v>
      </c>
    </row>
    <row r="454" spans="1:7" ht="15">
      <c r="A454" s="86" t="s">
        <v>409</v>
      </c>
      <c r="B454" s="86">
        <v>2</v>
      </c>
      <c r="C454" s="123">
        <v>0.0011455204387111966</v>
      </c>
      <c r="D454" s="86" t="s">
        <v>3669</v>
      </c>
      <c r="E454" s="86" t="b">
        <v>0</v>
      </c>
      <c r="F454" s="86" t="b">
        <v>0</v>
      </c>
      <c r="G454" s="86" t="b">
        <v>0</v>
      </c>
    </row>
    <row r="455" spans="1:7" ht="15">
      <c r="A455" s="86" t="s">
        <v>3431</v>
      </c>
      <c r="B455" s="86">
        <v>2</v>
      </c>
      <c r="C455" s="123">
        <v>0.0011455204387111966</v>
      </c>
      <c r="D455" s="86" t="s">
        <v>3669</v>
      </c>
      <c r="E455" s="86" t="b">
        <v>0</v>
      </c>
      <c r="F455" s="86" t="b">
        <v>0</v>
      </c>
      <c r="G455" s="86" t="b">
        <v>0</v>
      </c>
    </row>
    <row r="456" spans="1:7" ht="15">
      <c r="A456" s="86" t="s">
        <v>3432</v>
      </c>
      <c r="B456" s="86">
        <v>2</v>
      </c>
      <c r="C456" s="123">
        <v>0.0011455204387111966</v>
      </c>
      <c r="D456" s="86" t="s">
        <v>3669</v>
      </c>
      <c r="E456" s="86" t="b">
        <v>0</v>
      </c>
      <c r="F456" s="86" t="b">
        <v>0</v>
      </c>
      <c r="G456" s="86" t="b">
        <v>0</v>
      </c>
    </row>
    <row r="457" spans="1:7" ht="15">
      <c r="A457" s="86" t="s">
        <v>3433</v>
      </c>
      <c r="B457" s="86">
        <v>2</v>
      </c>
      <c r="C457" s="123">
        <v>0.0011455204387111966</v>
      </c>
      <c r="D457" s="86" t="s">
        <v>3669</v>
      </c>
      <c r="E457" s="86" t="b">
        <v>0</v>
      </c>
      <c r="F457" s="86" t="b">
        <v>0</v>
      </c>
      <c r="G457" s="86" t="b">
        <v>0</v>
      </c>
    </row>
    <row r="458" spans="1:7" ht="15">
      <c r="A458" s="86" t="s">
        <v>3434</v>
      </c>
      <c r="B458" s="86">
        <v>2</v>
      </c>
      <c r="C458" s="123">
        <v>0.0011455204387111966</v>
      </c>
      <c r="D458" s="86" t="s">
        <v>3669</v>
      </c>
      <c r="E458" s="86" t="b">
        <v>0</v>
      </c>
      <c r="F458" s="86" t="b">
        <v>0</v>
      </c>
      <c r="G458" s="86" t="b">
        <v>0</v>
      </c>
    </row>
    <row r="459" spans="1:7" ht="15">
      <c r="A459" s="86" t="s">
        <v>3435</v>
      </c>
      <c r="B459" s="86">
        <v>2</v>
      </c>
      <c r="C459" s="123">
        <v>0.0011455204387111966</v>
      </c>
      <c r="D459" s="86" t="s">
        <v>3669</v>
      </c>
      <c r="E459" s="86" t="b">
        <v>0</v>
      </c>
      <c r="F459" s="86" t="b">
        <v>0</v>
      </c>
      <c r="G459" s="86" t="b">
        <v>0</v>
      </c>
    </row>
    <row r="460" spans="1:7" ht="15">
      <c r="A460" s="86" t="s">
        <v>3436</v>
      </c>
      <c r="B460" s="86">
        <v>2</v>
      </c>
      <c r="C460" s="123">
        <v>0.0011455204387111966</v>
      </c>
      <c r="D460" s="86" t="s">
        <v>3669</v>
      </c>
      <c r="E460" s="86" t="b">
        <v>1</v>
      </c>
      <c r="F460" s="86" t="b">
        <v>0</v>
      </c>
      <c r="G460" s="86" t="b">
        <v>0</v>
      </c>
    </row>
    <row r="461" spans="1:7" ht="15">
      <c r="A461" s="86" t="s">
        <v>3437</v>
      </c>
      <c r="B461" s="86">
        <v>2</v>
      </c>
      <c r="C461" s="123">
        <v>0.0011455204387111966</v>
      </c>
      <c r="D461" s="86" t="s">
        <v>3669</v>
      </c>
      <c r="E461" s="86" t="b">
        <v>0</v>
      </c>
      <c r="F461" s="86" t="b">
        <v>0</v>
      </c>
      <c r="G461" s="86" t="b">
        <v>0</v>
      </c>
    </row>
    <row r="462" spans="1:7" ht="15">
      <c r="A462" s="86" t="s">
        <v>3438</v>
      </c>
      <c r="B462" s="86">
        <v>2</v>
      </c>
      <c r="C462" s="123">
        <v>0.0011455204387111966</v>
      </c>
      <c r="D462" s="86" t="s">
        <v>3669</v>
      </c>
      <c r="E462" s="86" t="b">
        <v>0</v>
      </c>
      <c r="F462" s="86" t="b">
        <v>0</v>
      </c>
      <c r="G462" s="86" t="b">
        <v>0</v>
      </c>
    </row>
    <row r="463" spans="1:7" ht="15">
      <c r="A463" s="86" t="s">
        <v>3439</v>
      </c>
      <c r="B463" s="86">
        <v>2</v>
      </c>
      <c r="C463" s="123">
        <v>0.0011455204387111966</v>
      </c>
      <c r="D463" s="86" t="s">
        <v>3669</v>
      </c>
      <c r="E463" s="86" t="b">
        <v>0</v>
      </c>
      <c r="F463" s="86" t="b">
        <v>0</v>
      </c>
      <c r="G463" s="86" t="b">
        <v>0</v>
      </c>
    </row>
    <row r="464" spans="1:7" ht="15">
      <c r="A464" s="86" t="s">
        <v>3440</v>
      </c>
      <c r="B464" s="86">
        <v>2</v>
      </c>
      <c r="C464" s="123">
        <v>0.0011455204387111966</v>
      </c>
      <c r="D464" s="86" t="s">
        <v>3669</v>
      </c>
      <c r="E464" s="86" t="b">
        <v>0</v>
      </c>
      <c r="F464" s="86" t="b">
        <v>0</v>
      </c>
      <c r="G464" s="86" t="b">
        <v>0</v>
      </c>
    </row>
    <row r="465" spans="1:7" ht="15">
      <c r="A465" s="86" t="s">
        <v>3441</v>
      </c>
      <c r="B465" s="86">
        <v>2</v>
      </c>
      <c r="C465" s="123">
        <v>0.0011455204387111966</v>
      </c>
      <c r="D465" s="86" t="s">
        <v>3669</v>
      </c>
      <c r="E465" s="86" t="b">
        <v>0</v>
      </c>
      <c r="F465" s="86" t="b">
        <v>1</v>
      </c>
      <c r="G465" s="86" t="b">
        <v>0</v>
      </c>
    </row>
    <row r="466" spans="1:7" ht="15">
      <c r="A466" s="86" t="s">
        <v>3442</v>
      </c>
      <c r="B466" s="86">
        <v>2</v>
      </c>
      <c r="C466" s="123">
        <v>0.0011455204387111966</v>
      </c>
      <c r="D466" s="86" t="s">
        <v>3669</v>
      </c>
      <c r="E466" s="86" t="b">
        <v>1</v>
      </c>
      <c r="F466" s="86" t="b">
        <v>0</v>
      </c>
      <c r="G466" s="86" t="b">
        <v>0</v>
      </c>
    </row>
    <row r="467" spans="1:7" ht="15">
      <c r="A467" s="86" t="s">
        <v>3443</v>
      </c>
      <c r="B467" s="86">
        <v>2</v>
      </c>
      <c r="C467" s="123">
        <v>0.0011455204387111966</v>
      </c>
      <c r="D467" s="86" t="s">
        <v>3669</v>
      </c>
      <c r="E467" s="86" t="b">
        <v>0</v>
      </c>
      <c r="F467" s="86" t="b">
        <v>0</v>
      </c>
      <c r="G467" s="86" t="b">
        <v>0</v>
      </c>
    </row>
    <row r="468" spans="1:7" ht="15">
      <c r="A468" s="86" t="s">
        <v>3444</v>
      </c>
      <c r="B468" s="86">
        <v>2</v>
      </c>
      <c r="C468" s="123">
        <v>0.0011455204387111966</v>
      </c>
      <c r="D468" s="86" t="s">
        <v>3669</v>
      </c>
      <c r="E468" s="86" t="b">
        <v>0</v>
      </c>
      <c r="F468" s="86" t="b">
        <v>0</v>
      </c>
      <c r="G468" s="86" t="b">
        <v>0</v>
      </c>
    </row>
    <row r="469" spans="1:7" ht="15">
      <c r="A469" s="86" t="s">
        <v>3445</v>
      </c>
      <c r="B469" s="86">
        <v>2</v>
      </c>
      <c r="C469" s="123">
        <v>0.0011455204387111966</v>
      </c>
      <c r="D469" s="86" t="s">
        <v>3669</v>
      </c>
      <c r="E469" s="86" t="b">
        <v>0</v>
      </c>
      <c r="F469" s="86" t="b">
        <v>0</v>
      </c>
      <c r="G469" s="86" t="b">
        <v>0</v>
      </c>
    </row>
    <row r="470" spans="1:7" ht="15">
      <c r="A470" s="86" t="s">
        <v>406</v>
      </c>
      <c r="B470" s="86">
        <v>2</v>
      </c>
      <c r="C470" s="123">
        <v>0.0011455204387111966</v>
      </c>
      <c r="D470" s="86" t="s">
        <v>3669</v>
      </c>
      <c r="E470" s="86" t="b">
        <v>0</v>
      </c>
      <c r="F470" s="86" t="b">
        <v>0</v>
      </c>
      <c r="G470" s="86" t="b">
        <v>0</v>
      </c>
    </row>
    <row r="471" spans="1:7" ht="15">
      <c r="A471" s="86" t="s">
        <v>3446</v>
      </c>
      <c r="B471" s="86">
        <v>2</v>
      </c>
      <c r="C471" s="123">
        <v>0.0011455204387111966</v>
      </c>
      <c r="D471" s="86" t="s">
        <v>3669</v>
      </c>
      <c r="E471" s="86" t="b">
        <v>0</v>
      </c>
      <c r="F471" s="86" t="b">
        <v>0</v>
      </c>
      <c r="G471" s="86" t="b">
        <v>0</v>
      </c>
    </row>
    <row r="472" spans="1:7" ht="15">
      <c r="A472" s="86" t="s">
        <v>3447</v>
      </c>
      <c r="B472" s="86">
        <v>2</v>
      </c>
      <c r="C472" s="123">
        <v>0.0011455204387111966</v>
      </c>
      <c r="D472" s="86" t="s">
        <v>3669</v>
      </c>
      <c r="E472" s="86" t="b">
        <v>0</v>
      </c>
      <c r="F472" s="86" t="b">
        <v>0</v>
      </c>
      <c r="G472" s="86" t="b">
        <v>0</v>
      </c>
    </row>
    <row r="473" spans="1:7" ht="15">
      <c r="A473" s="86" t="s">
        <v>3448</v>
      </c>
      <c r="B473" s="86">
        <v>2</v>
      </c>
      <c r="C473" s="123">
        <v>0.0011455204387111966</v>
      </c>
      <c r="D473" s="86" t="s">
        <v>3669</v>
      </c>
      <c r="E473" s="86" t="b">
        <v>0</v>
      </c>
      <c r="F473" s="86" t="b">
        <v>0</v>
      </c>
      <c r="G473" s="86" t="b">
        <v>0</v>
      </c>
    </row>
    <row r="474" spans="1:7" ht="15">
      <c r="A474" s="86" t="s">
        <v>3449</v>
      </c>
      <c r="B474" s="86">
        <v>2</v>
      </c>
      <c r="C474" s="123">
        <v>0.0011455204387111966</v>
      </c>
      <c r="D474" s="86" t="s">
        <v>3669</v>
      </c>
      <c r="E474" s="86" t="b">
        <v>0</v>
      </c>
      <c r="F474" s="86" t="b">
        <v>0</v>
      </c>
      <c r="G474" s="86" t="b">
        <v>0</v>
      </c>
    </row>
    <row r="475" spans="1:7" ht="15">
      <c r="A475" s="86" t="s">
        <v>3450</v>
      </c>
      <c r="B475" s="86">
        <v>2</v>
      </c>
      <c r="C475" s="123">
        <v>0.0011455204387111966</v>
      </c>
      <c r="D475" s="86" t="s">
        <v>3669</v>
      </c>
      <c r="E475" s="86" t="b">
        <v>0</v>
      </c>
      <c r="F475" s="86" t="b">
        <v>0</v>
      </c>
      <c r="G475" s="86" t="b">
        <v>0</v>
      </c>
    </row>
    <row r="476" spans="1:7" ht="15">
      <c r="A476" s="86" t="s">
        <v>3451</v>
      </c>
      <c r="B476" s="86">
        <v>2</v>
      </c>
      <c r="C476" s="123">
        <v>0.0011455204387111966</v>
      </c>
      <c r="D476" s="86" t="s">
        <v>3669</v>
      </c>
      <c r="E476" s="86" t="b">
        <v>0</v>
      </c>
      <c r="F476" s="86" t="b">
        <v>0</v>
      </c>
      <c r="G476" s="86" t="b">
        <v>0</v>
      </c>
    </row>
    <row r="477" spans="1:7" ht="15">
      <c r="A477" s="86" t="s">
        <v>3452</v>
      </c>
      <c r="B477" s="86">
        <v>2</v>
      </c>
      <c r="C477" s="123">
        <v>0.0011455204387111966</v>
      </c>
      <c r="D477" s="86" t="s">
        <v>3669</v>
      </c>
      <c r="E477" s="86" t="b">
        <v>0</v>
      </c>
      <c r="F477" s="86" t="b">
        <v>0</v>
      </c>
      <c r="G477" s="86" t="b">
        <v>0</v>
      </c>
    </row>
    <row r="478" spans="1:7" ht="15">
      <c r="A478" s="86" t="s">
        <v>3453</v>
      </c>
      <c r="B478" s="86">
        <v>2</v>
      </c>
      <c r="C478" s="123">
        <v>0.0011455204387111966</v>
      </c>
      <c r="D478" s="86" t="s">
        <v>3669</v>
      </c>
      <c r="E478" s="86" t="b">
        <v>0</v>
      </c>
      <c r="F478" s="86" t="b">
        <v>0</v>
      </c>
      <c r="G478" s="86" t="b">
        <v>0</v>
      </c>
    </row>
    <row r="479" spans="1:7" ht="15">
      <c r="A479" s="86" t="s">
        <v>3454</v>
      </c>
      <c r="B479" s="86">
        <v>2</v>
      </c>
      <c r="C479" s="123">
        <v>0.0011455204387111966</v>
      </c>
      <c r="D479" s="86" t="s">
        <v>3669</v>
      </c>
      <c r="E479" s="86" t="b">
        <v>0</v>
      </c>
      <c r="F479" s="86" t="b">
        <v>0</v>
      </c>
      <c r="G479" s="86" t="b">
        <v>0</v>
      </c>
    </row>
    <row r="480" spans="1:7" ht="15">
      <c r="A480" s="86" t="s">
        <v>3455</v>
      </c>
      <c r="B480" s="86">
        <v>2</v>
      </c>
      <c r="C480" s="123">
        <v>0.0011455204387111966</v>
      </c>
      <c r="D480" s="86" t="s">
        <v>3669</v>
      </c>
      <c r="E480" s="86" t="b">
        <v>0</v>
      </c>
      <c r="F480" s="86" t="b">
        <v>0</v>
      </c>
      <c r="G480" s="86" t="b">
        <v>0</v>
      </c>
    </row>
    <row r="481" spans="1:7" ht="15">
      <c r="A481" s="86" t="s">
        <v>3456</v>
      </c>
      <c r="B481" s="86">
        <v>2</v>
      </c>
      <c r="C481" s="123">
        <v>0.0011455204387111966</v>
      </c>
      <c r="D481" s="86" t="s">
        <v>3669</v>
      </c>
      <c r="E481" s="86" t="b">
        <v>0</v>
      </c>
      <c r="F481" s="86" t="b">
        <v>0</v>
      </c>
      <c r="G481" s="86" t="b">
        <v>0</v>
      </c>
    </row>
    <row r="482" spans="1:7" ht="15">
      <c r="A482" s="86" t="s">
        <v>3457</v>
      </c>
      <c r="B482" s="86">
        <v>2</v>
      </c>
      <c r="C482" s="123">
        <v>0.0011455204387111966</v>
      </c>
      <c r="D482" s="86" t="s">
        <v>3669</v>
      </c>
      <c r="E482" s="86" t="b">
        <v>0</v>
      </c>
      <c r="F482" s="86" t="b">
        <v>0</v>
      </c>
      <c r="G482" s="86" t="b">
        <v>0</v>
      </c>
    </row>
    <row r="483" spans="1:7" ht="15">
      <c r="A483" s="86" t="s">
        <v>3458</v>
      </c>
      <c r="B483" s="86">
        <v>2</v>
      </c>
      <c r="C483" s="123">
        <v>0.0011455204387111966</v>
      </c>
      <c r="D483" s="86" t="s">
        <v>3669</v>
      </c>
      <c r="E483" s="86" t="b">
        <v>0</v>
      </c>
      <c r="F483" s="86" t="b">
        <v>0</v>
      </c>
      <c r="G483" s="86" t="b">
        <v>0</v>
      </c>
    </row>
    <row r="484" spans="1:7" ht="15">
      <c r="A484" s="86" t="s">
        <v>3459</v>
      </c>
      <c r="B484" s="86">
        <v>2</v>
      </c>
      <c r="C484" s="123">
        <v>0.0011455204387111966</v>
      </c>
      <c r="D484" s="86" t="s">
        <v>3669</v>
      </c>
      <c r="E484" s="86" t="b">
        <v>0</v>
      </c>
      <c r="F484" s="86" t="b">
        <v>0</v>
      </c>
      <c r="G484" s="86" t="b">
        <v>0</v>
      </c>
    </row>
    <row r="485" spans="1:7" ht="15">
      <c r="A485" s="86" t="s">
        <v>3460</v>
      </c>
      <c r="B485" s="86">
        <v>2</v>
      </c>
      <c r="C485" s="123">
        <v>0.0011455204387111966</v>
      </c>
      <c r="D485" s="86" t="s">
        <v>3669</v>
      </c>
      <c r="E485" s="86" t="b">
        <v>0</v>
      </c>
      <c r="F485" s="86" t="b">
        <v>0</v>
      </c>
      <c r="G485" s="86" t="b">
        <v>0</v>
      </c>
    </row>
    <row r="486" spans="1:7" ht="15">
      <c r="A486" s="86" t="s">
        <v>3461</v>
      </c>
      <c r="B486" s="86">
        <v>2</v>
      </c>
      <c r="C486" s="123">
        <v>0.0011455204387111966</v>
      </c>
      <c r="D486" s="86" t="s">
        <v>3669</v>
      </c>
      <c r="E486" s="86" t="b">
        <v>0</v>
      </c>
      <c r="F486" s="86" t="b">
        <v>0</v>
      </c>
      <c r="G486" s="86" t="b">
        <v>0</v>
      </c>
    </row>
    <row r="487" spans="1:7" ht="15">
      <c r="A487" s="86" t="s">
        <v>379</v>
      </c>
      <c r="B487" s="86">
        <v>2</v>
      </c>
      <c r="C487" s="123">
        <v>0.0011455204387111966</v>
      </c>
      <c r="D487" s="86" t="s">
        <v>3669</v>
      </c>
      <c r="E487" s="86" t="b">
        <v>0</v>
      </c>
      <c r="F487" s="86" t="b">
        <v>0</v>
      </c>
      <c r="G487" s="86" t="b">
        <v>0</v>
      </c>
    </row>
    <row r="488" spans="1:7" ht="15">
      <c r="A488" s="86" t="s">
        <v>405</v>
      </c>
      <c r="B488" s="86">
        <v>2</v>
      </c>
      <c r="C488" s="123">
        <v>0.0011455204387111966</v>
      </c>
      <c r="D488" s="86" t="s">
        <v>3669</v>
      </c>
      <c r="E488" s="86" t="b">
        <v>0</v>
      </c>
      <c r="F488" s="86" t="b">
        <v>0</v>
      </c>
      <c r="G488" s="86" t="b">
        <v>0</v>
      </c>
    </row>
    <row r="489" spans="1:7" ht="15">
      <c r="A489" s="86" t="s">
        <v>3462</v>
      </c>
      <c r="B489" s="86">
        <v>2</v>
      </c>
      <c r="C489" s="123">
        <v>0.0011455204387111966</v>
      </c>
      <c r="D489" s="86" t="s">
        <v>3669</v>
      </c>
      <c r="E489" s="86" t="b">
        <v>0</v>
      </c>
      <c r="F489" s="86" t="b">
        <v>0</v>
      </c>
      <c r="G489" s="86" t="b">
        <v>0</v>
      </c>
    </row>
    <row r="490" spans="1:7" ht="15">
      <c r="A490" s="86" t="s">
        <v>3463</v>
      </c>
      <c r="B490" s="86">
        <v>2</v>
      </c>
      <c r="C490" s="123">
        <v>0.0011455204387111966</v>
      </c>
      <c r="D490" s="86" t="s">
        <v>3669</v>
      </c>
      <c r="E490" s="86" t="b">
        <v>0</v>
      </c>
      <c r="F490" s="86" t="b">
        <v>0</v>
      </c>
      <c r="G490" s="86" t="b">
        <v>0</v>
      </c>
    </row>
    <row r="491" spans="1:7" ht="15">
      <c r="A491" s="86" t="s">
        <v>3464</v>
      </c>
      <c r="B491" s="86">
        <v>2</v>
      </c>
      <c r="C491" s="123">
        <v>0.0011455204387111966</v>
      </c>
      <c r="D491" s="86" t="s">
        <v>3669</v>
      </c>
      <c r="E491" s="86" t="b">
        <v>0</v>
      </c>
      <c r="F491" s="86" t="b">
        <v>0</v>
      </c>
      <c r="G491" s="86" t="b">
        <v>0</v>
      </c>
    </row>
    <row r="492" spans="1:7" ht="15">
      <c r="A492" s="86" t="s">
        <v>3465</v>
      </c>
      <c r="B492" s="86">
        <v>2</v>
      </c>
      <c r="C492" s="123">
        <v>0.0011455204387111966</v>
      </c>
      <c r="D492" s="86" t="s">
        <v>3669</v>
      </c>
      <c r="E492" s="86" t="b">
        <v>0</v>
      </c>
      <c r="F492" s="86" t="b">
        <v>0</v>
      </c>
      <c r="G492" s="86" t="b">
        <v>0</v>
      </c>
    </row>
    <row r="493" spans="1:7" ht="15">
      <c r="A493" s="86" t="s">
        <v>3466</v>
      </c>
      <c r="B493" s="86">
        <v>2</v>
      </c>
      <c r="C493" s="123">
        <v>0.0011455204387111966</v>
      </c>
      <c r="D493" s="86" t="s">
        <v>3669</v>
      </c>
      <c r="E493" s="86" t="b">
        <v>0</v>
      </c>
      <c r="F493" s="86" t="b">
        <v>0</v>
      </c>
      <c r="G493" s="86" t="b">
        <v>0</v>
      </c>
    </row>
    <row r="494" spans="1:7" ht="15">
      <c r="A494" s="86" t="s">
        <v>3467</v>
      </c>
      <c r="B494" s="86">
        <v>2</v>
      </c>
      <c r="C494" s="123">
        <v>0.0011455204387111966</v>
      </c>
      <c r="D494" s="86" t="s">
        <v>3669</v>
      </c>
      <c r="E494" s="86" t="b">
        <v>1</v>
      </c>
      <c r="F494" s="86" t="b">
        <v>0</v>
      </c>
      <c r="G494" s="86" t="b">
        <v>0</v>
      </c>
    </row>
    <row r="495" spans="1:7" ht="15">
      <c r="A495" s="86" t="s">
        <v>3468</v>
      </c>
      <c r="B495" s="86">
        <v>2</v>
      </c>
      <c r="C495" s="123">
        <v>0.0011455204387111966</v>
      </c>
      <c r="D495" s="86" t="s">
        <v>3669</v>
      </c>
      <c r="E495" s="86" t="b">
        <v>0</v>
      </c>
      <c r="F495" s="86" t="b">
        <v>1</v>
      </c>
      <c r="G495" s="86" t="b">
        <v>0</v>
      </c>
    </row>
    <row r="496" spans="1:7" ht="15">
      <c r="A496" s="86" t="s">
        <v>3469</v>
      </c>
      <c r="B496" s="86">
        <v>2</v>
      </c>
      <c r="C496" s="123">
        <v>0.0011455204387111966</v>
      </c>
      <c r="D496" s="86" t="s">
        <v>3669</v>
      </c>
      <c r="E496" s="86" t="b">
        <v>0</v>
      </c>
      <c r="F496" s="86" t="b">
        <v>0</v>
      </c>
      <c r="G496" s="86" t="b">
        <v>0</v>
      </c>
    </row>
    <row r="497" spans="1:7" ht="15">
      <c r="A497" s="86" t="s">
        <v>3470</v>
      </c>
      <c r="B497" s="86">
        <v>2</v>
      </c>
      <c r="C497" s="123">
        <v>0.0011455204387111966</v>
      </c>
      <c r="D497" s="86" t="s">
        <v>3669</v>
      </c>
      <c r="E497" s="86" t="b">
        <v>0</v>
      </c>
      <c r="F497" s="86" t="b">
        <v>1</v>
      </c>
      <c r="G497" s="86" t="b">
        <v>0</v>
      </c>
    </row>
    <row r="498" spans="1:7" ht="15">
      <c r="A498" s="86" t="s">
        <v>3471</v>
      </c>
      <c r="B498" s="86">
        <v>2</v>
      </c>
      <c r="C498" s="123">
        <v>0.0011455204387111966</v>
      </c>
      <c r="D498" s="86" t="s">
        <v>3669</v>
      </c>
      <c r="E498" s="86" t="b">
        <v>0</v>
      </c>
      <c r="F498" s="86" t="b">
        <v>0</v>
      </c>
      <c r="G498" s="86" t="b">
        <v>0</v>
      </c>
    </row>
    <row r="499" spans="1:7" ht="15">
      <c r="A499" s="86" t="s">
        <v>3472</v>
      </c>
      <c r="B499" s="86">
        <v>2</v>
      </c>
      <c r="C499" s="123">
        <v>0.0011455204387111966</v>
      </c>
      <c r="D499" s="86" t="s">
        <v>3669</v>
      </c>
      <c r="E499" s="86" t="b">
        <v>1</v>
      </c>
      <c r="F499" s="86" t="b">
        <v>0</v>
      </c>
      <c r="G499" s="86" t="b">
        <v>0</v>
      </c>
    </row>
    <row r="500" spans="1:7" ht="15">
      <c r="A500" s="86" t="s">
        <v>3473</v>
      </c>
      <c r="B500" s="86">
        <v>2</v>
      </c>
      <c r="C500" s="123">
        <v>0.0011455204387111966</v>
      </c>
      <c r="D500" s="86" t="s">
        <v>3669</v>
      </c>
      <c r="E500" s="86" t="b">
        <v>0</v>
      </c>
      <c r="F500" s="86" t="b">
        <v>0</v>
      </c>
      <c r="G500" s="86" t="b">
        <v>0</v>
      </c>
    </row>
    <row r="501" spans="1:7" ht="15">
      <c r="A501" s="86" t="s">
        <v>3474</v>
      </c>
      <c r="B501" s="86">
        <v>2</v>
      </c>
      <c r="C501" s="123">
        <v>0.0011455204387111966</v>
      </c>
      <c r="D501" s="86" t="s">
        <v>3669</v>
      </c>
      <c r="E501" s="86" t="b">
        <v>0</v>
      </c>
      <c r="F501" s="86" t="b">
        <v>0</v>
      </c>
      <c r="G501" s="86" t="b">
        <v>0</v>
      </c>
    </row>
    <row r="502" spans="1:7" ht="15">
      <c r="A502" s="86" t="s">
        <v>3475</v>
      </c>
      <c r="B502" s="86">
        <v>2</v>
      </c>
      <c r="C502" s="123">
        <v>0.0011455204387111966</v>
      </c>
      <c r="D502" s="86" t="s">
        <v>3669</v>
      </c>
      <c r="E502" s="86" t="b">
        <v>0</v>
      </c>
      <c r="F502" s="86" t="b">
        <v>0</v>
      </c>
      <c r="G502" s="86" t="b">
        <v>0</v>
      </c>
    </row>
    <row r="503" spans="1:7" ht="15">
      <c r="A503" s="86" t="s">
        <v>378</v>
      </c>
      <c r="B503" s="86">
        <v>2</v>
      </c>
      <c r="C503" s="123">
        <v>0.0011455204387111966</v>
      </c>
      <c r="D503" s="86" t="s">
        <v>3669</v>
      </c>
      <c r="E503" s="86" t="b">
        <v>0</v>
      </c>
      <c r="F503" s="86" t="b">
        <v>0</v>
      </c>
      <c r="G503" s="86" t="b">
        <v>0</v>
      </c>
    </row>
    <row r="504" spans="1:7" ht="15">
      <c r="A504" s="86" t="s">
        <v>3476</v>
      </c>
      <c r="B504" s="86">
        <v>2</v>
      </c>
      <c r="C504" s="123">
        <v>0.0011455204387111966</v>
      </c>
      <c r="D504" s="86" t="s">
        <v>3669</v>
      </c>
      <c r="E504" s="86" t="b">
        <v>0</v>
      </c>
      <c r="F504" s="86" t="b">
        <v>0</v>
      </c>
      <c r="G504" s="86" t="b">
        <v>0</v>
      </c>
    </row>
    <row r="505" spans="1:7" ht="15">
      <c r="A505" s="86" t="s">
        <v>282</v>
      </c>
      <c r="B505" s="86">
        <v>2</v>
      </c>
      <c r="C505" s="123">
        <v>0.0011455204387111966</v>
      </c>
      <c r="D505" s="86" t="s">
        <v>3669</v>
      </c>
      <c r="E505" s="86" t="b">
        <v>0</v>
      </c>
      <c r="F505" s="86" t="b">
        <v>0</v>
      </c>
      <c r="G505" s="86" t="b">
        <v>0</v>
      </c>
    </row>
    <row r="506" spans="1:7" ht="15">
      <c r="A506" s="86" t="s">
        <v>2492</v>
      </c>
      <c r="B506" s="86">
        <v>2</v>
      </c>
      <c r="C506" s="123">
        <v>0.0011455204387111966</v>
      </c>
      <c r="D506" s="86" t="s">
        <v>3669</v>
      </c>
      <c r="E506" s="86" t="b">
        <v>0</v>
      </c>
      <c r="F506" s="86" t="b">
        <v>0</v>
      </c>
      <c r="G506" s="86" t="b">
        <v>0</v>
      </c>
    </row>
    <row r="507" spans="1:7" ht="15">
      <c r="A507" s="86" t="s">
        <v>3477</v>
      </c>
      <c r="B507" s="86">
        <v>2</v>
      </c>
      <c r="C507" s="123">
        <v>0.0011455204387111966</v>
      </c>
      <c r="D507" s="86" t="s">
        <v>3669</v>
      </c>
      <c r="E507" s="86" t="b">
        <v>0</v>
      </c>
      <c r="F507" s="86" t="b">
        <v>0</v>
      </c>
      <c r="G507" s="86" t="b">
        <v>0</v>
      </c>
    </row>
    <row r="508" spans="1:7" ht="15">
      <c r="A508" s="86" t="s">
        <v>3478</v>
      </c>
      <c r="B508" s="86">
        <v>2</v>
      </c>
      <c r="C508" s="123">
        <v>0.0011455204387111966</v>
      </c>
      <c r="D508" s="86" t="s">
        <v>3669</v>
      </c>
      <c r="E508" s="86" t="b">
        <v>1</v>
      </c>
      <c r="F508" s="86" t="b">
        <v>0</v>
      </c>
      <c r="G508" s="86" t="b">
        <v>0</v>
      </c>
    </row>
    <row r="509" spans="1:7" ht="15">
      <c r="A509" s="86" t="s">
        <v>3479</v>
      </c>
      <c r="B509" s="86">
        <v>2</v>
      </c>
      <c r="C509" s="123">
        <v>0.0011455204387111966</v>
      </c>
      <c r="D509" s="86" t="s">
        <v>3669</v>
      </c>
      <c r="E509" s="86" t="b">
        <v>0</v>
      </c>
      <c r="F509" s="86" t="b">
        <v>0</v>
      </c>
      <c r="G509" s="86" t="b">
        <v>0</v>
      </c>
    </row>
    <row r="510" spans="1:7" ht="15">
      <c r="A510" s="86" t="s">
        <v>3480</v>
      </c>
      <c r="B510" s="86">
        <v>2</v>
      </c>
      <c r="C510" s="123">
        <v>0.0011455204387111966</v>
      </c>
      <c r="D510" s="86" t="s">
        <v>3669</v>
      </c>
      <c r="E510" s="86" t="b">
        <v>0</v>
      </c>
      <c r="F510" s="86" t="b">
        <v>0</v>
      </c>
      <c r="G510" s="86" t="b">
        <v>0</v>
      </c>
    </row>
    <row r="511" spans="1:7" ht="15">
      <c r="A511" s="86" t="s">
        <v>3481</v>
      </c>
      <c r="B511" s="86">
        <v>2</v>
      </c>
      <c r="C511" s="123">
        <v>0.0011455204387111966</v>
      </c>
      <c r="D511" s="86" t="s">
        <v>3669</v>
      </c>
      <c r="E511" s="86" t="b">
        <v>0</v>
      </c>
      <c r="F511" s="86" t="b">
        <v>0</v>
      </c>
      <c r="G511" s="86" t="b">
        <v>0</v>
      </c>
    </row>
    <row r="512" spans="1:7" ht="15">
      <c r="A512" s="86" t="s">
        <v>3482</v>
      </c>
      <c r="B512" s="86">
        <v>2</v>
      </c>
      <c r="C512" s="123">
        <v>0.0011455204387111966</v>
      </c>
      <c r="D512" s="86" t="s">
        <v>3669</v>
      </c>
      <c r="E512" s="86" t="b">
        <v>0</v>
      </c>
      <c r="F512" s="86" t="b">
        <v>0</v>
      </c>
      <c r="G512" s="86" t="b">
        <v>0</v>
      </c>
    </row>
    <row r="513" spans="1:7" ht="15">
      <c r="A513" s="86" t="s">
        <v>3483</v>
      </c>
      <c r="B513" s="86">
        <v>2</v>
      </c>
      <c r="C513" s="123">
        <v>0.0011455204387111966</v>
      </c>
      <c r="D513" s="86" t="s">
        <v>3669</v>
      </c>
      <c r="E513" s="86" t="b">
        <v>0</v>
      </c>
      <c r="F513" s="86" t="b">
        <v>0</v>
      </c>
      <c r="G513" s="86" t="b">
        <v>0</v>
      </c>
    </row>
    <row r="514" spans="1:7" ht="15">
      <c r="A514" s="86" t="s">
        <v>3484</v>
      </c>
      <c r="B514" s="86">
        <v>2</v>
      </c>
      <c r="C514" s="123">
        <v>0.0011455204387111966</v>
      </c>
      <c r="D514" s="86" t="s">
        <v>3669</v>
      </c>
      <c r="E514" s="86" t="b">
        <v>1</v>
      </c>
      <c r="F514" s="86" t="b">
        <v>0</v>
      </c>
      <c r="G514" s="86" t="b">
        <v>0</v>
      </c>
    </row>
    <row r="515" spans="1:7" ht="15">
      <c r="A515" s="86" t="s">
        <v>3485</v>
      </c>
      <c r="B515" s="86">
        <v>2</v>
      </c>
      <c r="C515" s="123">
        <v>0.0011455204387111966</v>
      </c>
      <c r="D515" s="86" t="s">
        <v>3669</v>
      </c>
      <c r="E515" s="86" t="b">
        <v>0</v>
      </c>
      <c r="F515" s="86" t="b">
        <v>0</v>
      </c>
      <c r="G515" s="86" t="b">
        <v>0</v>
      </c>
    </row>
    <row r="516" spans="1:7" ht="15">
      <c r="A516" s="86" t="s">
        <v>3486</v>
      </c>
      <c r="B516" s="86">
        <v>2</v>
      </c>
      <c r="C516" s="123">
        <v>0.0011455204387111966</v>
      </c>
      <c r="D516" s="86" t="s">
        <v>3669</v>
      </c>
      <c r="E516" s="86" t="b">
        <v>0</v>
      </c>
      <c r="F516" s="86" t="b">
        <v>0</v>
      </c>
      <c r="G516" s="86" t="b">
        <v>0</v>
      </c>
    </row>
    <row r="517" spans="1:7" ht="15">
      <c r="A517" s="86" t="s">
        <v>3487</v>
      </c>
      <c r="B517" s="86">
        <v>2</v>
      </c>
      <c r="C517" s="123">
        <v>0.0011455204387111966</v>
      </c>
      <c r="D517" s="86" t="s">
        <v>3669</v>
      </c>
      <c r="E517" s="86" t="b">
        <v>0</v>
      </c>
      <c r="F517" s="86" t="b">
        <v>0</v>
      </c>
      <c r="G517" s="86" t="b">
        <v>0</v>
      </c>
    </row>
    <row r="518" spans="1:7" ht="15">
      <c r="A518" s="86" t="s">
        <v>3488</v>
      </c>
      <c r="B518" s="86">
        <v>2</v>
      </c>
      <c r="C518" s="123">
        <v>0.0011455204387111966</v>
      </c>
      <c r="D518" s="86" t="s">
        <v>3669</v>
      </c>
      <c r="E518" s="86" t="b">
        <v>1</v>
      </c>
      <c r="F518" s="86" t="b">
        <v>0</v>
      </c>
      <c r="G518" s="86" t="b">
        <v>0</v>
      </c>
    </row>
    <row r="519" spans="1:7" ht="15">
      <c r="A519" s="86" t="s">
        <v>3489</v>
      </c>
      <c r="B519" s="86">
        <v>2</v>
      </c>
      <c r="C519" s="123">
        <v>0.0011455204387111966</v>
      </c>
      <c r="D519" s="86" t="s">
        <v>3669</v>
      </c>
      <c r="E519" s="86" t="b">
        <v>0</v>
      </c>
      <c r="F519" s="86" t="b">
        <v>0</v>
      </c>
      <c r="G519" s="86" t="b">
        <v>0</v>
      </c>
    </row>
    <row r="520" spans="1:7" ht="15">
      <c r="A520" s="86" t="s">
        <v>3490</v>
      </c>
      <c r="B520" s="86">
        <v>2</v>
      </c>
      <c r="C520" s="123">
        <v>0.0011455204387111966</v>
      </c>
      <c r="D520" s="86" t="s">
        <v>3669</v>
      </c>
      <c r="E520" s="86" t="b">
        <v>0</v>
      </c>
      <c r="F520" s="86" t="b">
        <v>0</v>
      </c>
      <c r="G520" s="86" t="b">
        <v>0</v>
      </c>
    </row>
    <row r="521" spans="1:7" ht="15">
      <c r="A521" s="86" t="s">
        <v>3491</v>
      </c>
      <c r="B521" s="86">
        <v>2</v>
      </c>
      <c r="C521" s="123">
        <v>0.0011455204387111966</v>
      </c>
      <c r="D521" s="86" t="s">
        <v>3669</v>
      </c>
      <c r="E521" s="86" t="b">
        <v>0</v>
      </c>
      <c r="F521" s="86" t="b">
        <v>0</v>
      </c>
      <c r="G521" s="86" t="b">
        <v>0</v>
      </c>
    </row>
    <row r="522" spans="1:7" ht="15">
      <c r="A522" s="86" t="s">
        <v>3492</v>
      </c>
      <c r="B522" s="86">
        <v>2</v>
      </c>
      <c r="C522" s="123">
        <v>0.0011455204387111966</v>
      </c>
      <c r="D522" s="86" t="s">
        <v>3669</v>
      </c>
      <c r="E522" s="86" t="b">
        <v>0</v>
      </c>
      <c r="F522" s="86" t="b">
        <v>0</v>
      </c>
      <c r="G522" s="86" t="b">
        <v>0</v>
      </c>
    </row>
    <row r="523" spans="1:7" ht="15">
      <c r="A523" s="86" t="s">
        <v>3493</v>
      </c>
      <c r="B523" s="86">
        <v>2</v>
      </c>
      <c r="C523" s="123">
        <v>0.0011455204387111966</v>
      </c>
      <c r="D523" s="86" t="s">
        <v>3669</v>
      </c>
      <c r="E523" s="86" t="b">
        <v>0</v>
      </c>
      <c r="F523" s="86" t="b">
        <v>0</v>
      </c>
      <c r="G523" s="86" t="b">
        <v>0</v>
      </c>
    </row>
    <row r="524" spans="1:7" ht="15">
      <c r="A524" s="86" t="s">
        <v>3494</v>
      </c>
      <c r="B524" s="86">
        <v>2</v>
      </c>
      <c r="C524" s="123">
        <v>0.0011455204387111966</v>
      </c>
      <c r="D524" s="86" t="s">
        <v>3669</v>
      </c>
      <c r="E524" s="86" t="b">
        <v>1</v>
      </c>
      <c r="F524" s="86" t="b">
        <v>0</v>
      </c>
      <c r="G524" s="86" t="b">
        <v>0</v>
      </c>
    </row>
    <row r="525" spans="1:7" ht="15">
      <c r="A525" s="86" t="s">
        <v>3495</v>
      </c>
      <c r="B525" s="86">
        <v>2</v>
      </c>
      <c r="C525" s="123">
        <v>0.0011455204387111966</v>
      </c>
      <c r="D525" s="86" t="s">
        <v>3669</v>
      </c>
      <c r="E525" s="86" t="b">
        <v>0</v>
      </c>
      <c r="F525" s="86" t="b">
        <v>0</v>
      </c>
      <c r="G525" s="86" t="b">
        <v>0</v>
      </c>
    </row>
    <row r="526" spans="1:7" ht="15">
      <c r="A526" s="86" t="s">
        <v>3496</v>
      </c>
      <c r="B526" s="86">
        <v>2</v>
      </c>
      <c r="C526" s="123">
        <v>0.0011455204387111966</v>
      </c>
      <c r="D526" s="86" t="s">
        <v>3669</v>
      </c>
      <c r="E526" s="86" t="b">
        <v>0</v>
      </c>
      <c r="F526" s="86" t="b">
        <v>0</v>
      </c>
      <c r="G526" s="86" t="b">
        <v>0</v>
      </c>
    </row>
    <row r="527" spans="1:7" ht="15">
      <c r="A527" s="86" t="s">
        <v>3497</v>
      </c>
      <c r="B527" s="86">
        <v>2</v>
      </c>
      <c r="C527" s="123">
        <v>0.0011455204387111966</v>
      </c>
      <c r="D527" s="86" t="s">
        <v>3669</v>
      </c>
      <c r="E527" s="86" t="b">
        <v>0</v>
      </c>
      <c r="F527" s="86" t="b">
        <v>0</v>
      </c>
      <c r="G527" s="86" t="b">
        <v>0</v>
      </c>
    </row>
    <row r="528" spans="1:7" ht="15">
      <c r="A528" s="86" t="s">
        <v>3498</v>
      </c>
      <c r="B528" s="86">
        <v>2</v>
      </c>
      <c r="C528" s="123">
        <v>0.0011455204387111966</v>
      </c>
      <c r="D528" s="86" t="s">
        <v>3669</v>
      </c>
      <c r="E528" s="86" t="b">
        <v>0</v>
      </c>
      <c r="F528" s="86" t="b">
        <v>0</v>
      </c>
      <c r="G528" s="86" t="b">
        <v>0</v>
      </c>
    </row>
    <row r="529" spans="1:7" ht="15">
      <c r="A529" s="86" t="s">
        <v>3499</v>
      </c>
      <c r="B529" s="86">
        <v>2</v>
      </c>
      <c r="C529" s="123">
        <v>0.0011455204387111966</v>
      </c>
      <c r="D529" s="86" t="s">
        <v>3669</v>
      </c>
      <c r="E529" s="86" t="b">
        <v>0</v>
      </c>
      <c r="F529" s="86" t="b">
        <v>0</v>
      </c>
      <c r="G529" s="86" t="b">
        <v>0</v>
      </c>
    </row>
    <row r="530" spans="1:7" ht="15">
      <c r="A530" s="86" t="s">
        <v>3500</v>
      </c>
      <c r="B530" s="86">
        <v>2</v>
      </c>
      <c r="C530" s="123">
        <v>0.0011455204387111966</v>
      </c>
      <c r="D530" s="86" t="s">
        <v>3669</v>
      </c>
      <c r="E530" s="86" t="b">
        <v>0</v>
      </c>
      <c r="F530" s="86" t="b">
        <v>0</v>
      </c>
      <c r="G530" s="86" t="b">
        <v>0</v>
      </c>
    </row>
    <row r="531" spans="1:7" ht="15">
      <c r="A531" s="86" t="s">
        <v>3501</v>
      </c>
      <c r="B531" s="86">
        <v>2</v>
      </c>
      <c r="C531" s="123">
        <v>0.0011455204387111966</v>
      </c>
      <c r="D531" s="86" t="s">
        <v>3669</v>
      </c>
      <c r="E531" s="86" t="b">
        <v>0</v>
      </c>
      <c r="F531" s="86" t="b">
        <v>0</v>
      </c>
      <c r="G531" s="86" t="b">
        <v>0</v>
      </c>
    </row>
    <row r="532" spans="1:7" ht="15">
      <c r="A532" s="86" t="s">
        <v>3502</v>
      </c>
      <c r="B532" s="86">
        <v>2</v>
      </c>
      <c r="C532" s="123">
        <v>0.0011455204387111966</v>
      </c>
      <c r="D532" s="86" t="s">
        <v>3669</v>
      </c>
      <c r="E532" s="86" t="b">
        <v>0</v>
      </c>
      <c r="F532" s="86" t="b">
        <v>0</v>
      </c>
      <c r="G532" s="86" t="b">
        <v>0</v>
      </c>
    </row>
    <row r="533" spans="1:7" ht="15">
      <c r="A533" s="86" t="s">
        <v>3503</v>
      </c>
      <c r="B533" s="86">
        <v>2</v>
      </c>
      <c r="C533" s="123">
        <v>0.0011455204387111966</v>
      </c>
      <c r="D533" s="86" t="s">
        <v>3669</v>
      </c>
      <c r="E533" s="86" t="b">
        <v>0</v>
      </c>
      <c r="F533" s="86" t="b">
        <v>0</v>
      </c>
      <c r="G533" s="86" t="b">
        <v>0</v>
      </c>
    </row>
    <row r="534" spans="1:7" ht="15">
      <c r="A534" s="86" t="s">
        <v>3504</v>
      </c>
      <c r="B534" s="86">
        <v>2</v>
      </c>
      <c r="C534" s="123">
        <v>0.0011455204387111966</v>
      </c>
      <c r="D534" s="86" t="s">
        <v>3669</v>
      </c>
      <c r="E534" s="86" t="b">
        <v>0</v>
      </c>
      <c r="F534" s="86" t="b">
        <v>0</v>
      </c>
      <c r="G534" s="86" t="b">
        <v>0</v>
      </c>
    </row>
    <row r="535" spans="1:7" ht="15">
      <c r="A535" s="86" t="s">
        <v>3505</v>
      </c>
      <c r="B535" s="86">
        <v>2</v>
      </c>
      <c r="C535" s="123">
        <v>0.0011455204387111966</v>
      </c>
      <c r="D535" s="86" t="s">
        <v>3669</v>
      </c>
      <c r="E535" s="86" t="b">
        <v>0</v>
      </c>
      <c r="F535" s="86" t="b">
        <v>0</v>
      </c>
      <c r="G535" s="86" t="b">
        <v>0</v>
      </c>
    </row>
    <row r="536" spans="1:7" ht="15">
      <c r="A536" s="86" t="s">
        <v>3506</v>
      </c>
      <c r="B536" s="86">
        <v>2</v>
      </c>
      <c r="C536" s="123">
        <v>0.0011455204387111966</v>
      </c>
      <c r="D536" s="86" t="s">
        <v>3669</v>
      </c>
      <c r="E536" s="86" t="b">
        <v>0</v>
      </c>
      <c r="F536" s="86" t="b">
        <v>0</v>
      </c>
      <c r="G536" s="86" t="b">
        <v>0</v>
      </c>
    </row>
    <row r="537" spans="1:7" ht="15">
      <c r="A537" s="86" t="s">
        <v>3507</v>
      </c>
      <c r="B537" s="86">
        <v>2</v>
      </c>
      <c r="C537" s="123">
        <v>0.0011455204387111966</v>
      </c>
      <c r="D537" s="86" t="s">
        <v>3669</v>
      </c>
      <c r="E537" s="86" t="b">
        <v>0</v>
      </c>
      <c r="F537" s="86" t="b">
        <v>0</v>
      </c>
      <c r="G537" s="86" t="b">
        <v>0</v>
      </c>
    </row>
    <row r="538" spans="1:7" ht="15">
      <c r="A538" s="86" t="s">
        <v>3508</v>
      </c>
      <c r="B538" s="86">
        <v>2</v>
      </c>
      <c r="C538" s="123">
        <v>0.0011455204387111966</v>
      </c>
      <c r="D538" s="86" t="s">
        <v>3669</v>
      </c>
      <c r="E538" s="86" t="b">
        <v>0</v>
      </c>
      <c r="F538" s="86" t="b">
        <v>0</v>
      </c>
      <c r="G538" s="86" t="b">
        <v>0</v>
      </c>
    </row>
    <row r="539" spans="1:7" ht="15">
      <c r="A539" s="86" t="s">
        <v>3509</v>
      </c>
      <c r="B539" s="86">
        <v>2</v>
      </c>
      <c r="C539" s="123">
        <v>0.0011455204387111966</v>
      </c>
      <c r="D539" s="86" t="s">
        <v>3669</v>
      </c>
      <c r="E539" s="86" t="b">
        <v>0</v>
      </c>
      <c r="F539" s="86" t="b">
        <v>0</v>
      </c>
      <c r="G539" s="86" t="b">
        <v>0</v>
      </c>
    </row>
    <row r="540" spans="1:7" ht="15">
      <c r="A540" s="86" t="s">
        <v>3510</v>
      </c>
      <c r="B540" s="86">
        <v>2</v>
      </c>
      <c r="C540" s="123">
        <v>0.0011455204387111966</v>
      </c>
      <c r="D540" s="86" t="s">
        <v>3669</v>
      </c>
      <c r="E540" s="86" t="b">
        <v>0</v>
      </c>
      <c r="F540" s="86" t="b">
        <v>0</v>
      </c>
      <c r="G540" s="86" t="b">
        <v>0</v>
      </c>
    </row>
    <row r="541" spans="1:7" ht="15">
      <c r="A541" s="86" t="s">
        <v>3511</v>
      </c>
      <c r="B541" s="86">
        <v>2</v>
      </c>
      <c r="C541" s="123">
        <v>0.0011455204387111966</v>
      </c>
      <c r="D541" s="86" t="s">
        <v>3669</v>
      </c>
      <c r="E541" s="86" t="b">
        <v>0</v>
      </c>
      <c r="F541" s="86" t="b">
        <v>0</v>
      </c>
      <c r="G541" s="86" t="b">
        <v>0</v>
      </c>
    </row>
    <row r="542" spans="1:7" ht="15">
      <c r="A542" s="86" t="s">
        <v>3512</v>
      </c>
      <c r="B542" s="86">
        <v>2</v>
      </c>
      <c r="C542" s="123">
        <v>0.0011455204387111966</v>
      </c>
      <c r="D542" s="86" t="s">
        <v>3669</v>
      </c>
      <c r="E542" s="86" t="b">
        <v>0</v>
      </c>
      <c r="F542" s="86" t="b">
        <v>0</v>
      </c>
      <c r="G542" s="86" t="b">
        <v>0</v>
      </c>
    </row>
    <row r="543" spans="1:7" ht="15">
      <c r="A543" s="86" t="s">
        <v>3513</v>
      </c>
      <c r="B543" s="86">
        <v>2</v>
      </c>
      <c r="C543" s="123">
        <v>0.0011455204387111966</v>
      </c>
      <c r="D543" s="86" t="s">
        <v>3669</v>
      </c>
      <c r="E543" s="86" t="b">
        <v>0</v>
      </c>
      <c r="F543" s="86" t="b">
        <v>0</v>
      </c>
      <c r="G543" s="86" t="b">
        <v>0</v>
      </c>
    </row>
    <row r="544" spans="1:7" ht="15">
      <c r="A544" s="86" t="s">
        <v>3514</v>
      </c>
      <c r="B544" s="86">
        <v>2</v>
      </c>
      <c r="C544" s="123">
        <v>0.0011455204387111966</v>
      </c>
      <c r="D544" s="86" t="s">
        <v>3669</v>
      </c>
      <c r="E544" s="86" t="b">
        <v>0</v>
      </c>
      <c r="F544" s="86" t="b">
        <v>0</v>
      </c>
      <c r="G544" s="86" t="b">
        <v>0</v>
      </c>
    </row>
    <row r="545" spans="1:7" ht="15">
      <c r="A545" s="86" t="s">
        <v>3515</v>
      </c>
      <c r="B545" s="86">
        <v>2</v>
      </c>
      <c r="C545" s="123">
        <v>0.0011455204387111966</v>
      </c>
      <c r="D545" s="86" t="s">
        <v>3669</v>
      </c>
      <c r="E545" s="86" t="b">
        <v>0</v>
      </c>
      <c r="F545" s="86" t="b">
        <v>0</v>
      </c>
      <c r="G545" s="86" t="b">
        <v>0</v>
      </c>
    </row>
    <row r="546" spans="1:7" ht="15">
      <c r="A546" s="86" t="s">
        <v>3516</v>
      </c>
      <c r="B546" s="86">
        <v>2</v>
      </c>
      <c r="C546" s="123">
        <v>0.0011455204387111966</v>
      </c>
      <c r="D546" s="86" t="s">
        <v>3669</v>
      </c>
      <c r="E546" s="86" t="b">
        <v>0</v>
      </c>
      <c r="F546" s="86" t="b">
        <v>0</v>
      </c>
      <c r="G546" s="86" t="b">
        <v>0</v>
      </c>
    </row>
    <row r="547" spans="1:7" ht="15">
      <c r="A547" s="86" t="s">
        <v>3517</v>
      </c>
      <c r="B547" s="86">
        <v>2</v>
      </c>
      <c r="C547" s="123">
        <v>0.0011455204387111966</v>
      </c>
      <c r="D547" s="86" t="s">
        <v>3669</v>
      </c>
      <c r="E547" s="86" t="b">
        <v>0</v>
      </c>
      <c r="F547" s="86" t="b">
        <v>0</v>
      </c>
      <c r="G547" s="86" t="b">
        <v>0</v>
      </c>
    </row>
    <row r="548" spans="1:7" ht="15">
      <c r="A548" s="86" t="s">
        <v>3518</v>
      </c>
      <c r="B548" s="86">
        <v>2</v>
      </c>
      <c r="C548" s="123">
        <v>0.0011455204387111966</v>
      </c>
      <c r="D548" s="86" t="s">
        <v>3669</v>
      </c>
      <c r="E548" s="86" t="b">
        <v>0</v>
      </c>
      <c r="F548" s="86" t="b">
        <v>0</v>
      </c>
      <c r="G548" s="86" t="b">
        <v>0</v>
      </c>
    </row>
    <row r="549" spans="1:7" ht="15">
      <c r="A549" s="86" t="s">
        <v>3519</v>
      </c>
      <c r="B549" s="86">
        <v>2</v>
      </c>
      <c r="C549" s="123">
        <v>0.0011455204387111966</v>
      </c>
      <c r="D549" s="86" t="s">
        <v>3669</v>
      </c>
      <c r="E549" s="86" t="b">
        <v>0</v>
      </c>
      <c r="F549" s="86" t="b">
        <v>0</v>
      </c>
      <c r="G549" s="86" t="b">
        <v>0</v>
      </c>
    </row>
    <row r="550" spans="1:7" ht="15">
      <c r="A550" s="86" t="s">
        <v>3520</v>
      </c>
      <c r="B550" s="86">
        <v>2</v>
      </c>
      <c r="C550" s="123">
        <v>0.0011455204387111966</v>
      </c>
      <c r="D550" s="86" t="s">
        <v>3669</v>
      </c>
      <c r="E550" s="86" t="b">
        <v>0</v>
      </c>
      <c r="F550" s="86" t="b">
        <v>0</v>
      </c>
      <c r="G550" s="86" t="b">
        <v>0</v>
      </c>
    </row>
    <row r="551" spans="1:7" ht="15">
      <c r="A551" s="86" t="s">
        <v>3521</v>
      </c>
      <c r="B551" s="86">
        <v>2</v>
      </c>
      <c r="C551" s="123">
        <v>0.0011455204387111966</v>
      </c>
      <c r="D551" s="86" t="s">
        <v>3669</v>
      </c>
      <c r="E551" s="86" t="b">
        <v>0</v>
      </c>
      <c r="F551" s="86" t="b">
        <v>0</v>
      </c>
      <c r="G551" s="86" t="b">
        <v>0</v>
      </c>
    </row>
    <row r="552" spans="1:7" ht="15">
      <c r="A552" s="86" t="s">
        <v>3522</v>
      </c>
      <c r="B552" s="86">
        <v>2</v>
      </c>
      <c r="C552" s="123">
        <v>0.0011455204387111966</v>
      </c>
      <c r="D552" s="86" t="s">
        <v>3669</v>
      </c>
      <c r="E552" s="86" t="b">
        <v>0</v>
      </c>
      <c r="F552" s="86" t="b">
        <v>0</v>
      </c>
      <c r="G552" s="86" t="b">
        <v>0</v>
      </c>
    </row>
    <row r="553" spans="1:7" ht="15">
      <c r="A553" s="86" t="s">
        <v>3523</v>
      </c>
      <c r="B553" s="86">
        <v>2</v>
      </c>
      <c r="C553" s="123">
        <v>0.0011455204387111966</v>
      </c>
      <c r="D553" s="86" t="s">
        <v>3669</v>
      </c>
      <c r="E553" s="86" t="b">
        <v>0</v>
      </c>
      <c r="F553" s="86" t="b">
        <v>0</v>
      </c>
      <c r="G553" s="86" t="b">
        <v>0</v>
      </c>
    </row>
    <row r="554" spans="1:7" ht="15">
      <c r="A554" s="86" t="s">
        <v>3524</v>
      </c>
      <c r="B554" s="86">
        <v>2</v>
      </c>
      <c r="C554" s="123">
        <v>0.0011455204387111966</v>
      </c>
      <c r="D554" s="86" t="s">
        <v>3669</v>
      </c>
      <c r="E554" s="86" t="b">
        <v>0</v>
      </c>
      <c r="F554" s="86" t="b">
        <v>0</v>
      </c>
      <c r="G554" s="86" t="b">
        <v>0</v>
      </c>
    </row>
    <row r="555" spans="1:7" ht="15">
      <c r="A555" s="86" t="s">
        <v>3525</v>
      </c>
      <c r="B555" s="86">
        <v>2</v>
      </c>
      <c r="C555" s="123">
        <v>0.0011455204387111966</v>
      </c>
      <c r="D555" s="86" t="s">
        <v>3669</v>
      </c>
      <c r="E555" s="86" t="b">
        <v>0</v>
      </c>
      <c r="F555" s="86" t="b">
        <v>0</v>
      </c>
      <c r="G555" s="86" t="b">
        <v>0</v>
      </c>
    </row>
    <row r="556" spans="1:7" ht="15">
      <c r="A556" s="86" t="s">
        <v>3526</v>
      </c>
      <c r="B556" s="86">
        <v>2</v>
      </c>
      <c r="C556" s="123">
        <v>0.0011455204387111966</v>
      </c>
      <c r="D556" s="86" t="s">
        <v>3669</v>
      </c>
      <c r="E556" s="86" t="b">
        <v>0</v>
      </c>
      <c r="F556" s="86" t="b">
        <v>0</v>
      </c>
      <c r="G556" s="86" t="b">
        <v>0</v>
      </c>
    </row>
    <row r="557" spans="1:7" ht="15">
      <c r="A557" s="86" t="s">
        <v>3527</v>
      </c>
      <c r="B557" s="86">
        <v>2</v>
      </c>
      <c r="C557" s="123">
        <v>0.0011455204387111966</v>
      </c>
      <c r="D557" s="86" t="s">
        <v>3669</v>
      </c>
      <c r="E557" s="86" t="b">
        <v>0</v>
      </c>
      <c r="F557" s="86" t="b">
        <v>0</v>
      </c>
      <c r="G557" s="86" t="b">
        <v>0</v>
      </c>
    </row>
    <row r="558" spans="1:7" ht="15">
      <c r="A558" s="86" t="s">
        <v>3528</v>
      </c>
      <c r="B558" s="86">
        <v>2</v>
      </c>
      <c r="C558" s="123">
        <v>0.0011455204387111966</v>
      </c>
      <c r="D558" s="86" t="s">
        <v>3669</v>
      </c>
      <c r="E558" s="86" t="b">
        <v>0</v>
      </c>
      <c r="F558" s="86" t="b">
        <v>0</v>
      </c>
      <c r="G558" s="86" t="b">
        <v>0</v>
      </c>
    </row>
    <row r="559" spans="1:7" ht="15">
      <c r="A559" s="86" t="s">
        <v>3529</v>
      </c>
      <c r="B559" s="86">
        <v>2</v>
      </c>
      <c r="C559" s="123">
        <v>0.0011455204387111966</v>
      </c>
      <c r="D559" s="86" t="s">
        <v>3669</v>
      </c>
      <c r="E559" s="86" t="b">
        <v>0</v>
      </c>
      <c r="F559" s="86" t="b">
        <v>0</v>
      </c>
      <c r="G559" s="86" t="b">
        <v>0</v>
      </c>
    </row>
    <row r="560" spans="1:7" ht="15">
      <c r="A560" s="86" t="s">
        <v>3530</v>
      </c>
      <c r="B560" s="86">
        <v>2</v>
      </c>
      <c r="C560" s="123">
        <v>0.0011455204387111966</v>
      </c>
      <c r="D560" s="86" t="s">
        <v>3669</v>
      </c>
      <c r="E560" s="86" t="b">
        <v>0</v>
      </c>
      <c r="F560" s="86" t="b">
        <v>0</v>
      </c>
      <c r="G560" s="86" t="b">
        <v>0</v>
      </c>
    </row>
    <row r="561" spans="1:7" ht="15">
      <c r="A561" s="86" t="s">
        <v>3531</v>
      </c>
      <c r="B561" s="86">
        <v>2</v>
      </c>
      <c r="C561" s="123">
        <v>0.0011455204387111966</v>
      </c>
      <c r="D561" s="86" t="s">
        <v>3669</v>
      </c>
      <c r="E561" s="86" t="b">
        <v>0</v>
      </c>
      <c r="F561" s="86" t="b">
        <v>0</v>
      </c>
      <c r="G561" s="86" t="b">
        <v>0</v>
      </c>
    </row>
    <row r="562" spans="1:7" ht="15">
      <c r="A562" s="86" t="s">
        <v>3532</v>
      </c>
      <c r="B562" s="86">
        <v>2</v>
      </c>
      <c r="C562" s="123">
        <v>0.0011455204387111966</v>
      </c>
      <c r="D562" s="86" t="s">
        <v>3669</v>
      </c>
      <c r="E562" s="86" t="b">
        <v>0</v>
      </c>
      <c r="F562" s="86" t="b">
        <v>0</v>
      </c>
      <c r="G562" s="86" t="b">
        <v>0</v>
      </c>
    </row>
    <row r="563" spans="1:7" ht="15">
      <c r="A563" s="86" t="s">
        <v>3533</v>
      </c>
      <c r="B563" s="86">
        <v>2</v>
      </c>
      <c r="C563" s="123">
        <v>0.0011455204387111966</v>
      </c>
      <c r="D563" s="86" t="s">
        <v>3669</v>
      </c>
      <c r="E563" s="86" t="b">
        <v>0</v>
      </c>
      <c r="F563" s="86" t="b">
        <v>0</v>
      </c>
      <c r="G563" s="86" t="b">
        <v>0</v>
      </c>
    </row>
    <row r="564" spans="1:7" ht="15">
      <c r="A564" s="86" t="s">
        <v>3534</v>
      </c>
      <c r="B564" s="86">
        <v>2</v>
      </c>
      <c r="C564" s="123">
        <v>0.0011455204387111966</v>
      </c>
      <c r="D564" s="86" t="s">
        <v>3669</v>
      </c>
      <c r="E564" s="86" t="b">
        <v>0</v>
      </c>
      <c r="F564" s="86" t="b">
        <v>0</v>
      </c>
      <c r="G564" s="86" t="b">
        <v>0</v>
      </c>
    </row>
    <row r="565" spans="1:7" ht="15">
      <c r="A565" s="86" t="s">
        <v>3535</v>
      </c>
      <c r="B565" s="86">
        <v>2</v>
      </c>
      <c r="C565" s="123">
        <v>0.0011455204387111966</v>
      </c>
      <c r="D565" s="86" t="s">
        <v>3669</v>
      </c>
      <c r="E565" s="86" t="b">
        <v>0</v>
      </c>
      <c r="F565" s="86" t="b">
        <v>0</v>
      </c>
      <c r="G565" s="86" t="b">
        <v>0</v>
      </c>
    </row>
    <row r="566" spans="1:7" ht="15">
      <c r="A566" s="86" t="s">
        <v>3536</v>
      </c>
      <c r="B566" s="86">
        <v>2</v>
      </c>
      <c r="C566" s="123">
        <v>0.0011455204387111966</v>
      </c>
      <c r="D566" s="86" t="s">
        <v>3669</v>
      </c>
      <c r="E566" s="86" t="b">
        <v>0</v>
      </c>
      <c r="F566" s="86" t="b">
        <v>0</v>
      </c>
      <c r="G566" s="86" t="b">
        <v>0</v>
      </c>
    </row>
    <row r="567" spans="1:7" ht="15">
      <c r="A567" s="86" t="s">
        <v>3537</v>
      </c>
      <c r="B567" s="86">
        <v>2</v>
      </c>
      <c r="C567" s="123">
        <v>0.0011455204387111966</v>
      </c>
      <c r="D567" s="86" t="s">
        <v>3669</v>
      </c>
      <c r="E567" s="86" t="b">
        <v>0</v>
      </c>
      <c r="F567" s="86" t="b">
        <v>0</v>
      </c>
      <c r="G567" s="86" t="b">
        <v>0</v>
      </c>
    </row>
    <row r="568" spans="1:7" ht="15">
      <c r="A568" s="86" t="s">
        <v>3538</v>
      </c>
      <c r="B568" s="86">
        <v>2</v>
      </c>
      <c r="C568" s="123">
        <v>0.0011455204387111966</v>
      </c>
      <c r="D568" s="86" t="s">
        <v>3669</v>
      </c>
      <c r="E568" s="86" t="b">
        <v>0</v>
      </c>
      <c r="F568" s="86" t="b">
        <v>0</v>
      </c>
      <c r="G568" s="86" t="b">
        <v>0</v>
      </c>
    </row>
    <row r="569" spans="1:7" ht="15">
      <c r="A569" s="86" t="s">
        <v>3539</v>
      </c>
      <c r="B569" s="86">
        <v>2</v>
      </c>
      <c r="C569" s="123">
        <v>0.0011455204387111966</v>
      </c>
      <c r="D569" s="86" t="s">
        <v>3669</v>
      </c>
      <c r="E569" s="86" t="b">
        <v>0</v>
      </c>
      <c r="F569" s="86" t="b">
        <v>0</v>
      </c>
      <c r="G569" s="86" t="b">
        <v>0</v>
      </c>
    </row>
    <row r="570" spans="1:7" ht="15">
      <c r="A570" s="86" t="s">
        <v>3540</v>
      </c>
      <c r="B570" s="86">
        <v>2</v>
      </c>
      <c r="C570" s="123">
        <v>0.0011455204387111966</v>
      </c>
      <c r="D570" s="86" t="s">
        <v>3669</v>
      </c>
      <c r="E570" s="86" t="b">
        <v>0</v>
      </c>
      <c r="F570" s="86" t="b">
        <v>0</v>
      </c>
      <c r="G570" s="86" t="b">
        <v>0</v>
      </c>
    </row>
    <row r="571" spans="1:7" ht="15">
      <c r="A571" s="86" t="s">
        <v>3541</v>
      </c>
      <c r="B571" s="86">
        <v>2</v>
      </c>
      <c r="C571" s="123">
        <v>0.0011455204387111966</v>
      </c>
      <c r="D571" s="86" t="s">
        <v>3669</v>
      </c>
      <c r="E571" s="86" t="b">
        <v>0</v>
      </c>
      <c r="F571" s="86" t="b">
        <v>0</v>
      </c>
      <c r="G571" s="86" t="b">
        <v>0</v>
      </c>
    </row>
    <row r="572" spans="1:7" ht="15">
      <c r="A572" s="86" t="s">
        <v>3542</v>
      </c>
      <c r="B572" s="86">
        <v>2</v>
      </c>
      <c r="C572" s="123">
        <v>0.0011455204387111966</v>
      </c>
      <c r="D572" s="86" t="s">
        <v>3669</v>
      </c>
      <c r="E572" s="86" t="b">
        <v>0</v>
      </c>
      <c r="F572" s="86" t="b">
        <v>0</v>
      </c>
      <c r="G572" s="86" t="b">
        <v>0</v>
      </c>
    </row>
    <row r="573" spans="1:7" ht="15">
      <c r="A573" s="86" t="s">
        <v>3543</v>
      </c>
      <c r="B573" s="86">
        <v>2</v>
      </c>
      <c r="C573" s="123">
        <v>0.0011455204387111966</v>
      </c>
      <c r="D573" s="86" t="s">
        <v>3669</v>
      </c>
      <c r="E573" s="86" t="b">
        <v>0</v>
      </c>
      <c r="F573" s="86" t="b">
        <v>0</v>
      </c>
      <c r="G573" s="86" t="b">
        <v>0</v>
      </c>
    </row>
    <row r="574" spans="1:7" ht="15">
      <c r="A574" s="86" t="s">
        <v>3544</v>
      </c>
      <c r="B574" s="86">
        <v>2</v>
      </c>
      <c r="C574" s="123">
        <v>0.0011455204387111966</v>
      </c>
      <c r="D574" s="86" t="s">
        <v>3669</v>
      </c>
      <c r="E574" s="86" t="b">
        <v>0</v>
      </c>
      <c r="F574" s="86" t="b">
        <v>0</v>
      </c>
      <c r="G574" s="86" t="b">
        <v>0</v>
      </c>
    </row>
    <row r="575" spans="1:7" ht="15">
      <c r="A575" s="86" t="s">
        <v>3545</v>
      </c>
      <c r="B575" s="86">
        <v>2</v>
      </c>
      <c r="C575" s="123">
        <v>0.0011455204387111966</v>
      </c>
      <c r="D575" s="86" t="s">
        <v>3669</v>
      </c>
      <c r="E575" s="86" t="b">
        <v>0</v>
      </c>
      <c r="F575" s="86" t="b">
        <v>1</v>
      </c>
      <c r="G575" s="86" t="b">
        <v>0</v>
      </c>
    </row>
    <row r="576" spans="1:7" ht="15">
      <c r="A576" s="86" t="s">
        <v>3546</v>
      </c>
      <c r="B576" s="86">
        <v>2</v>
      </c>
      <c r="C576" s="123">
        <v>0.0011455204387111966</v>
      </c>
      <c r="D576" s="86" t="s">
        <v>3669</v>
      </c>
      <c r="E576" s="86" t="b">
        <v>0</v>
      </c>
      <c r="F576" s="86" t="b">
        <v>0</v>
      </c>
      <c r="G576" s="86" t="b">
        <v>0</v>
      </c>
    </row>
    <row r="577" spans="1:7" ht="15">
      <c r="A577" s="86" t="s">
        <v>3547</v>
      </c>
      <c r="B577" s="86">
        <v>2</v>
      </c>
      <c r="C577" s="123">
        <v>0.0011455204387111966</v>
      </c>
      <c r="D577" s="86" t="s">
        <v>3669</v>
      </c>
      <c r="E577" s="86" t="b">
        <v>0</v>
      </c>
      <c r="F577" s="86" t="b">
        <v>0</v>
      </c>
      <c r="G577" s="86" t="b">
        <v>0</v>
      </c>
    </row>
    <row r="578" spans="1:7" ht="15">
      <c r="A578" s="86" t="s">
        <v>3548</v>
      </c>
      <c r="B578" s="86">
        <v>2</v>
      </c>
      <c r="C578" s="123">
        <v>0.0011455204387111966</v>
      </c>
      <c r="D578" s="86" t="s">
        <v>3669</v>
      </c>
      <c r="E578" s="86" t="b">
        <v>0</v>
      </c>
      <c r="F578" s="86" t="b">
        <v>0</v>
      </c>
      <c r="G578" s="86" t="b">
        <v>0</v>
      </c>
    </row>
    <row r="579" spans="1:7" ht="15">
      <c r="A579" s="86" t="s">
        <v>3549</v>
      </c>
      <c r="B579" s="86">
        <v>2</v>
      </c>
      <c r="C579" s="123">
        <v>0.0011455204387111966</v>
      </c>
      <c r="D579" s="86" t="s">
        <v>3669</v>
      </c>
      <c r="E579" s="86" t="b">
        <v>0</v>
      </c>
      <c r="F579" s="86" t="b">
        <v>0</v>
      </c>
      <c r="G579" s="86" t="b">
        <v>0</v>
      </c>
    </row>
    <row r="580" spans="1:7" ht="15">
      <c r="A580" s="86" t="s">
        <v>3550</v>
      </c>
      <c r="B580" s="86">
        <v>2</v>
      </c>
      <c r="C580" s="123">
        <v>0.0011455204387111966</v>
      </c>
      <c r="D580" s="86" t="s">
        <v>3669</v>
      </c>
      <c r="E580" s="86" t="b">
        <v>0</v>
      </c>
      <c r="F580" s="86" t="b">
        <v>0</v>
      </c>
      <c r="G580" s="86" t="b">
        <v>0</v>
      </c>
    </row>
    <row r="581" spans="1:7" ht="15">
      <c r="A581" s="86" t="s">
        <v>3551</v>
      </c>
      <c r="B581" s="86">
        <v>2</v>
      </c>
      <c r="C581" s="123">
        <v>0.0011455204387111966</v>
      </c>
      <c r="D581" s="86" t="s">
        <v>3669</v>
      </c>
      <c r="E581" s="86" t="b">
        <v>0</v>
      </c>
      <c r="F581" s="86" t="b">
        <v>1</v>
      </c>
      <c r="G581" s="86" t="b">
        <v>0</v>
      </c>
    </row>
    <row r="582" spans="1:7" ht="15">
      <c r="A582" s="86" t="s">
        <v>3552</v>
      </c>
      <c r="B582" s="86">
        <v>2</v>
      </c>
      <c r="C582" s="123">
        <v>0.0011455204387111966</v>
      </c>
      <c r="D582" s="86" t="s">
        <v>3669</v>
      </c>
      <c r="E582" s="86" t="b">
        <v>0</v>
      </c>
      <c r="F582" s="86" t="b">
        <v>0</v>
      </c>
      <c r="G582" s="86" t="b">
        <v>0</v>
      </c>
    </row>
    <row r="583" spans="1:7" ht="15">
      <c r="A583" s="86" t="s">
        <v>3553</v>
      </c>
      <c r="B583" s="86">
        <v>2</v>
      </c>
      <c r="C583" s="123">
        <v>0.0011455204387111966</v>
      </c>
      <c r="D583" s="86" t="s">
        <v>3669</v>
      </c>
      <c r="E583" s="86" t="b">
        <v>0</v>
      </c>
      <c r="F583" s="86" t="b">
        <v>1</v>
      </c>
      <c r="G583" s="86" t="b">
        <v>0</v>
      </c>
    </row>
    <row r="584" spans="1:7" ht="15">
      <c r="A584" s="86" t="s">
        <v>3554</v>
      </c>
      <c r="B584" s="86">
        <v>2</v>
      </c>
      <c r="C584" s="123">
        <v>0.0011455204387111966</v>
      </c>
      <c r="D584" s="86" t="s">
        <v>3669</v>
      </c>
      <c r="E584" s="86" t="b">
        <v>0</v>
      </c>
      <c r="F584" s="86" t="b">
        <v>0</v>
      </c>
      <c r="G584" s="86" t="b">
        <v>0</v>
      </c>
    </row>
    <row r="585" spans="1:7" ht="15">
      <c r="A585" s="86" t="s">
        <v>3555</v>
      </c>
      <c r="B585" s="86">
        <v>2</v>
      </c>
      <c r="C585" s="123">
        <v>0.0011455204387111966</v>
      </c>
      <c r="D585" s="86" t="s">
        <v>3669</v>
      </c>
      <c r="E585" s="86" t="b">
        <v>0</v>
      </c>
      <c r="F585" s="86" t="b">
        <v>0</v>
      </c>
      <c r="G585" s="86" t="b">
        <v>0</v>
      </c>
    </row>
    <row r="586" spans="1:7" ht="15">
      <c r="A586" s="86" t="s">
        <v>3556</v>
      </c>
      <c r="B586" s="86">
        <v>2</v>
      </c>
      <c r="C586" s="123">
        <v>0.0011455204387111966</v>
      </c>
      <c r="D586" s="86" t="s">
        <v>3669</v>
      </c>
      <c r="E586" s="86" t="b">
        <v>0</v>
      </c>
      <c r="F586" s="86" t="b">
        <v>0</v>
      </c>
      <c r="G586" s="86" t="b">
        <v>0</v>
      </c>
    </row>
    <row r="587" spans="1:7" ht="15">
      <c r="A587" s="86" t="s">
        <v>3557</v>
      </c>
      <c r="B587" s="86">
        <v>2</v>
      </c>
      <c r="C587" s="123">
        <v>0.0011455204387111966</v>
      </c>
      <c r="D587" s="86" t="s">
        <v>3669</v>
      </c>
      <c r="E587" s="86" t="b">
        <v>0</v>
      </c>
      <c r="F587" s="86" t="b">
        <v>0</v>
      </c>
      <c r="G587" s="86" t="b">
        <v>0</v>
      </c>
    </row>
    <row r="588" spans="1:7" ht="15">
      <c r="A588" s="86" t="s">
        <v>3558</v>
      </c>
      <c r="B588" s="86">
        <v>2</v>
      </c>
      <c r="C588" s="123">
        <v>0.0011455204387111966</v>
      </c>
      <c r="D588" s="86" t="s">
        <v>3669</v>
      </c>
      <c r="E588" s="86" t="b">
        <v>0</v>
      </c>
      <c r="F588" s="86" t="b">
        <v>0</v>
      </c>
      <c r="G588" s="86" t="b">
        <v>0</v>
      </c>
    </row>
    <row r="589" spans="1:7" ht="15">
      <c r="A589" s="86" t="s">
        <v>3559</v>
      </c>
      <c r="B589" s="86">
        <v>2</v>
      </c>
      <c r="C589" s="123">
        <v>0.0011455204387111966</v>
      </c>
      <c r="D589" s="86" t="s">
        <v>3669</v>
      </c>
      <c r="E589" s="86" t="b">
        <v>0</v>
      </c>
      <c r="F589" s="86" t="b">
        <v>0</v>
      </c>
      <c r="G589" s="86" t="b">
        <v>0</v>
      </c>
    </row>
    <row r="590" spans="1:7" ht="15">
      <c r="A590" s="86" t="s">
        <v>3560</v>
      </c>
      <c r="B590" s="86">
        <v>2</v>
      </c>
      <c r="C590" s="123">
        <v>0.0011455204387111966</v>
      </c>
      <c r="D590" s="86" t="s">
        <v>3669</v>
      </c>
      <c r="E590" s="86" t="b">
        <v>0</v>
      </c>
      <c r="F590" s="86" t="b">
        <v>0</v>
      </c>
      <c r="G590" s="86" t="b">
        <v>0</v>
      </c>
    </row>
    <row r="591" spans="1:7" ht="15">
      <c r="A591" s="86" t="s">
        <v>3561</v>
      </c>
      <c r="B591" s="86">
        <v>2</v>
      </c>
      <c r="C591" s="123">
        <v>0.0011455204387111966</v>
      </c>
      <c r="D591" s="86" t="s">
        <v>3669</v>
      </c>
      <c r="E591" s="86" t="b">
        <v>0</v>
      </c>
      <c r="F591" s="86" t="b">
        <v>0</v>
      </c>
      <c r="G591" s="86" t="b">
        <v>0</v>
      </c>
    </row>
    <row r="592" spans="1:7" ht="15">
      <c r="A592" s="86" t="s">
        <v>3562</v>
      </c>
      <c r="B592" s="86">
        <v>2</v>
      </c>
      <c r="C592" s="123">
        <v>0.0011455204387111966</v>
      </c>
      <c r="D592" s="86" t="s">
        <v>3669</v>
      </c>
      <c r="E592" s="86" t="b">
        <v>0</v>
      </c>
      <c r="F592" s="86" t="b">
        <v>0</v>
      </c>
      <c r="G592" s="86" t="b">
        <v>0</v>
      </c>
    </row>
    <row r="593" spans="1:7" ht="15">
      <c r="A593" s="86" t="s">
        <v>3563</v>
      </c>
      <c r="B593" s="86">
        <v>2</v>
      </c>
      <c r="C593" s="123">
        <v>0.0011455204387111966</v>
      </c>
      <c r="D593" s="86" t="s">
        <v>3669</v>
      </c>
      <c r="E593" s="86" t="b">
        <v>0</v>
      </c>
      <c r="F593" s="86" t="b">
        <v>0</v>
      </c>
      <c r="G593" s="86" t="b">
        <v>0</v>
      </c>
    </row>
    <row r="594" spans="1:7" ht="15">
      <c r="A594" s="86" t="s">
        <v>3564</v>
      </c>
      <c r="B594" s="86">
        <v>2</v>
      </c>
      <c r="C594" s="123">
        <v>0.0011455204387111966</v>
      </c>
      <c r="D594" s="86" t="s">
        <v>3669</v>
      </c>
      <c r="E594" s="86" t="b">
        <v>0</v>
      </c>
      <c r="F594" s="86" t="b">
        <v>0</v>
      </c>
      <c r="G594" s="86" t="b">
        <v>0</v>
      </c>
    </row>
    <row r="595" spans="1:7" ht="15">
      <c r="A595" s="86" t="s">
        <v>3565</v>
      </c>
      <c r="B595" s="86">
        <v>2</v>
      </c>
      <c r="C595" s="123">
        <v>0.0011455204387111966</v>
      </c>
      <c r="D595" s="86" t="s">
        <v>3669</v>
      </c>
      <c r="E595" s="86" t="b">
        <v>0</v>
      </c>
      <c r="F595" s="86" t="b">
        <v>0</v>
      </c>
      <c r="G595" s="86" t="b">
        <v>0</v>
      </c>
    </row>
    <row r="596" spans="1:7" ht="15">
      <c r="A596" s="86" t="s">
        <v>3566</v>
      </c>
      <c r="B596" s="86">
        <v>2</v>
      </c>
      <c r="C596" s="123">
        <v>0.0011455204387111966</v>
      </c>
      <c r="D596" s="86" t="s">
        <v>3669</v>
      </c>
      <c r="E596" s="86" t="b">
        <v>0</v>
      </c>
      <c r="F596" s="86" t="b">
        <v>0</v>
      </c>
      <c r="G596" s="86" t="b">
        <v>0</v>
      </c>
    </row>
    <row r="597" spans="1:7" ht="15">
      <c r="A597" s="86" t="s">
        <v>3567</v>
      </c>
      <c r="B597" s="86">
        <v>2</v>
      </c>
      <c r="C597" s="123">
        <v>0.0011455204387111966</v>
      </c>
      <c r="D597" s="86" t="s">
        <v>3669</v>
      </c>
      <c r="E597" s="86" t="b">
        <v>0</v>
      </c>
      <c r="F597" s="86" t="b">
        <v>0</v>
      </c>
      <c r="G597" s="86" t="b">
        <v>0</v>
      </c>
    </row>
    <row r="598" spans="1:7" ht="15">
      <c r="A598" s="86" t="s">
        <v>3568</v>
      </c>
      <c r="B598" s="86">
        <v>2</v>
      </c>
      <c r="C598" s="123">
        <v>0.0011455204387111966</v>
      </c>
      <c r="D598" s="86" t="s">
        <v>3669</v>
      </c>
      <c r="E598" s="86" t="b">
        <v>1</v>
      </c>
      <c r="F598" s="86" t="b">
        <v>0</v>
      </c>
      <c r="G598" s="86" t="b">
        <v>0</v>
      </c>
    </row>
    <row r="599" spans="1:7" ht="15">
      <c r="A599" s="86" t="s">
        <v>3569</v>
      </c>
      <c r="B599" s="86">
        <v>2</v>
      </c>
      <c r="C599" s="123">
        <v>0.0011455204387111966</v>
      </c>
      <c r="D599" s="86" t="s">
        <v>3669</v>
      </c>
      <c r="E599" s="86" t="b">
        <v>1</v>
      </c>
      <c r="F599" s="86" t="b">
        <v>0</v>
      </c>
      <c r="G599" s="86" t="b">
        <v>0</v>
      </c>
    </row>
    <row r="600" spans="1:7" ht="15">
      <c r="A600" s="86" t="s">
        <v>3570</v>
      </c>
      <c r="B600" s="86">
        <v>2</v>
      </c>
      <c r="C600" s="123">
        <v>0.0011455204387111966</v>
      </c>
      <c r="D600" s="86" t="s">
        <v>3669</v>
      </c>
      <c r="E600" s="86" t="b">
        <v>0</v>
      </c>
      <c r="F600" s="86" t="b">
        <v>0</v>
      </c>
      <c r="G600" s="86" t="b">
        <v>0</v>
      </c>
    </row>
    <row r="601" spans="1:7" ht="15">
      <c r="A601" s="86" t="s">
        <v>3571</v>
      </c>
      <c r="B601" s="86">
        <v>2</v>
      </c>
      <c r="C601" s="123">
        <v>0.0011455204387111966</v>
      </c>
      <c r="D601" s="86" t="s">
        <v>3669</v>
      </c>
      <c r="E601" s="86" t="b">
        <v>0</v>
      </c>
      <c r="F601" s="86" t="b">
        <v>0</v>
      </c>
      <c r="G601" s="86" t="b">
        <v>0</v>
      </c>
    </row>
    <row r="602" spans="1:7" ht="15">
      <c r="A602" s="86" t="s">
        <v>3572</v>
      </c>
      <c r="B602" s="86">
        <v>2</v>
      </c>
      <c r="C602" s="123">
        <v>0.0011455204387111966</v>
      </c>
      <c r="D602" s="86" t="s">
        <v>3669</v>
      </c>
      <c r="E602" s="86" t="b">
        <v>0</v>
      </c>
      <c r="F602" s="86" t="b">
        <v>0</v>
      </c>
      <c r="G602" s="86" t="b">
        <v>0</v>
      </c>
    </row>
    <row r="603" spans="1:7" ht="15">
      <c r="A603" s="86" t="s">
        <v>3573</v>
      </c>
      <c r="B603" s="86">
        <v>2</v>
      </c>
      <c r="C603" s="123">
        <v>0.0011455204387111966</v>
      </c>
      <c r="D603" s="86" t="s">
        <v>3669</v>
      </c>
      <c r="E603" s="86" t="b">
        <v>0</v>
      </c>
      <c r="F603" s="86" t="b">
        <v>0</v>
      </c>
      <c r="G603" s="86" t="b">
        <v>0</v>
      </c>
    </row>
    <row r="604" spans="1:7" ht="15">
      <c r="A604" s="86" t="s">
        <v>3574</v>
      </c>
      <c r="B604" s="86">
        <v>2</v>
      </c>
      <c r="C604" s="123">
        <v>0.0011455204387111966</v>
      </c>
      <c r="D604" s="86" t="s">
        <v>3669</v>
      </c>
      <c r="E604" s="86" t="b">
        <v>0</v>
      </c>
      <c r="F604" s="86" t="b">
        <v>0</v>
      </c>
      <c r="G604" s="86" t="b">
        <v>0</v>
      </c>
    </row>
    <row r="605" spans="1:7" ht="15">
      <c r="A605" s="86" t="s">
        <v>3575</v>
      </c>
      <c r="B605" s="86">
        <v>2</v>
      </c>
      <c r="C605" s="123">
        <v>0.0011455204387111966</v>
      </c>
      <c r="D605" s="86" t="s">
        <v>3669</v>
      </c>
      <c r="E605" s="86" t="b">
        <v>0</v>
      </c>
      <c r="F605" s="86" t="b">
        <v>0</v>
      </c>
      <c r="G605" s="86" t="b">
        <v>0</v>
      </c>
    </row>
    <row r="606" spans="1:7" ht="15">
      <c r="A606" s="86" t="s">
        <v>3576</v>
      </c>
      <c r="B606" s="86">
        <v>2</v>
      </c>
      <c r="C606" s="123">
        <v>0.0011455204387111966</v>
      </c>
      <c r="D606" s="86" t="s">
        <v>3669</v>
      </c>
      <c r="E606" s="86" t="b">
        <v>0</v>
      </c>
      <c r="F606" s="86" t="b">
        <v>0</v>
      </c>
      <c r="G606" s="86" t="b">
        <v>0</v>
      </c>
    </row>
    <row r="607" spans="1:7" ht="15">
      <c r="A607" s="86" t="s">
        <v>3577</v>
      </c>
      <c r="B607" s="86">
        <v>2</v>
      </c>
      <c r="C607" s="123">
        <v>0.0011455204387111966</v>
      </c>
      <c r="D607" s="86" t="s">
        <v>3669</v>
      </c>
      <c r="E607" s="86" t="b">
        <v>0</v>
      </c>
      <c r="F607" s="86" t="b">
        <v>0</v>
      </c>
      <c r="G607" s="86" t="b">
        <v>0</v>
      </c>
    </row>
    <row r="608" spans="1:7" ht="15">
      <c r="A608" s="86" t="s">
        <v>3578</v>
      </c>
      <c r="B608" s="86">
        <v>2</v>
      </c>
      <c r="C608" s="123">
        <v>0.0011455204387111966</v>
      </c>
      <c r="D608" s="86" t="s">
        <v>3669</v>
      </c>
      <c r="E608" s="86" t="b">
        <v>1</v>
      </c>
      <c r="F608" s="86" t="b">
        <v>0</v>
      </c>
      <c r="G608" s="86" t="b">
        <v>0</v>
      </c>
    </row>
    <row r="609" spans="1:7" ht="15">
      <c r="A609" s="86" t="s">
        <v>3579</v>
      </c>
      <c r="B609" s="86">
        <v>2</v>
      </c>
      <c r="C609" s="123">
        <v>0.0011455204387111966</v>
      </c>
      <c r="D609" s="86" t="s">
        <v>3669</v>
      </c>
      <c r="E609" s="86" t="b">
        <v>1</v>
      </c>
      <c r="F609" s="86" t="b">
        <v>0</v>
      </c>
      <c r="G609" s="86" t="b">
        <v>0</v>
      </c>
    </row>
    <row r="610" spans="1:7" ht="15">
      <c r="A610" s="86" t="s">
        <v>3580</v>
      </c>
      <c r="B610" s="86">
        <v>2</v>
      </c>
      <c r="C610" s="123">
        <v>0.0011455204387111966</v>
      </c>
      <c r="D610" s="86" t="s">
        <v>3669</v>
      </c>
      <c r="E610" s="86" t="b">
        <v>0</v>
      </c>
      <c r="F610" s="86" t="b">
        <v>0</v>
      </c>
      <c r="G610" s="86" t="b">
        <v>0</v>
      </c>
    </row>
    <row r="611" spans="1:7" ht="15">
      <c r="A611" s="86" t="s">
        <v>3581</v>
      </c>
      <c r="B611" s="86">
        <v>2</v>
      </c>
      <c r="C611" s="123">
        <v>0.0011455204387111966</v>
      </c>
      <c r="D611" s="86" t="s">
        <v>3669</v>
      </c>
      <c r="E611" s="86" t="b">
        <v>0</v>
      </c>
      <c r="F611" s="86" t="b">
        <v>0</v>
      </c>
      <c r="G611" s="86" t="b">
        <v>0</v>
      </c>
    </row>
    <row r="612" spans="1:7" ht="15">
      <c r="A612" s="86" t="s">
        <v>386</v>
      </c>
      <c r="B612" s="86">
        <v>2</v>
      </c>
      <c r="C612" s="123">
        <v>0.0011455204387111966</v>
      </c>
      <c r="D612" s="86" t="s">
        <v>3669</v>
      </c>
      <c r="E612" s="86" t="b">
        <v>0</v>
      </c>
      <c r="F612" s="86" t="b">
        <v>0</v>
      </c>
      <c r="G612" s="86" t="b">
        <v>0</v>
      </c>
    </row>
    <row r="613" spans="1:7" ht="15">
      <c r="A613" s="86" t="s">
        <v>3582</v>
      </c>
      <c r="B613" s="86">
        <v>2</v>
      </c>
      <c r="C613" s="123">
        <v>0.0011455204387111966</v>
      </c>
      <c r="D613" s="86" t="s">
        <v>3669</v>
      </c>
      <c r="E613" s="86" t="b">
        <v>0</v>
      </c>
      <c r="F613" s="86" t="b">
        <v>0</v>
      </c>
      <c r="G613" s="86" t="b">
        <v>0</v>
      </c>
    </row>
    <row r="614" spans="1:7" ht="15">
      <c r="A614" s="86" t="s">
        <v>3583</v>
      </c>
      <c r="B614" s="86">
        <v>2</v>
      </c>
      <c r="C614" s="123">
        <v>0.0011455204387111966</v>
      </c>
      <c r="D614" s="86" t="s">
        <v>3669</v>
      </c>
      <c r="E614" s="86" t="b">
        <v>0</v>
      </c>
      <c r="F614" s="86" t="b">
        <v>0</v>
      </c>
      <c r="G614" s="86" t="b">
        <v>0</v>
      </c>
    </row>
    <row r="615" spans="1:7" ht="15">
      <c r="A615" s="86" t="s">
        <v>3584</v>
      </c>
      <c r="B615" s="86">
        <v>2</v>
      </c>
      <c r="C615" s="123">
        <v>0.0011455204387111966</v>
      </c>
      <c r="D615" s="86" t="s">
        <v>3669</v>
      </c>
      <c r="E615" s="86" t="b">
        <v>0</v>
      </c>
      <c r="F615" s="86" t="b">
        <v>0</v>
      </c>
      <c r="G615" s="86" t="b">
        <v>0</v>
      </c>
    </row>
    <row r="616" spans="1:7" ht="15">
      <c r="A616" s="86" t="s">
        <v>3585</v>
      </c>
      <c r="B616" s="86">
        <v>2</v>
      </c>
      <c r="C616" s="123">
        <v>0.0011455204387111966</v>
      </c>
      <c r="D616" s="86" t="s">
        <v>3669</v>
      </c>
      <c r="E616" s="86" t="b">
        <v>0</v>
      </c>
      <c r="F616" s="86" t="b">
        <v>0</v>
      </c>
      <c r="G616" s="86" t="b">
        <v>0</v>
      </c>
    </row>
    <row r="617" spans="1:7" ht="15">
      <c r="A617" s="86" t="s">
        <v>3586</v>
      </c>
      <c r="B617" s="86">
        <v>2</v>
      </c>
      <c r="C617" s="123">
        <v>0.0011455204387111966</v>
      </c>
      <c r="D617" s="86" t="s">
        <v>3669</v>
      </c>
      <c r="E617" s="86" t="b">
        <v>0</v>
      </c>
      <c r="F617" s="86" t="b">
        <v>1</v>
      </c>
      <c r="G617" s="86" t="b">
        <v>0</v>
      </c>
    </row>
    <row r="618" spans="1:7" ht="15">
      <c r="A618" s="86" t="s">
        <v>3587</v>
      </c>
      <c r="B618" s="86">
        <v>2</v>
      </c>
      <c r="C618" s="123">
        <v>0.0011455204387111966</v>
      </c>
      <c r="D618" s="86" t="s">
        <v>3669</v>
      </c>
      <c r="E618" s="86" t="b">
        <v>0</v>
      </c>
      <c r="F618" s="86" t="b">
        <v>0</v>
      </c>
      <c r="G618" s="86" t="b">
        <v>0</v>
      </c>
    </row>
    <row r="619" spans="1:7" ht="15">
      <c r="A619" s="86" t="s">
        <v>3588</v>
      </c>
      <c r="B619" s="86">
        <v>2</v>
      </c>
      <c r="C619" s="123">
        <v>0.0011455204387111966</v>
      </c>
      <c r="D619" s="86" t="s">
        <v>3669</v>
      </c>
      <c r="E619" s="86" t="b">
        <v>0</v>
      </c>
      <c r="F619" s="86" t="b">
        <v>0</v>
      </c>
      <c r="G619" s="86" t="b">
        <v>0</v>
      </c>
    </row>
    <row r="620" spans="1:7" ht="15">
      <c r="A620" s="86" t="s">
        <v>2571</v>
      </c>
      <c r="B620" s="86">
        <v>2</v>
      </c>
      <c r="C620" s="123">
        <v>0.0011455204387111966</v>
      </c>
      <c r="D620" s="86" t="s">
        <v>3669</v>
      </c>
      <c r="E620" s="86" t="b">
        <v>0</v>
      </c>
      <c r="F620" s="86" t="b">
        <v>0</v>
      </c>
      <c r="G620" s="86" t="b">
        <v>0</v>
      </c>
    </row>
    <row r="621" spans="1:7" ht="15">
      <c r="A621" s="86" t="s">
        <v>2495</v>
      </c>
      <c r="B621" s="86">
        <v>2</v>
      </c>
      <c r="C621" s="123">
        <v>0.0011455204387111966</v>
      </c>
      <c r="D621" s="86" t="s">
        <v>3669</v>
      </c>
      <c r="E621" s="86" t="b">
        <v>0</v>
      </c>
      <c r="F621" s="86" t="b">
        <v>0</v>
      </c>
      <c r="G621" s="86" t="b">
        <v>0</v>
      </c>
    </row>
    <row r="622" spans="1:7" ht="15">
      <c r="A622" s="86" t="s">
        <v>3589</v>
      </c>
      <c r="B622" s="86">
        <v>2</v>
      </c>
      <c r="C622" s="123">
        <v>0.0011455204387111966</v>
      </c>
      <c r="D622" s="86" t="s">
        <v>3669</v>
      </c>
      <c r="E622" s="86" t="b">
        <v>0</v>
      </c>
      <c r="F622" s="86" t="b">
        <v>0</v>
      </c>
      <c r="G622" s="86" t="b">
        <v>0</v>
      </c>
    </row>
    <row r="623" spans="1:7" ht="15">
      <c r="A623" s="86" t="s">
        <v>3590</v>
      </c>
      <c r="B623" s="86">
        <v>2</v>
      </c>
      <c r="C623" s="123">
        <v>0.0011455204387111966</v>
      </c>
      <c r="D623" s="86" t="s">
        <v>3669</v>
      </c>
      <c r="E623" s="86" t="b">
        <v>0</v>
      </c>
      <c r="F623" s="86" t="b">
        <v>0</v>
      </c>
      <c r="G623" s="86" t="b">
        <v>0</v>
      </c>
    </row>
    <row r="624" spans="1:7" ht="15">
      <c r="A624" s="86" t="s">
        <v>3591</v>
      </c>
      <c r="B624" s="86">
        <v>2</v>
      </c>
      <c r="C624" s="123">
        <v>0.0011455204387111966</v>
      </c>
      <c r="D624" s="86" t="s">
        <v>3669</v>
      </c>
      <c r="E624" s="86" t="b">
        <v>0</v>
      </c>
      <c r="F624" s="86" t="b">
        <v>0</v>
      </c>
      <c r="G624" s="86" t="b">
        <v>0</v>
      </c>
    </row>
    <row r="625" spans="1:7" ht="15">
      <c r="A625" s="86" t="s">
        <v>3592</v>
      </c>
      <c r="B625" s="86">
        <v>2</v>
      </c>
      <c r="C625" s="123">
        <v>0.0011455204387111966</v>
      </c>
      <c r="D625" s="86" t="s">
        <v>3669</v>
      </c>
      <c r="E625" s="86" t="b">
        <v>0</v>
      </c>
      <c r="F625" s="86" t="b">
        <v>0</v>
      </c>
      <c r="G625" s="86" t="b">
        <v>0</v>
      </c>
    </row>
    <row r="626" spans="1:7" ht="15">
      <c r="A626" s="86" t="s">
        <v>3593</v>
      </c>
      <c r="B626" s="86">
        <v>2</v>
      </c>
      <c r="C626" s="123">
        <v>0.0011455204387111966</v>
      </c>
      <c r="D626" s="86" t="s">
        <v>3669</v>
      </c>
      <c r="E626" s="86" t="b">
        <v>0</v>
      </c>
      <c r="F626" s="86" t="b">
        <v>0</v>
      </c>
      <c r="G626" s="86" t="b">
        <v>0</v>
      </c>
    </row>
    <row r="627" spans="1:7" ht="15">
      <c r="A627" s="86" t="s">
        <v>3594</v>
      </c>
      <c r="B627" s="86">
        <v>2</v>
      </c>
      <c r="C627" s="123">
        <v>0.0011455204387111966</v>
      </c>
      <c r="D627" s="86" t="s">
        <v>3669</v>
      </c>
      <c r="E627" s="86" t="b">
        <v>0</v>
      </c>
      <c r="F627" s="86" t="b">
        <v>0</v>
      </c>
      <c r="G627" s="86" t="b">
        <v>0</v>
      </c>
    </row>
    <row r="628" spans="1:7" ht="15">
      <c r="A628" s="86" t="s">
        <v>3595</v>
      </c>
      <c r="B628" s="86">
        <v>2</v>
      </c>
      <c r="C628" s="123">
        <v>0.0011455204387111966</v>
      </c>
      <c r="D628" s="86" t="s">
        <v>3669</v>
      </c>
      <c r="E628" s="86" t="b">
        <v>1</v>
      </c>
      <c r="F628" s="86" t="b">
        <v>0</v>
      </c>
      <c r="G628" s="86" t="b">
        <v>0</v>
      </c>
    </row>
    <row r="629" spans="1:7" ht="15">
      <c r="A629" s="86" t="s">
        <v>3596</v>
      </c>
      <c r="B629" s="86">
        <v>2</v>
      </c>
      <c r="C629" s="123">
        <v>0.0011455204387111966</v>
      </c>
      <c r="D629" s="86" t="s">
        <v>3669</v>
      </c>
      <c r="E629" s="86" t="b">
        <v>0</v>
      </c>
      <c r="F629" s="86" t="b">
        <v>0</v>
      </c>
      <c r="G629" s="86" t="b">
        <v>0</v>
      </c>
    </row>
    <row r="630" spans="1:7" ht="15">
      <c r="A630" s="86" t="s">
        <v>3597</v>
      </c>
      <c r="B630" s="86">
        <v>2</v>
      </c>
      <c r="C630" s="123">
        <v>0.0011455204387111966</v>
      </c>
      <c r="D630" s="86" t="s">
        <v>3669</v>
      </c>
      <c r="E630" s="86" t="b">
        <v>0</v>
      </c>
      <c r="F630" s="86" t="b">
        <v>0</v>
      </c>
      <c r="G630" s="86" t="b">
        <v>0</v>
      </c>
    </row>
    <row r="631" spans="1:7" ht="15">
      <c r="A631" s="86" t="s">
        <v>3598</v>
      </c>
      <c r="B631" s="86">
        <v>2</v>
      </c>
      <c r="C631" s="123">
        <v>0.0011455204387111966</v>
      </c>
      <c r="D631" s="86" t="s">
        <v>3669</v>
      </c>
      <c r="E631" s="86" t="b">
        <v>0</v>
      </c>
      <c r="F631" s="86" t="b">
        <v>0</v>
      </c>
      <c r="G631" s="86" t="b">
        <v>0</v>
      </c>
    </row>
    <row r="632" spans="1:7" ht="15">
      <c r="A632" s="86" t="s">
        <v>3599</v>
      </c>
      <c r="B632" s="86">
        <v>2</v>
      </c>
      <c r="C632" s="123">
        <v>0.0011455204387111966</v>
      </c>
      <c r="D632" s="86" t="s">
        <v>3669</v>
      </c>
      <c r="E632" s="86" t="b">
        <v>0</v>
      </c>
      <c r="F632" s="86" t="b">
        <v>0</v>
      </c>
      <c r="G632" s="86" t="b">
        <v>0</v>
      </c>
    </row>
    <row r="633" spans="1:7" ht="15">
      <c r="A633" s="86" t="s">
        <v>3600</v>
      </c>
      <c r="B633" s="86">
        <v>2</v>
      </c>
      <c r="C633" s="123">
        <v>0.0011455204387111966</v>
      </c>
      <c r="D633" s="86" t="s">
        <v>3669</v>
      </c>
      <c r="E633" s="86" t="b">
        <v>0</v>
      </c>
      <c r="F633" s="86" t="b">
        <v>0</v>
      </c>
      <c r="G633" s="86" t="b">
        <v>0</v>
      </c>
    </row>
    <row r="634" spans="1:7" ht="15">
      <c r="A634" s="86" t="s">
        <v>3601</v>
      </c>
      <c r="B634" s="86">
        <v>2</v>
      </c>
      <c r="C634" s="123">
        <v>0.0011455204387111966</v>
      </c>
      <c r="D634" s="86" t="s">
        <v>3669</v>
      </c>
      <c r="E634" s="86" t="b">
        <v>1</v>
      </c>
      <c r="F634" s="86" t="b">
        <v>0</v>
      </c>
      <c r="G634" s="86" t="b">
        <v>0</v>
      </c>
    </row>
    <row r="635" spans="1:7" ht="15">
      <c r="A635" s="86" t="s">
        <v>3602</v>
      </c>
      <c r="B635" s="86">
        <v>2</v>
      </c>
      <c r="C635" s="123">
        <v>0.0011455204387111966</v>
      </c>
      <c r="D635" s="86" t="s">
        <v>3669</v>
      </c>
      <c r="E635" s="86" t="b">
        <v>0</v>
      </c>
      <c r="F635" s="86" t="b">
        <v>0</v>
      </c>
      <c r="G635" s="86" t="b">
        <v>0</v>
      </c>
    </row>
    <row r="636" spans="1:7" ht="15">
      <c r="A636" s="86" t="s">
        <v>3603</v>
      </c>
      <c r="B636" s="86">
        <v>2</v>
      </c>
      <c r="C636" s="123">
        <v>0.0011455204387111966</v>
      </c>
      <c r="D636" s="86" t="s">
        <v>3669</v>
      </c>
      <c r="E636" s="86" t="b">
        <v>0</v>
      </c>
      <c r="F636" s="86" t="b">
        <v>0</v>
      </c>
      <c r="G636" s="86" t="b">
        <v>0</v>
      </c>
    </row>
    <row r="637" spans="1:7" ht="15">
      <c r="A637" s="86" t="s">
        <v>3604</v>
      </c>
      <c r="B637" s="86">
        <v>2</v>
      </c>
      <c r="C637" s="123">
        <v>0.0011455204387111966</v>
      </c>
      <c r="D637" s="86" t="s">
        <v>3669</v>
      </c>
      <c r="E637" s="86" t="b">
        <v>0</v>
      </c>
      <c r="F637" s="86" t="b">
        <v>0</v>
      </c>
      <c r="G637" s="86" t="b">
        <v>0</v>
      </c>
    </row>
    <row r="638" spans="1:7" ht="15">
      <c r="A638" s="86" t="s">
        <v>3605</v>
      </c>
      <c r="B638" s="86">
        <v>2</v>
      </c>
      <c r="C638" s="123">
        <v>0.0011455204387111966</v>
      </c>
      <c r="D638" s="86" t="s">
        <v>3669</v>
      </c>
      <c r="E638" s="86" t="b">
        <v>0</v>
      </c>
      <c r="F638" s="86" t="b">
        <v>0</v>
      </c>
      <c r="G638" s="86" t="b">
        <v>0</v>
      </c>
    </row>
    <row r="639" spans="1:7" ht="15">
      <c r="A639" s="86" t="s">
        <v>3606</v>
      </c>
      <c r="B639" s="86">
        <v>2</v>
      </c>
      <c r="C639" s="123">
        <v>0.0011455204387111966</v>
      </c>
      <c r="D639" s="86" t="s">
        <v>3669</v>
      </c>
      <c r="E639" s="86" t="b">
        <v>0</v>
      </c>
      <c r="F639" s="86" t="b">
        <v>0</v>
      </c>
      <c r="G639" s="86" t="b">
        <v>0</v>
      </c>
    </row>
    <row r="640" spans="1:7" ht="15">
      <c r="A640" s="86" t="s">
        <v>3607</v>
      </c>
      <c r="B640" s="86">
        <v>2</v>
      </c>
      <c r="C640" s="123">
        <v>0.0011455204387111966</v>
      </c>
      <c r="D640" s="86" t="s">
        <v>3669</v>
      </c>
      <c r="E640" s="86" t="b">
        <v>0</v>
      </c>
      <c r="F640" s="86" t="b">
        <v>0</v>
      </c>
      <c r="G640" s="86" t="b">
        <v>0</v>
      </c>
    </row>
    <row r="641" spans="1:7" ht="15">
      <c r="A641" s="86" t="s">
        <v>3608</v>
      </c>
      <c r="B641" s="86">
        <v>2</v>
      </c>
      <c r="C641" s="123">
        <v>0.0011455204387111966</v>
      </c>
      <c r="D641" s="86" t="s">
        <v>3669</v>
      </c>
      <c r="E641" s="86" t="b">
        <v>0</v>
      </c>
      <c r="F641" s="86" t="b">
        <v>0</v>
      </c>
      <c r="G641" s="86" t="b">
        <v>0</v>
      </c>
    </row>
    <row r="642" spans="1:7" ht="15">
      <c r="A642" s="86" t="s">
        <v>3609</v>
      </c>
      <c r="B642" s="86">
        <v>2</v>
      </c>
      <c r="C642" s="123">
        <v>0.0011455204387111966</v>
      </c>
      <c r="D642" s="86" t="s">
        <v>3669</v>
      </c>
      <c r="E642" s="86" t="b">
        <v>0</v>
      </c>
      <c r="F642" s="86" t="b">
        <v>0</v>
      </c>
      <c r="G642" s="86" t="b">
        <v>0</v>
      </c>
    </row>
    <row r="643" spans="1:7" ht="15">
      <c r="A643" s="86" t="s">
        <v>3610</v>
      </c>
      <c r="B643" s="86">
        <v>2</v>
      </c>
      <c r="C643" s="123">
        <v>0.0011455204387111966</v>
      </c>
      <c r="D643" s="86" t="s">
        <v>3669</v>
      </c>
      <c r="E643" s="86" t="b">
        <v>0</v>
      </c>
      <c r="F643" s="86" t="b">
        <v>0</v>
      </c>
      <c r="G643" s="86" t="b">
        <v>0</v>
      </c>
    </row>
    <row r="644" spans="1:7" ht="15">
      <c r="A644" s="86" t="s">
        <v>3611</v>
      </c>
      <c r="B644" s="86">
        <v>2</v>
      </c>
      <c r="C644" s="123">
        <v>0.0011455204387111966</v>
      </c>
      <c r="D644" s="86" t="s">
        <v>3669</v>
      </c>
      <c r="E644" s="86" t="b">
        <v>0</v>
      </c>
      <c r="F644" s="86" t="b">
        <v>0</v>
      </c>
      <c r="G644" s="86" t="b">
        <v>0</v>
      </c>
    </row>
    <row r="645" spans="1:7" ht="15">
      <c r="A645" s="86" t="s">
        <v>3612</v>
      </c>
      <c r="B645" s="86">
        <v>2</v>
      </c>
      <c r="C645" s="123">
        <v>0.0011455204387111966</v>
      </c>
      <c r="D645" s="86" t="s">
        <v>3669</v>
      </c>
      <c r="E645" s="86" t="b">
        <v>0</v>
      </c>
      <c r="F645" s="86" t="b">
        <v>0</v>
      </c>
      <c r="G645" s="86" t="b">
        <v>0</v>
      </c>
    </row>
    <row r="646" spans="1:7" ht="15">
      <c r="A646" s="86" t="s">
        <v>3613</v>
      </c>
      <c r="B646" s="86">
        <v>2</v>
      </c>
      <c r="C646" s="123">
        <v>0.0011455204387111966</v>
      </c>
      <c r="D646" s="86" t="s">
        <v>3669</v>
      </c>
      <c r="E646" s="86" t="b">
        <v>0</v>
      </c>
      <c r="F646" s="86" t="b">
        <v>0</v>
      </c>
      <c r="G646" s="86" t="b">
        <v>0</v>
      </c>
    </row>
    <row r="647" spans="1:7" ht="15">
      <c r="A647" s="86" t="s">
        <v>3614</v>
      </c>
      <c r="B647" s="86">
        <v>2</v>
      </c>
      <c r="C647" s="123">
        <v>0.0011455204387111966</v>
      </c>
      <c r="D647" s="86" t="s">
        <v>3669</v>
      </c>
      <c r="E647" s="86" t="b">
        <v>0</v>
      </c>
      <c r="F647" s="86" t="b">
        <v>1</v>
      </c>
      <c r="G647" s="86" t="b">
        <v>0</v>
      </c>
    </row>
    <row r="648" spans="1:7" ht="15">
      <c r="A648" s="86" t="s">
        <v>3615</v>
      </c>
      <c r="B648" s="86">
        <v>2</v>
      </c>
      <c r="C648" s="123">
        <v>0.0011455204387111966</v>
      </c>
      <c r="D648" s="86" t="s">
        <v>3669</v>
      </c>
      <c r="E648" s="86" t="b">
        <v>0</v>
      </c>
      <c r="F648" s="86" t="b">
        <v>0</v>
      </c>
      <c r="G648" s="86" t="b">
        <v>0</v>
      </c>
    </row>
    <row r="649" spans="1:7" ht="15">
      <c r="A649" s="86" t="s">
        <v>3616</v>
      </c>
      <c r="B649" s="86">
        <v>2</v>
      </c>
      <c r="C649" s="123">
        <v>0.0011455204387111966</v>
      </c>
      <c r="D649" s="86" t="s">
        <v>3669</v>
      </c>
      <c r="E649" s="86" t="b">
        <v>0</v>
      </c>
      <c r="F649" s="86" t="b">
        <v>0</v>
      </c>
      <c r="G649" s="86" t="b">
        <v>0</v>
      </c>
    </row>
    <row r="650" spans="1:7" ht="15">
      <c r="A650" s="86" t="s">
        <v>3617</v>
      </c>
      <c r="B650" s="86">
        <v>2</v>
      </c>
      <c r="C650" s="123">
        <v>0.0011455204387111966</v>
      </c>
      <c r="D650" s="86" t="s">
        <v>3669</v>
      </c>
      <c r="E650" s="86" t="b">
        <v>0</v>
      </c>
      <c r="F650" s="86" t="b">
        <v>0</v>
      </c>
      <c r="G650" s="86" t="b">
        <v>0</v>
      </c>
    </row>
    <row r="651" spans="1:7" ht="15">
      <c r="A651" s="86" t="s">
        <v>3618</v>
      </c>
      <c r="B651" s="86">
        <v>2</v>
      </c>
      <c r="C651" s="123">
        <v>0.0011455204387111966</v>
      </c>
      <c r="D651" s="86" t="s">
        <v>3669</v>
      </c>
      <c r="E651" s="86" t="b">
        <v>0</v>
      </c>
      <c r="F651" s="86" t="b">
        <v>0</v>
      </c>
      <c r="G651" s="86" t="b">
        <v>0</v>
      </c>
    </row>
    <row r="652" spans="1:7" ht="15">
      <c r="A652" s="86" t="s">
        <v>3619</v>
      </c>
      <c r="B652" s="86">
        <v>2</v>
      </c>
      <c r="C652" s="123">
        <v>0.0011455204387111966</v>
      </c>
      <c r="D652" s="86" t="s">
        <v>3669</v>
      </c>
      <c r="E652" s="86" t="b">
        <v>0</v>
      </c>
      <c r="F652" s="86" t="b">
        <v>0</v>
      </c>
      <c r="G652" s="86" t="b">
        <v>0</v>
      </c>
    </row>
    <row r="653" spans="1:7" ht="15">
      <c r="A653" s="86" t="s">
        <v>3620</v>
      </c>
      <c r="B653" s="86">
        <v>2</v>
      </c>
      <c r="C653" s="123">
        <v>0.0011455204387111966</v>
      </c>
      <c r="D653" s="86" t="s">
        <v>3669</v>
      </c>
      <c r="E653" s="86" t="b">
        <v>0</v>
      </c>
      <c r="F653" s="86" t="b">
        <v>0</v>
      </c>
      <c r="G653" s="86" t="b">
        <v>0</v>
      </c>
    </row>
    <row r="654" spans="1:7" ht="15">
      <c r="A654" s="86" t="s">
        <v>3621</v>
      </c>
      <c r="B654" s="86">
        <v>2</v>
      </c>
      <c r="C654" s="123">
        <v>0.0011455204387111966</v>
      </c>
      <c r="D654" s="86" t="s">
        <v>3669</v>
      </c>
      <c r="E654" s="86" t="b">
        <v>0</v>
      </c>
      <c r="F654" s="86" t="b">
        <v>0</v>
      </c>
      <c r="G654" s="86" t="b">
        <v>0</v>
      </c>
    </row>
    <row r="655" spans="1:7" ht="15">
      <c r="A655" s="86" t="s">
        <v>3622</v>
      </c>
      <c r="B655" s="86">
        <v>2</v>
      </c>
      <c r="C655" s="123">
        <v>0.0011455204387111966</v>
      </c>
      <c r="D655" s="86" t="s">
        <v>3669</v>
      </c>
      <c r="E655" s="86" t="b">
        <v>0</v>
      </c>
      <c r="F655" s="86" t="b">
        <v>0</v>
      </c>
      <c r="G655" s="86" t="b">
        <v>0</v>
      </c>
    </row>
    <row r="656" spans="1:7" ht="15">
      <c r="A656" s="86" t="s">
        <v>3623</v>
      </c>
      <c r="B656" s="86">
        <v>2</v>
      </c>
      <c r="C656" s="123">
        <v>0.0011455204387111966</v>
      </c>
      <c r="D656" s="86" t="s">
        <v>3669</v>
      </c>
      <c r="E656" s="86" t="b">
        <v>0</v>
      </c>
      <c r="F656" s="86" t="b">
        <v>0</v>
      </c>
      <c r="G656" s="86" t="b">
        <v>0</v>
      </c>
    </row>
    <row r="657" spans="1:7" ht="15">
      <c r="A657" s="86" t="s">
        <v>3624</v>
      </c>
      <c r="B657" s="86">
        <v>2</v>
      </c>
      <c r="C657" s="123">
        <v>0.0011455204387111966</v>
      </c>
      <c r="D657" s="86" t="s">
        <v>3669</v>
      </c>
      <c r="E657" s="86" t="b">
        <v>1</v>
      </c>
      <c r="F657" s="86" t="b">
        <v>0</v>
      </c>
      <c r="G657" s="86" t="b">
        <v>0</v>
      </c>
    </row>
    <row r="658" spans="1:7" ht="15">
      <c r="A658" s="86" t="s">
        <v>3625</v>
      </c>
      <c r="B658" s="86">
        <v>2</v>
      </c>
      <c r="C658" s="123">
        <v>0.0011455204387111966</v>
      </c>
      <c r="D658" s="86" t="s">
        <v>3669</v>
      </c>
      <c r="E658" s="86" t="b">
        <v>0</v>
      </c>
      <c r="F658" s="86" t="b">
        <v>0</v>
      </c>
      <c r="G658" s="86" t="b">
        <v>0</v>
      </c>
    </row>
    <row r="659" spans="1:7" ht="15">
      <c r="A659" s="86" t="s">
        <v>3626</v>
      </c>
      <c r="B659" s="86">
        <v>2</v>
      </c>
      <c r="C659" s="123">
        <v>0.0011455204387111966</v>
      </c>
      <c r="D659" s="86" t="s">
        <v>3669</v>
      </c>
      <c r="E659" s="86" t="b">
        <v>0</v>
      </c>
      <c r="F659" s="86" t="b">
        <v>0</v>
      </c>
      <c r="G659" s="86" t="b">
        <v>0</v>
      </c>
    </row>
    <row r="660" spans="1:7" ht="15">
      <c r="A660" s="86" t="s">
        <v>3627</v>
      </c>
      <c r="B660" s="86">
        <v>2</v>
      </c>
      <c r="C660" s="123">
        <v>0.0011455204387111966</v>
      </c>
      <c r="D660" s="86" t="s">
        <v>3669</v>
      </c>
      <c r="E660" s="86" t="b">
        <v>0</v>
      </c>
      <c r="F660" s="86" t="b">
        <v>0</v>
      </c>
      <c r="G660" s="86" t="b">
        <v>0</v>
      </c>
    </row>
    <row r="661" spans="1:7" ht="15">
      <c r="A661" s="86" t="s">
        <v>3628</v>
      </c>
      <c r="B661" s="86">
        <v>2</v>
      </c>
      <c r="C661" s="123">
        <v>0.0011455204387111966</v>
      </c>
      <c r="D661" s="86" t="s">
        <v>3669</v>
      </c>
      <c r="E661" s="86" t="b">
        <v>0</v>
      </c>
      <c r="F661" s="86" t="b">
        <v>0</v>
      </c>
      <c r="G661" s="86" t="b">
        <v>0</v>
      </c>
    </row>
    <row r="662" spans="1:7" ht="15">
      <c r="A662" s="86" t="s">
        <v>3629</v>
      </c>
      <c r="B662" s="86">
        <v>2</v>
      </c>
      <c r="C662" s="123">
        <v>0.0011455204387111966</v>
      </c>
      <c r="D662" s="86" t="s">
        <v>3669</v>
      </c>
      <c r="E662" s="86" t="b">
        <v>0</v>
      </c>
      <c r="F662" s="86" t="b">
        <v>0</v>
      </c>
      <c r="G662" s="86" t="b">
        <v>0</v>
      </c>
    </row>
    <row r="663" spans="1:7" ht="15">
      <c r="A663" s="86" t="s">
        <v>3630</v>
      </c>
      <c r="B663" s="86">
        <v>2</v>
      </c>
      <c r="C663" s="123">
        <v>0.0011455204387111966</v>
      </c>
      <c r="D663" s="86" t="s">
        <v>3669</v>
      </c>
      <c r="E663" s="86" t="b">
        <v>0</v>
      </c>
      <c r="F663" s="86" t="b">
        <v>0</v>
      </c>
      <c r="G663" s="86" t="b">
        <v>0</v>
      </c>
    </row>
    <row r="664" spans="1:7" ht="15">
      <c r="A664" s="86" t="s">
        <v>3631</v>
      </c>
      <c r="B664" s="86">
        <v>2</v>
      </c>
      <c r="C664" s="123">
        <v>0.0011455204387111966</v>
      </c>
      <c r="D664" s="86" t="s">
        <v>3669</v>
      </c>
      <c r="E664" s="86" t="b">
        <v>0</v>
      </c>
      <c r="F664" s="86" t="b">
        <v>0</v>
      </c>
      <c r="G664" s="86" t="b">
        <v>0</v>
      </c>
    </row>
    <row r="665" spans="1:7" ht="15">
      <c r="A665" s="86" t="s">
        <v>3632</v>
      </c>
      <c r="B665" s="86">
        <v>2</v>
      </c>
      <c r="C665" s="123">
        <v>0.0011455204387111966</v>
      </c>
      <c r="D665" s="86" t="s">
        <v>3669</v>
      </c>
      <c r="E665" s="86" t="b">
        <v>0</v>
      </c>
      <c r="F665" s="86" t="b">
        <v>0</v>
      </c>
      <c r="G665" s="86" t="b">
        <v>0</v>
      </c>
    </row>
    <row r="666" spans="1:7" ht="15">
      <c r="A666" s="86" t="s">
        <v>3633</v>
      </c>
      <c r="B666" s="86">
        <v>2</v>
      </c>
      <c r="C666" s="123">
        <v>0.0011455204387111966</v>
      </c>
      <c r="D666" s="86" t="s">
        <v>3669</v>
      </c>
      <c r="E666" s="86" t="b">
        <v>0</v>
      </c>
      <c r="F666" s="86" t="b">
        <v>0</v>
      </c>
      <c r="G666" s="86" t="b">
        <v>0</v>
      </c>
    </row>
    <row r="667" spans="1:7" ht="15">
      <c r="A667" s="86" t="s">
        <v>3634</v>
      </c>
      <c r="B667" s="86">
        <v>2</v>
      </c>
      <c r="C667" s="123">
        <v>0.0011455204387111966</v>
      </c>
      <c r="D667" s="86" t="s">
        <v>3669</v>
      </c>
      <c r="E667" s="86" t="b">
        <v>0</v>
      </c>
      <c r="F667" s="86" t="b">
        <v>0</v>
      </c>
      <c r="G667" s="86" t="b">
        <v>0</v>
      </c>
    </row>
    <row r="668" spans="1:7" ht="15">
      <c r="A668" s="86" t="s">
        <v>3635</v>
      </c>
      <c r="B668" s="86">
        <v>2</v>
      </c>
      <c r="C668" s="123">
        <v>0.0011455204387111966</v>
      </c>
      <c r="D668" s="86" t="s">
        <v>3669</v>
      </c>
      <c r="E668" s="86" t="b">
        <v>0</v>
      </c>
      <c r="F668" s="86" t="b">
        <v>0</v>
      </c>
      <c r="G668" s="86" t="b">
        <v>0</v>
      </c>
    </row>
    <row r="669" spans="1:7" ht="15">
      <c r="A669" s="86" t="s">
        <v>3636</v>
      </c>
      <c r="B669" s="86">
        <v>2</v>
      </c>
      <c r="C669" s="123">
        <v>0.0011455204387111966</v>
      </c>
      <c r="D669" s="86" t="s">
        <v>3669</v>
      </c>
      <c r="E669" s="86" t="b">
        <v>0</v>
      </c>
      <c r="F669" s="86" t="b">
        <v>0</v>
      </c>
      <c r="G669" s="86" t="b">
        <v>0</v>
      </c>
    </row>
    <row r="670" spans="1:7" ht="15">
      <c r="A670" s="86" t="s">
        <v>3637</v>
      </c>
      <c r="B670" s="86">
        <v>2</v>
      </c>
      <c r="C670" s="123">
        <v>0.0011455204387111966</v>
      </c>
      <c r="D670" s="86" t="s">
        <v>3669</v>
      </c>
      <c r="E670" s="86" t="b">
        <v>0</v>
      </c>
      <c r="F670" s="86" t="b">
        <v>1</v>
      </c>
      <c r="G670" s="86" t="b">
        <v>0</v>
      </c>
    </row>
    <row r="671" spans="1:7" ht="15">
      <c r="A671" s="86" t="s">
        <v>3638</v>
      </c>
      <c r="B671" s="86">
        <v>2</v>
      </c>
      <c r="C671" s="123">
        <v>0.0011455204387111966</v>
      </c>
      <c r="D671" s="86" t="s">
        <v>3669</v>
      </c>
      <c r="E671" s="86" t="b">
        <v>1</v>
      </c>
      <c r="F671" s="86" t="b">
        <v>0</v>
      </c>
      <c r="G671" s="86" t="b">
        <v>0</v>
      </c>
    </row>
    <row r="672" spans="1:7" ht="15">
      <c r="A672" s="86" t="s">
        <v>3639</v>
      </c>
      <c r="B672" s="86">
        <v>2</v>
      </c>
      <c r="C672" s="123">
        <v>0.0011455204387111966</v>
      </c>
      <c r="D672" s="86" t="s">
        <v>3669</v>
      </c>
      <c r="E672" s="86" t="b">
        <v>0</v>
      </c>
      <c r="F672" s="86" t="b">
        <v>0</v>
      </c>
      <c r="G672" s="86" t="b">
        <v>0</v>
      </c>
    </row>
    <row r="673" spans="1:7" ht="15">
      <c r="A673" s="86" t="s">
        <v>3640</v>
      </c>
      <c r="B673" s="86">
        <v>2</v>
      </c>
      <c r="C673" s="123">
        <v>0.0011455204387111966</v>
      </c>
      <c r="D673" s="86" t="s">
        <v>3669</v>
      </c>
      <c r="E673" s="86" t="b">
        <v>0</v>
      </c>
      <c r="F673" s="86" t="b">
        <v>0</v>
      </c>
      <c r="G673" s="86" t="b">
        <v>0</v>
      </c>
    </row>
    <row r="674" spans="1:7" ht="15">
      <c r="A674" s="86" t="s">
        <v>3641</v>
      </c>
      <c r="B674" s="86">
        <v>2</v>
      </c>
      <c r="C674" s="123">
        <v>0.0011455204387111966</v>
      </c>
      <c r="D674" s="86" t="s">
        <v>3669</v>
      </c>
      <c r="E674" s="86" t="b">
        <v>0</v>
      </c>
      <c r="F674" s="86" t="b">
        <v>0</v>
      </c>
      <c r="G674" s="86" t="b">
        <v>0</v>
      </c>
    </row>
    <row r="675" spans="1:7" ht="15">
      <c r="A675" s="86" t="s">
        <v>3642</v>
      </c>
      <c r="B675" s="86">
        <v>2</v>
      </c>
      <c r="C675" s="123">
        <v>0.0011455204387111966</v>
      </c>
      <c r="D675" s="86" t="s">
        <v>3669</v>
      </c>
      <c r="E675" s="86" t="b">
        <v>0</v>
      </c>
      <c r="F675" s="86" t="b">
        <v>0</v>
      </c>
      <c r="G675" s="86" t="b">
        <v>0</v>
      </c>
    </row>
    <row r="676" spans="1:7" ht="15">
      <c r="A676" s="86" t="s">
        <v>3643</v>
      </c>
      <c r="B676" s="86">
        <v>2</v>
      </c>
      <c r="C676" s="123">
        <v>0.0011455204387111966</v>
      </c>
      <c r="D676" s="86" t="s">
        <v>3669</v>
      </c>
      <c r="E676" s="86" t="b">
        <v>0</v>
      </c>
      <c r="F676" s="86" t="b">
        <v>0</v>
      </c>
      <c r="G676" s="86" t="b">
        <v>0</v>
      </c>
    </row>
    <row r="677" spans="1:7" ht="15">
      <c r="A677" s="86" t="s">
        <v>3644</v>
      </c>
      <c r="B677" s="86">
        <v>2</v>
      </c>
      <c r="C677" s="123">
        <v>0.0011455204387111966</v>
      </c>
      <c r="D677" s="86" t="s">
        <v>3669</v>
      </c>
      <c r="E677" s="86" t="b">
        <v>0</v>
      </c>
      <c r="F677" s="86" t="b">
        <v>0</v>
      </c>
      <c r="G677" s="86" t="b">
        <v>0</v>
      </c>
    </row>
    <row r="678" spans="1:7" ht="15">
      <c r="A678" s="86" t="s">
        <v>3645</v>
      </c>
      <c r="B678" s="86">
        <v>2</v>
      </c>
      <c r="C678" s="123">
        <v>0.0011455204387111966</v>
      </c>
      <c r="D678" s="86" t="s">
        <v>3669</v>
      </c>
      <c r="E678" s="86" t="b">
        <v>0</v>
      </c>
      <c r="F678" s="86" t="b">
        <v>1</v>
      </c>
      <c r="G678" s="86" t="b">
        <v>0</v>
      </c>
    </row>
    <row r="679" spans="1:7" ht="15">
      <c r="A679" s="86" t="s">
        <v>3646</v>
      </c>
      <c r="B679" s="86">
        <v>2</v>
      </c>
      <c r="C679" s="123">
        <v>0.0011455204387111966</v>
      </c>
      <c r="D679" s="86" t="s">
        <v>3669</v>
      </c>
      <c r="E679" s="86" t="b">
        <v>0</v>
      </c>
      <c r="F679" s="86" t="b">
        <v>0</v>
      </c>
      <c r="G679" s="86" t="b">
        <v>0</v>
      </c>
    </row>
    <row r="680" spans="1:7" ht="15">
      <c r="A680" s="86" t="s">
        <v>3647</v>
      </c>
      <c r="B680" s="86">
        <v>2</v>
      </c>
      <c r="C680" s="123">
        <v>0.0011455204387111966</v>
      </c>
      <c r="D680" s="86" t="s">
        <v>3669</v>
      </c>
      <c r="E680" s="86" t="b">
        <v>0</v>
      </c>
      <c r="F680" s="86" t="b">
        <v>0</v>
      </c>
      <c r="G680" s="86" t="b">
        <v>0</v>
      </c>
    </row>
    <row r="681" spans="1:7" ht="15">
      <c r="A681" s="86" t="s">
        <v>3648</v>
      </c>
      <c r="B681" s="86">
        <v>2</v>
      </c>
      <c r="C681" s="123">
        <v>0.0011455204387111966</v>
      </c>
      <c r="D681" s="86" t="s">
        <v>3669</v>
      </c>
      <c r="E681" s="86" t="b">
        <v>0</v>
      </c>
      <c r="F681" s="86" t="b">
        <v>0</v>
      </c>
      <c r="G681" s="86" t="b">
        <v>0</v>
      </c>
    </row>
    <row r="682" spans="1:7" ht="15">
      <c r="A682" s="86" t="s">
        <v>3649</v>
      </c>
      <c r="B682" s="86">
        <v>2</v>
      </c>
      <c r="C682" s="123">
        <v>0.0011455204387111966</v>
      </c>
      <c r="D682" s="86" t="s">
        <v>3669</v>
      </c>
      <c r="E682" s="86" t="b">
        <v>0</v>
      </c>
      <c r="F682" s="86" t="b">
        <v>0</v>
      </c>
      <c r="G682" s="86" t="b">
        <v>0</v>
      </c>
    </row>
    <row r="683" spans="1:7" ht="15">
      <c r="A683" s="86" t="s">
        <v>3650</v>
      </c>
      <c r="B683" s="86">
        <v>2</v>
      </c>
      <c r="C683" s="123">
        <v>0.0011455204387111966</v>
      </c>
      <c r="D683" s="86" t="s">
        <v>3669</v>
      </c>
      <c r="E683" s="86" t="b">
        <v>0</v>
      </c>
      <c r="F683" s="86" t="b">
        <v>0</v>
      </c>
      <c r="G683" s="86" t="b">
        <v>0</v>
      </c>
    </row>
    <row r="684" spans="1:7" ht="15">
      <c r="A684" s="86" t="s">
        <v>3651</v>
      </c>
      <c r="B684" s="86">
        <v>2</v>
      </c>
      <c r="C684" s="123">
        <v>0.0011455204387111966</v>
      </c>
      <c r="D684" s="86" t="s">
        <v>3669</v>
      </c>
      <c r="E684" s="86" t="b">
        <v>0</v>
      </c>
      <c r="F684" s="86" t="b">
        <v>1</v>
      </c>
      <c r="G684" s="86" t="b">
        <v>0</v>
      </c>
    </row>
    <row r="685" spans="1:7" ht="15">
      <c r="A685" s="86" t="s">
        <v>3652</v>
      </c>
      <c r="B685" s="86">
        <v>2</v>
      </c>
      <c r="C685" s="123">
        <v>0.0011455204387111966</v>
      </c>
      <c r="D685" s="86" t="s">
        <v>3669</v>
      </c>
      <c r="E685" s="86" t="b">
        <v>1</v>
      </c>
      <c r="F685" s="86" t="b">
        <v>0</v>
      </c>
      <c r="G685" s="86" t="b">
        <v>0</v>
      </c>
    </row>
    <row r="686" spans="1:7" ht="15">
      <c r="A686" s="86" t="s">
        <v>3653</v>
      </c>
      <c r="B686" s="86">
        <v>2</v>
      </c>
      <c r="C686" s="123">
        <v>0.0011455204387111966</v>
      </c>
      <c r="D686" s="86" t="s">
        <v>3669</v>
      </c>
      <c r="E686" s="86" t="b">
        <v>0</v>
      </c>
      <c r="F686" s="86" t="b">
        <v>0</v>
      </c>
      <c r="G686" s="86" t="b">
        <v>0</v>
      </c>
    </row>
    <row r="687" spans="1:7" ht="15">
      <c r="A687" s="86" t="s">
        <v>3654</v>
      </c>
      <c r="B687" s="86">
        <v>2</v>
      </c>
      <c r="C687" s="123">
        <v>0.0011455204387111966</v>
      </c>
      <c r="D687" s="86" t="s">
        <v>3669</v>
      </c>
      <c r="E687" s="86" t="b">
        <v>0</v>
      </c>
      <c r="F687" s="86" t="b">
        <v>0</v>
      </c>
      <c r="G687" s="86" t="b">
        <v>0</v>
      </c>
    </row>
    <row r="688" spans="1:7" ht="15">
      <c r="A688" s="86" t="s">
        <v>3655</v>
      </c>
      <c r="B688" s="86">
        <v>2</v>
      </c>
      <c r="C688" s="123">
        <v>0.0011455204387111966</v>
      </c>
      <c r="D688" s="86" t="s">
        <v>3669</v>
      </c>
      <c r="E688" s="86" t="b">
        <v>0</v>
      </c>
      <c r="F688" s="86" t="b">
        <v>0</v>
      </c>
      <c r="G688" s="86" t="b">
        <v>0</v>
      </c>
    </row>
    <row r="689" spans="1:7" ht="15">
      <c r="A689" s="86" t="s">
        <v>3656</v>
      </c>
      <c r="B689" s="86">
        <v>2</v>
      </c>
      <c r="C689" s="123">
        <v>0.0011455204387111966</v>
      </c>
      <c r="D689" s="86" t="s">
        <v>3669</v>
      </c>
      <c r="E689" s="86" t="b">
        <v>0</v>
      </c>
      <c r="F689" s="86" t="b">
        <v>0</v>
      </c>
      <c r="G689" s="86" t="b">
        <v>0</v>
      </c>
    </row>
    <row r="690" spans="1:7" ht="15">
      <c r="A690" s="86" t="s">
        <v>3657</v>
      </c>
      <c r="B690" s="86">
        <v>2</v>
      </c>
      <c r="C690" s="123">
        <v>0.0011455204387111966</v>
      </c>
      <c r="D690" s="86" t="s">
        <v>3669</v>
      </c>
      <c r="E690" s="86" t="b">
        <v>0</v>
      </c>
      <c r="F690" s="86" t="b">
        <v>0</v>
      </c>
      <c r="G690" s="86" t="b">
        <v>0</v>
      </c>
    </row>
    <row r="691" spans="1:7" ht="15">
      <c r="A691" s="86" t="s">
        <v>3658</v>
      </c>
      <c r="B691" s="86">
        <v>2</v>
      </c>
      <c r="C691" s="123">
        <v>0.0013090348307068411</v>
      </c>
      <c r="D691" s="86" t="s">
        <v>3669</v>
      </c>
      <c r="E691" s="86" t="b">
        <v>0</v>
      </c>
      <c r="F691" s="86" t="b">
        <v>0</v>
      </c>
      <c r="G691" s="86" t="b">
        <v>0</v>
      </c>
    </row>
    <row r="692" spans="1:7" ht="15">
      <c r="A692" s="86" t="s">
        <v>3659</v>
      </c>
      <c r="B692" s="86">
        <v>2</v>
      </c>
      <c r="C692" s="123">
        <v>0.0013090348307068411</v>
      </c>
      <c r="D692" s="86" t="s">
        <v>3669</v>
      </c>
      <c r="E692" s="86" t="b">
        <v>0</v>
      </c>
      <c r="F692" s="86" t="b">
        <v>0</v>
      </c>
      <c r="G692" s="86" t="b">
        <v>0</v>
      </c>
    </row>
    <row r="693" spans="1:7" ht="15">
      <c r="A693" s="86" t="s">
        <v>3660</v>
      </c>
      <c r="B693" s="86">
        <v>2</v>
      </c>
      <c r="C693" s="123">
        <v>0.0011455204387111966</v>
      </c>
      <c r="D693" s="86" t="s">
        <v>3669</v>
      </c>
      <c r="E693" s="86" t="b">
        <v>0</v>
      </c>
      <c r="F693" s="86" t="b">
        <v>0</v>
      </c>
      <c r="G693" s="86" t="b">
        <v>0</v>
      </c>
    </row>
    <row r="694" spans="1:7" ht="15">
      <c r="A694" s="86" t="s">
        <v>3661</v>
      </c>
      <c r="B694" s="86">
        <v>2</v>
      </c>
      <c r="C694" s="123">
        <v>0.0013090348307068411</v>
      </c>
      <c r="D694" s="86" t="s">
        <v>3669</v>
      </c>
      <c r="E694" s="86" t="b">
        <v>0</v>
      </c>
      <c r="F694" s="86" t="b">
        <v>0</v>
      </c>
      <c r="G694" s="86" t="b">
        <v>0</v>
      </c>
    </row>
    <row r="695" spans="1:7" ht="15">
      <c r="A695" s="86" t="s">
        <v>3662</v>
      </c>
      <c r="B695" s="86">
        <v>2</v>
      </c>
      <c r="C695" s="123">
        <v>0.0011455204387111966</v>
      </c>
      <c r="D695" s="86" t="s">
        <v>3669</v>
      </c>
      <c r="E695" s="86" t="b">
        <v>0</v>
      </c>
      <c r="F695" s="86" t="b">
        <v>0</v>
      </c>
      <c r="G695" s="86" t="b">
        <v>0</v>
      </c>
    </row>
    <row r="696" spans="1:7" ht="15">
      <c r="A696" s="86" t="s">
        <v>3663</v>
      </c>
      <c r="B696" s="86">
        <v>2</v>
      </c>
      <c r="C696" s="123">
        <v>0.0011455204387111966</v>
      </c>
      <c r="D696" s="86" t="s">
        <v>3669</v>
      </c>
      <c r="E696" s="86" t="b">
        <v>0</v>
      </c>
      <c r="F696" s="86" t="b">
        <v>0</v>
      </c>
      <c r="G696" s="86" t="b">
        <v>0</v>
      </c>
    </row>
    <row r="697" spans="1:7" ht="15">
      <c r="A697" s="86" t="s">
        <v>3664</v>
      </c>
      <c r="B697" s="86">
        <v>2</v>
      </c>
      <c r="C697" s="123">
        <v>0.0011455204387111966</v>
      </c>
      <c r="D697" s="86" t="s">
        <v>3669</v>
      </c>
      <c r="E697" s="86" t="b">
        <v>0</v>
      </c>
      <c r="F697" s="86" t="b">
        <v>0</v>
      </c>
      <c r="G697" s="86" t="b">
        <v>0</v>
      </c>
    </row>
    <row r="698" spans="1:7" ht="15">
      <c r="A698" s="86" t="s">
        <v>3665</v>
      </c>
      <c r="B698" s="86">
        <v>2</v>
      </c>
      <c r="C698" s="123">
        <v>0.0011455204387111966</v>
      </c>
      <c r="D698" s="86" t="s">
        <v>3669</v>
      </c>
      <c r="E698" s="86" t="b">
        <v>0</v>
      </c>
      <c r="F698" s="86" t="b">
        <v>1</v>
      </c>
      <c r="G698" s="86" t="b">
        <v>0</v>
      </c>
    </row>
    <row r="699" spans="1:7" ht="15">
      <c r="A699" s="86" t="s">
        <v>3666</v>
      </c>
      <c r="B699" s="86">
        <v>2</v>
      </c>
      <c r="C699" s="123">
        <v>0.0011455204387111966</v>
      </c>
      <c r="D699" s="86" t="s">
        <v>3669</v>
      </c>
      <c r="E699" s="86" t="b">
        <v>0</v>
      </c>
      <c r="F699" s="86" t="b">
        <v>0</v>
      </c>
      <c r="G699" s="86" t="b">
        <v>0</v>
      </c>
    </row>
    <row r="700" spans="1:7" ht="15">
      <c r="A700" s="86" t="s">
        <v>587</v>
      </c>
      <c r="B700" s="86">
        <v>32</v>
      </c>
      <c r="C700" s="123">
        <v>0</v>
      </c>
      <c r="D700" s="86" t="s">
        <v>2363</v>
      </c>
      <c r="E700" s="86" t="b">
        <v>0</v>
      </c>
      <c r="F700" s="86" t="b">
        <v>0</v>
      </c>
      <c r="G700" s="86" t="b">
        <v>0</v>
      </c>
    </row>
    <row r="701" spans="1:7" ht="15">
      <c r="A701" s="86" t="s">
        <v>387</v>
      </c>
      <c r="B701" s="86">
        <v>20</v>
      </c>
      <c r="C701" s="123">
        <v>0.009341875636426763</v>
      </c>
      <c r="D701" s="86" t="s">
        <v>2363</v>
      </c>
      <c r="E701" s="86" t="b">
        <v>0</v>
      </c>
      <c r="F701" s="86" t="b">
        <v>0</v>
      </c>
      <c r="G701" s="86" t="b">
        <v>0</v>
      </c>
    </row>
    <row r="702" spans="1:7" ht="15">
      <c r="A702" s="86" t="s">
        <v>2521</v>
      </c>
      <c r="B702" s="86">
        <v>10</v>
      </c>
      <c r="C702" s="123">
        <v>0.01260657823525357</v>
      </c>
      <c r="D702" s="86" t="s">
        <v>2363</v>
      </c>
      <c r="E702" s="86" t="b">
        <v>0</v>
      </c>
      <c r="F702" s="86" t="b">
        <v>0</v>
      </c>
      <c r="G702" s="86" t="b">
        <v>0</v>
      </c>
    </row>
    <row r="703" spans="1:7" ht="15">
      <c r="A703" s="86" t="s">
        <v>2523</v>
      </c>
      <c r="B703" s="86">
        <v>8</v>
      </c>
      <c r="C703" s="123">
        <v>0.011021693205088556</v>
      </c>
      <c r="D703" s="86" t="s">
        <v>2363</v>
      </c>
      <c r="E703" s="86" t="b">
        <v>0</v>
      </c>
      <c r="F703" s="86" t="b">
        <v>0</v>
      </c>
      <c r="G703" s="86" t="b">
        <v>0</v>
      </c>
    </row>
    <row r="704" spans="1:7" ht="15">
      <c r="A704" s="86" t="s">
        <v>2524</v>
      </c>
      <c r="B704" s="86">
        <v>8</v>
      </c>
      <c r="C704" s="123">
        <v>0.016532539807632834</v>
      </c>
      <c r="D704" s="86" t="s">
        <v>2363</v>
      </c>
      <c r="E704" s="86" t="b">
        <v>0</v>
      </c>
      <c r="F704" s="86" t="b">
        <v>0</v>
      </c>
      <c r="G704" s="86" t="b">
        <v>0</v>
      </c>
    </row>
    <row r="705" spans="1:7" ht="15">
      <c r="A705" s="86" t="s">
        <v>2525</v>
      </c>
      <c r="B705" s="86">
        <v>7</v>
      </c>
      <c r="C705" s="123">
        <v>0.01057291434356875</v>
      </c>
      <c r="D705" s="86" t="s">
        <v>2363</v>
      </c>
      <c r="E705" s="86" t="b">
        <v>1</v>
      </c>
      <c r="F705" s="86" t="b">
        <v>0</v>
      </c>
      <c r="G705" s="86" t="b">
        <v>0</v>
      </c>
    </row>
    <row r="706" spans="1:7" ht="15">
      <c r="A706" s="86" t="s">
        <v>2526</v>
      </c>
      <c r="B706" s="86">
        <v>6</v>
      </c>
      <c r="C706" s="123">
        <v>0.009981675898438383</v>
      </c>
      <c r="D706" s="86" t="s">
        <v>2363</v>
      </c>
      <c r="E706" s="86" t="b">
        <v>0</v>
      </c>
      <c r="F706" s="86" t="b">
        <v>0</v>
      </c>
      <c r="G706" s="86" t="b">
        <v>0</v>
      </c>
    </row>
    <row r="707" spans="1:7" ht="15">
      <c r="A707" s="86" t="s">
        <v>2527</v>
      </c>
      <c r="B707" s="86">
        <v>6</v>
      </c>
      <c r="C707" s="123">
        <v>0.016532539807632834</v>
      </c>
      <c r="D707" s="86" t="s">
        <v>2363</v>
      </c>
      <c r="E707" s="86" t="b">
        <v>1</v>
      </c>
      <c r="F707" s="86" t="b">
        <v>0</v>
      </c>
      <c r="G707" s="86" t="b">
        <v>0</v>
      </c>
    </row>
    <row r="708" spans="1:7" ht="15">
      <c r="A708" s="86" t="s">
        <v>2528</v>
      </c>
      <c r="B708" s="86">
        <v>5</v>
      </c>
      <c r="C708" s="123">
        <v>0.009224027162287039</v>
      </c>
      <c r="D708" s="86" t="s">
        <v>2363</v>
      </c>
      <c r="E708" s="86" t="b">
        <v>0</v>
      </c>
      <c r="F708" s="86" t="b">
        <v>0</v>
      </c>
      <c r="G708" s="86" t="b">
        <v>0</v>
      </c>
    </row>
    <row r="709" spans="1:7" ht="15">
      <c r="A709" s="86" t="s">
        <v>2529</v>
      </c>
      <c r="B709" s="86">
        <v>5</v>
      </c>
      <c r="C709" s="123">
        <v>0.009224027162287039</v>
      </c>
      <c r="D709" s="86" t="s">
        <v>2363</v>
      </c>
      <c r="E709" s="86" t="b">
        <v>0</v>
      </c>
      <c r="F709" s="86" t="b">
        <v>0</v>
      </c>
      <c r="G709" s="86" t="b">
        <v>0</v>
      </c>
    </row>
    <row r="710" spans="1:7" ht="15">
      <c r="A710" s="86" t="s">
        <v>3183</v>
      </c>
      <c r="B710" s="86">
        <v>5</v>
      </c>
      <c r="C710" s="123">
        <v>0.009224027162287039</v>
      </c>
      <c r="D710" s="86" t="s">
        <v>2363</v>
      </c>
      <c r="E710" s="86" t="b">
        <v>0</v>
      </c>
      <c r="F710" s="86" t="b">
        <v>0</v>
      </c>
      <c r="G710" s="86" t="b">
        <v>0</v>
      </c>
    </row>
    <row r="711" spans="1:7" ht="15">
      <c r="A711" s="86" t="s">
        <v>3097</v>
      </c>
      <c r="B711" s="86">
        <v>5</v>
      </c>
      <c r="C711" s="123">
        <v>0.009224027162287039</v>
      </c>
      <c r="D711" s="86" t="s">
        <v>2363</v>
      </c>
      <c r="E711" s="86" t="b">
        <v>0</v>
      </c>
      <c r="F711" s="86" t="b">
        <v>0</v>
      </c>
      <c r="G711" s="86" t="b">
        <v>0</v>
      </c>
    </row>
    <row r="712" spans="1:7" ht="15">
      <c r="A712" s="86" t="s">
        <v>3233</v>
      </c>
      <c r="B712" s="86">
        <v>4</v>
      </c>
      <c r="C712" s="123">
        <v>0.008266269903816417</v>
      </c>
      <c r="D712" s="86" t="s">
        <v>2363</v>
      </c>
      <c r="E712" s="86" t="b">
        <v>0</v>
      </c>
      <c r="F712" s="86" t="b">
        <v>0</v>
      </c>
      <c r="G712" s="86" t="b">
        <v>0</v>
      </c>
    </row>
    <row r="713" spans="1:7" ht="15">
      <c r="A713" s="86" t="s">
        <v>2471</v>
      </c>
      <c r="B713" s="86">
        <v>4</v>
      </c>
      <c r="C713" s="123">
        <v>0.008266269903816417</v>
      </c>
      <c r="D713" s="86" t="s">
        <v>2363</v>
      </c>
      <c r="E713" s="86" t="b">
        <v>0</v>
      </c>
      <c r="F713" s="86" t="b">
        <v>0</v>
      </c>
      <c r="G713" s="86" t="b">
        <v>0</v>
      </c>
    </row>
    <row r="714" spans="1:7" ht="15">
      <c r="A714" s="86" t="s">
        <v>3129</v>
      </c>
      <c r="B714" s="86">
        <v>4</v>
      </c>
      <c r="C714" s="123">
        <v>0.008266269903816417</v>
      </c>
      <c r="D714" s="86" t="s">
        <v>2363</v>
      </c>
      <c r="E714" s="86" t="b">
        <v>0</v>
      </c>
      <c r="F714" s="86" t="b">
        <v>0</v>
      </c>
      <c r="G714" s="86" t="b">
        <v>0</v>
      </c>
    </row>
    <row r="715" spans="1:7" ht="15">
      <c r="A715" s="86" t="s">
        <v>3153</v>
      </c>
      <c r="B715" s="86">
        <v>4</v>
      </c>
      <c r="C715" s="123">
        <v>0.008266269903816417</v>
      </c>
      <c r="D715" s="86" t="s">
        <v>2363</v>
      </c>
      <c r="E715" s="86" t="b">
        <v>1</v>
      </c>
      <c r="F715" s="86" t="b">
        <v>0</v>
      </c>
      <c r="G715" s="86" t="b">
        <v>0</v>
      </c>
    </row>
    <row r="716" spans="1:7" ht="15">
      <c r="A716" s="86" t="s">
        <v>3116</v>
      </c>
      <c r="B716" s="86">
        <v>3</v>
      </c>
      <c r="C716" s="123">
        <v>0.007057405425173295</v>
      </c>
      <c r="D716" s="86" t="s">
        <v>2363</v>
      </c>
      <c r="E716" s="86" t="b">
        <v>1</v>
      </c>
      <c r="F716" s="86" t="b">
        <v>0</v>
      </c>
      <c r="G716" s="86" t="b">
        <v>0</v>
      </c>
    </row>
    <row r="717" spans="1:7" ht="15">
      <c r="A717" s="86" t="s">
        <v>2565</v>
      </c>
      <c r="B717" s="86">
        <v>3</v>
      </c>
      <c r="C717" s="123">
        <v>0.007057405425173295</v>
      </c>
      <c r="D717" s="86" t="s">
        <v>2363</v>
      </c>
      <c r="E717" s="86" t="b">
        <v>0</v>
      </c>
      <c r="F717" s="86" t="b">
        <v>0</v>
      </c>
      <c r="G717" s="86" t="b">
        <v>0</v>
      </c>
    </row>
    <row r="718" spans="1:7" ht="15">
      <c r="A718" s="86" t="s">
        <v>3117</v>
      </c>
      <c r="B718" s="86">
        <v>3</v>
      </c>
      <c r="C718" s="123">
        <v>0.007057405425173295</v>
      </c>
      <c r="D718" s="86" t="s">
        <v>2363</v>
      </c>
      <c r="E718" s="86" t="b">
        <v>1</v>
      </c>
      <c r="F718" s="86" t="b">
        <v>0</v>
      </c>
      <c r="G718" s="86" t="b">
        <v>0</v>
      </c>
    </row>
    <row r="719" spans="1:7" ht="15">
      <c r="A719" s="86" t="s">
        <v>3092</v>
      </c>
      <c r="B719" s="86">
        <v>3</v>
      </c>
      <c r="C719" s="123">
        <v>0.007057405425173295</v>
      </c>
      <c r="D719" s="86" t="s">
        <v>2363</v>
      </c>
      <c r="E719" s="86" t="b">
        <v>0</v>
      </c>
      <c r="F719" s="86" t="b">
        <v>0</v>
      </c>
      <c r="G719" s="86" t="b">
        <v>0</v>
      </c>
    </row>
    <row r="720" spans="1:7" ht="15">
      <c r="A720" s="86" t="s">
        <v>3182</v>
      </c>
      <c r="B720" s="86">
        <v>3</v>
      </c>
      <c r="C720" s="123">
        <v>0.007057405425173295</v>
      </c>
      <c r="D720" s="86" t="s">
        <v>2363</v>
      </c>
      <c r="E720" s="86" t="b">
        <v>0</v>
      </c>
      <c r="F720" s="86" t="b">
        <v>0</v>
      </c>
      <c r="G720" s="86" t="b">
        <v>0</v>
      </c>
    </row>
    <row r="721" spans="1:7" ht="15">
      <c r="A721" s="86" t="s">
        <v>3313</v>
      </c>
      <c r="B721" s="86">
        <v>3</v>
      </c>
      <c r="C721" s="123">
        <v>0.007057405425173295</v>
      </c>
      <c r="D721" s="86" t="s">
        <v>2363</v>
      </c>
      <c r="E721" s="86" t="b">
        <v>0</v>
      </c>
      <c r="F721" s="86" t="b">
        <v>0</v>
      </c>
      <c r="G721" s="86" t="b">
        <v>0</v>
      </c>
    </row>
    <row r="722" spans="1:7" ht="15">
      <c r="A722" s="86" t="s">
        <v>2469</v>
      </c>
      <c r="B722" s="86">
        <v>3</v>
      </c>
      <c r="C722" s="123">
        <v>0.007057405425173295</v>
      </c>
      <c r="D722" s="86" t="s">
        <v>2363</v>
      </c>
      <c r="E722" s="86" t="b">
        <v>0</v>
      </c>
      <c r="F722" s="86" t="b">
        <v>0</v>
      </c>
      <c r="G722" s="86" t="b">
        <v>0</v>
      </c>
    </row>
    <row r="723" spans="1:7" ht="15">
      <c r="A723" s="86" t="s">
        <v>2470</v>
      </c>
      <c r="B723" s="86">
        <v>3</v>
      </c>
      <c r="C723" s="123">
        <v>0.007057405425173295</v>
      </c>
      <c r="D723" s="86" t="s">
        <v>2363</v>
      </c>
      <c r="E723" s="86" t="b">
        <v>0</v>
      </c>
      <c r="F723" s="86" t="b">
        <v>0</v>
      </c>
      <c r="G723" s="86" t="b">
        <v>0</v>
      </c>
    </row>
    <row r="724" spans="1:7" ht="15">
      <c r="A724" s="86" t="s">
        <v>2472</v>
      </c>
      <c r="B724" s="86">
        <v>3</v>
      </c>
      <c r="C724" s="123">
        <v>0.007057405425173295</v>
      </c>
      <c r="D724" s="86" t="s">
        <v>2363</v>
      </c>
      <c r="E724" s="86" t="b">
        <v>0</v>
      </c>
      <c r="F724" s="86" t="b">
        <v>0</v>
      </c>
      <c r="G724" s="86" t="b">
        <v>0</v>
      </c>
    </row>
    <row r="725" spans="1:7" ht="15">
      <c r="A725" s="86" t="s">
        <v>3314</v>
      </c>
      <c r="B725" s="86">
        <v>3</v>
      </c>
      <c r="C725" s="123">
        <v>0.007057405425173295</v>
      </c>
      <c r="D725" s="86" t="s">
        <v>2363</v>
      </c>
      <c r="E725" s="86" t="b">
        <v>0</v>
      </c>
      <c r="F725" s="86" t="b">
        <v>0</v>
      </c>
      <c r="G725" s="86" t="b">
        <v>0</v>
      </c>
    </row>
    <row r="726" spans="1:7" ht="15">
      <c r="A726" s="86" t="s">
        <v>3315</v>
      </c>
      <c r="B726" s="86">
        <v>3</v>
      </c>
      <c r="C726" s="123">
        <v>0.007057405425173295</v>
      </c>
      <c r="D726" s="86" t="s">
        <v>2363</v>
      </c>
      <c r="E726" s="86" t="b">
        <v>0</v>
      </c>
      <c r="F726" s="86" t="b">
        <v>0</v>
      </c>
      <c r="G726" s="86" t="b">
        <v>0</v>
      </c>
    </row>
    <row r="727" spans="1:7" ht="15">
      <c r="A727" s="86" t="s">
        <v>3316</v>
      </c>
      <c r="B727" s="86">
        <v>3</v>
      </c>
      <c r="C727" s="123">
        <v>0.007057405425173295</v>
      </c>
      <c r="D727" s="86" t="s">
        <v>2363</v>
      </c>
      <c r="E727" s="86" t="b">
        <v>0</v>
      </c>
      <c r="F727" s="86" t="b">
        <v>0</v>
      </c>
      <c r="G727" s="86" t="b">
        <v>0</v>
      </c>
    </row>
    <row r="728" spans="1:7" ht="15">
      <c r="A728" s="86" t="s">
        <v>3317</v>
      </c>
      <c r="B728" s="86">
        <v>3</v>
      </c>
      <c r="C728" s="123">
        <v>0.007057405425173295</v>
      </c>
      <c r="D728" s="86" t="s">
        <v>2363</v>
      </c>
      <c r="E728" s="86" t="b">
        <v>0</v>
      </c>
      <c r="F728" s="86" t="b">
        <v>0</v>
      </c>
      <c r="G728" s="86" t="b">
        <v>0</v>
      </c>
    </row>
    <row r="729" spans="1:7" ht="15">
      <c r="A729" s="86" t="s">
        <v>3156</v>
      </c>
      <c r="B729" s="86">
        <v>3</v>
      </c>
      <c r="C729" s="123">
        <v>0.008266269903816417</v>
      </c>
      <c r="D729" s="86" t="s">
        <v>2363</v>
      </c>
      <c r="E729" s="86" t="b">
        <v>1</v>
      </c>
      <c r="F729" s="86" t="b">
        <v>0</v>
      </c>
      <c r="G729" s="86" t="b">
        <v>0</v>
      </c>
    </row>
    <row r="730" spans="1:7" ht="15">
      <c r="A730" s="86" t="s">
        <v>3188</v>
      </c>
      <c r="B730" s="86">
        <v>3</v>
      </c>
      <c r="C730" s="123">
        <v>0.007057405425173295</v>
      </c>
      <c r="D730" s="86" t="s">
        <v>2363</v>
      </c>
      <c r="E730" s="86" t="b">
        <v>0</v>
      </c>
      <c r="F730" s="86" t="b">
        <v>0</v>
      </c>
      <c r="G730" s="86" t="b">
        <v>0</v>
      </c>
    </row>
    <row r="731" spans="1:7" ht="15">
      <c r="A731" s="86" t="s">
        <v>3136</v>
      </c>
      <c r="B731" s="86">
        <v>3</v>
      </c>
      <c r="C731" s="123">
        <v>0.007057405425173295</v>
      </c>
      <c r="D731" s="86" t="s">
        <v>2363</v>
      </c>
      <c r="E731" s="86" t="b">
        <v>0</v>
      </c>
      <c r="F731" s="86" t="b">
        <v>0</v>
      </c>
      <c r="G731" s="86" t="b">
        <v>0</v>
      </c>
    </row>
    <row r="732" spans="1:7" ht="15">
      <c r="A732" s="86" t="s">
        <v>3098</v>
      </c>
      <c r="B732" s="86">
        <v>3</v>
      </c>
      <c r="C732" s="123">
        <v>0.007057405425173295</v>
      </c>
      <c r="D732" s="86" t="s">
        <v>2363</v>
      </c>
      <c r="E732" s="86" t="b">
        <v>0</v>
      </c>
      <c r="F732" s="86" t="b">
        <v>0</v>
      </c>
      <c r="G732" s="86" t="b">
        <v>0</v>
      </c>
    </row>
    <row r="733" spans="1:7" ht="15">
      <c r="A733" s="86" t="s">
        <v>2531</v>
      </c>
      <c r="B733" s="86">
        <v>3</v>
      </c>
      <c r="C733" s="123">
        <v>0.007057405425173295</v>
      </c>
      <c r="D733" s="86" t="s">
        <v>2363</v>
      </c>
      <c r="E733" s="86" t="b">
        <v>1</v>
      </c>
      <c r="F733" s="86" t="b">
        <v>0</v>
      </c>
      <c r="G733" s="86" t="b">
        <v>0</v>
      </c>
    </row>
    <row r="734" spans="1:7" ht="15">
      <c r="A734" s="86" t="s">
        <v>3329</v>
      </c>
      <c r="B734" s="86">
        <v>3</v>
      </c>
      <c r="C734" s="123">
        <v>0.007057405425173295</v>
      </c>
      <c r="D734" s="86" t="s">
        <v>2363</v>
      </c>
      <c r="E734" s="86" t="b">
        <v>0</v>
      </c>
      <c r="F734" s="86" t="b">
        <v>0</v>
      </c>
      <c r="G734" s="86" t="b">
        <v>0</v>
      </c>
    </row>
    <row r="735" spans="1:7" ht="15">
      <c r="A735" s="86" t="s">
        <v>3257</v>
      </c>
      <c r="B735" s="86">
        <v>3</v>
      </c>
      <c r="C735" s="123">
        <v>0.007057405425173295</v>
      </c>
      <c r="D735" s="86" t="s">
        <v>2363</v>
      </c>
      <c r="E735" s="86" t="b">
        <v>0</v>
      </c>
      <c r="F735" s="86" t="b">
        <v>0</v>
      </c>
      <c r="G735" s="86" t="b">
        <v>0</v>
      </c>
    </row>
    <row r="736" spans="1:7" ht="15">
      <c r="A736" s="86" t="s">
        <v>3354</v>
      </c>
      <c r="B736" s="86">
        <v>3</v>
      </c>
      <c r="C736" s="123">
        <v>0.007057405425173295</v>
      </c>
      <c r="D736" s="86" t="s">
        <v>2363</v>
      </c>
      <c r="E736" s="86" t="b">
        <v>0</v>
      </c>
      <c r="F736" s="86" t="b">
        <v>0</v>
      </c>
      <c r="G736" s="86" t="b">
        <v>0</v>
      </c>
    </row>
    <row r="737" spans="1:7" ht="15">
      <c r="A737" s="86" t="s">
        <v>3355</v>
      </c>
      <c r="B737" s="86">
        <v>3</v>
      </c>
      <c r="C737" s="123">
        <v>0.007057405425173295</v>
      </c>
      <c r="D737" s="86" t="s">
        <v>2363</v>
      </c>
      <c r="E737" s="86" t="b">
        <v>0</v>
      </c>
      <c r="F737" s="86" t="b">
        <v>0</v>
      </c>
      <c r="G737" s="86" t="b">
        <v>0</v>
      </c>
    </row>
    <row r="738" spans="1:7" ht="15">
      <c r="A738" s="86" t="s">
        <v>3296</v>
      </c>
      <c r="B738" s="86">
        <v>2</v>
      </c>
      <c r="C738" s="123">
        <v>0.005510846602544278</v>
      </c>
      <c r="D738" s="86" t="s">
        <v>2363</v>
      </c>
      <c r="E738" s="86" t="b">
        <v>0</v>
      </c>
      <c r="F738" s="86" t="b">
        <v>0</v>
      </c>
      <c r="G738" s="86" t="b">
        <v>0</v>
      </c>
    </row>
    <row r="739" spans="1:7" ht="15">
      <c r="A739" s="86" t="s">
        <v>2465</v>
      </c>
      <c r="B739" s="86">
        <v>2</v>
      </c>
      <c r="C739" s="123">
        <v>0.005510846602544278</v>
      </c>
      <c r="D739" s="86" t="s">
        <v>2363</v>
      </c>
      <c r="E739" s="86" t="b">
        <v>0</v>
      </c>
      <c r="F739" s="86" t="b">
        <v>0</v>
      </c>
      <c r="G739" s="86" t="b">
        <v>0</v>
      </c>
    </row>
    <row r="740" spans="1:7" ht="15">
      <c r="A740" s="86" t="s">
        <v>631</v>
      </c>
      <c r="B740" s="86">
        <v>2</v>
      </c>
      <c r="C740" s="123">
        <v>0.005510846602544278</v>
      </c>
      <c r="D740" s="86" t="s">
        <v>2363</v>
      </c>
      <c r="E740" s="86" t="b">
        <v>0</v>
      </c>
      <c r="F740" s="86" t="b">
        <v>0</v>
      </c>
      <c r="G740" s="86" t="b">
        <v>0</v>
      </c>
    </row>
    <row r="741" spans="1:7" ht="15">
      <c r="A741" s="86" t="s">
        <v>3418</v>
      </c>
      <c r="B741" s="86">
        <v>2</v>
      </c>
      <c r="C741" s="123">
        <v>0.005510846602544278</v>
      </c>
      <c r="D741" s="86" t="s">
        <v>2363</v>
      </c>
      <c r="E741" s="86" t="b">
        <v>0</v>
      </c>
      <c r="F741" s="86" t="b">
        <v>0</v>
      </c>
      <c r="G741" s="86" t="b">
        <v>0</v>
      </c>
    </row>
    <row r="742" spans="1:7" ht="15">
      <c r="A742" s="86" t="s">
        <v>3419</v>
      </c>
      <c r="B742" s="86">
        <v>2</v>
      </c>
      <c r="C742" s="123">
        <v>0.005510846602544278</v>
      </c>
      <c r="D742" s="86" t="s">
        <v>2363</v>
      </c>
      <c r="E742" s="86" t="b">
        <v>0</v>
      </c>
      <c r="F742" s="86" t="b">
        <v>0</v>
      </c>
      <c r="G742" s="86" t="b">
        <v>0</v>
      </c>
    </row>
    <row r="743" spans="1:7" ht="15">
      <c r="A743" s="86" t="s">
        <v>3420</v>
      </c>
      <c r="B743" s="86">
        <v>2</v>
      </c>
      <c r="C743" s="123">
        <v>0.005510846602544278</v>
      </c>
      <c r="D743" s="86" t="s">
        <v>2363</v>
      </c>
      <c r="E743" s="86" t="b">
        <v>1</v>
      </c>
      <c r="F743" s="86" t="b">
        <v>0</v>
      </c>
      <c r="G743" s="86" t="b">
        <v>0</v>
      </c>
    </row>
    <row r="744" spans="1:7" ht="15">
      <c r="A744" s="86" t="s">
        <v>3298</v>
      </c>
      <c r="B744" s="86">
        <v>2</v>
      </c>
      <c r="C744" s="123">
        <v>0.005510846602544278</v>
      </c>
      <c r="D744" s="86" t="s">
        <v>2363</v>
      </c>
      <c r="E744" s="86" t="b">
        <v>0</v>
      </c>
      <c r="F744" s="86" t="b">
        <v>0</v>
      </c>
      <c r="G744" s="86" t="b">
        <v>0</v>
      </c>
    </row>
    <row r="745" spans="1:7" ht="15">
      <c r="A745" s="86" t="s">
        <v>3421</v>
      </c>
      <c r="B745" s="86">
        <v>2</v>
      </c>
      <c r="C745" s="123">
        <v>0.005510846602544278</v>
      </c>
      <c r="D745" s="86" t="s">
        <v>2363</v>
      </c>
      <c r="E745" s="86" t="b">
        <v>0</v>
      </c>
      <c r="F745" s="86" t="b">
        <v>0</v>
      </c>
      <c r="G745" s="86" t="b">
        <v>0</v>
      </c>
    </row>
    <row r="746" spans="1:7" ht="15">
      <c r="A746" s="86" t="s">
        <v>3422</v>
      </c>
      <c r="B746" s="86">
        <v>2</v>
      </c>
      <c r="C746" s="123">
        <v>0.005510846602544278</v>
      </c>
      <c r="D746" s="86" t="s">
        <v>2363</v>
      </c>
      <c r="E746" s="86" t="b">
        <v>0</v>
      </c>
      <c r="F746" s="86" t="b">
        <v>0</v>
      </c>
      <c r="G746" s="86" t="b">
        <v>0</v>
      </c>
    </row>
    <row r="747" spans="1:7" ht="15">
      <c r="A747" s="86" t="s">
        <v>3423</v>
      </c>
      <c r="B747" s="86">
        <v>2</v>
      </c>
      <c r="C747" s="123">
        <v>0.005510846602544278</v>
      </c>
      <c r="D747" s="86" t="s">
        <v>2363</v>
      </c>
      <c r="E747" s="86" t="b">
        <v>0</v>
      </c>
      <c r="F747" s="86" t="b">
        <v>0</v>
      </c>
      <c r="G747" s="86" t="b">
        <v>0</v>
      </c>
    </row>
    <row r="748" spans="1:7" ht="15">
      <c r="A748" s="86" t="s">
        <v>3184</v>
      </c>
      <c r="B748" s="86">
        <v>2</v>
      </c>
      <c r="C748" s="123">
        <v>0.005510846602544278</v>
      </c>
      <c r="D748" s="86" t="s">
        <v>2363</v>
      </c>
      <c r="E748" s="86" t="b">
        <v>0</v>
      </c>
      <c r="F748" s="86" t="b">
        <v>0</v>
      </c>
      <c r="G748" s="86" t="b">
        <v>0</v>
      </c>
    </row>
    <row r="749" spans="1:7" ht="15">
      <c r="A749" s="86" t="s">
        <v>3133</v>
      </c>
      <c r="B749" s="86">
        <v>2</v>
      </c>
      <c r="C749" s="123">
        <v>0.005510846602544278</v>
      </c>
      <c r="D749" s="86" t="s">
        <v>2363</v>
      </c>
      <c r="E749" s="86" t="b">
        <v>0</v>
      </c>
      <c r="F749" s="86" t="b">
        <v>0</v>
      </c>
      <c r="G749" s="86" t="b">
        <v>0</v>
      </c>
    </row>
    <row r="750" spans="1:7" ht="15">
      <c r="A750" s="86" t="s">
        <v>3157</v>
      </c>
      <c r="B750" s="86">
        <v>2</v>
      </c>
      <c r="C750" s="123">
        <v>0.005510846602544278</v>
      </c>
      <c r="D750" s="86" t="s">
        <v>2363</v>
      </c>
      <c r="E750" s="86" t="b">
        <v>0</v>
      </c>
      <c r="F750" s="86" t="b">
        <v>0</v>
      </c>
      <c r="G750" s="86" t="b">
        <v>0</v>
      </c>
    </row>
    <row r="751" spans="1:7" ht="15">
      <c r="A751" s="86" t="s">
        <v>3082</v>
      </c>
      <c r="B751" s="86">
        <v>2</v>
      </c>
      <c r="C751" s="123">
        <v>0.005510846602544278</v>
      </c>
      <c r="D751" s="86" t="s">
        <v>2363</v>
      </c>
      <c r="E751" s="86" t="b">
        <v>1</v>
      </c>
      <c r="F751" s="86" t="b">
        <v>0</v>
      </c>
      <c r="G751" s="86" t="b">
        <v>0</v>
      </c>
    </row>
    <row r="752" spans="1:7" ht="15">
      <c r="A752" s="86" t="s">
        <v>3321</v>
      </c>
      <c r="B752" s="86">
        <v>2</v>
      </c>
      <c r="C752" s="123">
        <v>0.005510846602544278</v>
      </c>
      <c r="D752" s="86" t="s">
        <v>2363</v>
      </c>
      <c r="E752" s="86" t="b">
        <v>0</v>
      </c>
      <c r="F752" s="86" t="b">
        <v>0</v>
      </c>
      <c r="G752" s="86" t="b">
        <v>0</v>
      </c>
    </row>
    <row r="753" spans="1:7" ht="15">
      <c r="A753" s="86" t="s">
        <v>3447</v>
      </c>
      <c r="B753" s="86">
        <v>2</v>
      </c>
      <c r="C753" s="123">
        <v>0.005510846602544278</v>
      </c>
      <c r="D753" s="86" t="s">
        <v>2363</v>
      </c>
      <c r="E753" s="86" t="b">
        <v>0</v>
      </c>
      <c r="F753" s="86" t="b">
        <v>0</v>
      </c>
      <c r="G753" s="86" t="b">
        <v>0</v>
      </c>
    </row>
    <row r="754" spans="1:7" ht="15">
      <c r="A754" s="86" t="s">
        <v>3101</v>
      </c>
      <c r="B754" s="86">
        <v>2</v>
      </c>
      <c r="C754" s="123">
        <v>0.005510846602544278</v>
      </c>
      <c r="D754" s="86" t="s">
        <v>2363</v>
      </c>
      <c r="E754" s="86" t="b">
        <v>0</v>
      </c>
      <c r="F754" s="86" t="b">
        <v>1</v>
      </c>
      <c r="G754" s="86" t="b">
        <v>0</v>
      </c>
    </row>
    <row r="755" spans="1:7" ht="15">
      <c r="A755" s="86" t="s">
        <v>3152</v>
      </c>
      <c r="B755" s="86">
        <v>2</v>
      </c>
      <c r="C755" s="123">
        <v>0.005510846602544278</v>
      </c>
      <c r="D755" s="86" t="s">
        <v>2363</v>
      </c>
      <c r="E755" s="86" t="b">
        <v>0</v>
      </c>
      <c r="F755" s="86" t="b">
        <v>0</v>
      </c>
      <c r="G755" s="86" t="b">
        <v>0</v>
      </c>
    </row>
    <row r="756" spans="1:7" ht="15">
      <c r="A756" s="86" t="s">
        <v>3150</v>
      </c>
      <c r="B756" s="86">
        <v>2</v>
      </c>
      <c r="C756" s="123">
        <v>0.005510846602544278</v>
      </c>
      <c r="D756" s="86" t="s">
        <v>2363</v>
      </c>
      <c r="E756" s="86" t="b">
        <v>0</v>
      </c>
      <c r="F756" s="86" t="b">
        <v>0</v>
      </c>
      <c r="G756" s="86" t="b">
        <v>0</v>
      </c>
    </row>
    <row r="757" spans="1:7" ht="15">
      <c r="A757" s="86" t="s">
        <v>3330</v>
      </c>
      <c r="B757" s="86">
        <v>2</v>
      </c>
      <c r="C757" s="123">
        <v>0.005510846602544278</v>
      </c>
      <c r="D757" s="86" t="s">
        <v>2363</v>
      </c>
      <c r="E757" s="86" t="b">
        <v>0</v>
      </c>
      <c r="F757" s="86" t="b">
        <v>0</v>
      </c>
      <c r="G757" s="86" t="b">
        <v>0</v>
      </c>
    </row>
    <row r="758" spans="1:7" ht="15">
      <c r="A758" s="86" t="s">
        <v>3453</v>
      </c>
      <c r="B758" s="86">
        <v>2</v>
      </c>
      <c r="C758" s="123">
        <v>0.005510846602544278</v>
      </c>
      <c r="D758" s="86" t="s">
        <v>2363</v>
      </c>
      <c r="E758" s="86" t="b">
        <v>0</v>
      </c>
      <c r="F758" s="86" t="b">
        <v>0</v>
      </c>
      <c r="G758" s="86" t="b">
        <v>0</v>
      </c>
    </row>
    <row r="759" spans="1:7" ht="15">
      <c r="A759" s="86" t="s">
        <v>3454</v>
      </c>
      <c r="B759" s="86">
        <v>2</v>
      </c>
      <c r="C759" s="123">
        <v>0.005510846602544278</v>
      </c>
      <c r="D759" s="86" t="s">
        <v>2363</v>
      </c>
      <c r="E759" s="86" t="b">
        <v>0</v>
      </c>
      <c r="F759" s="86" t="b">
        <v>0</v>
      </c>
      <c r="G759" s="86" t="b">
        <v>0</v>
      </c>
    </row>
    <row r="760" spans="1:7" ht="15">
      <c r="A760" s="86" t="s">
        <v>3455</v>
      </c>
      <c r="B760" s="86">
        <v>2</v>
      </c>
      <c r="C760" s="123">
        <v>0.005510846602544278</v>
      </c>
      <c r="D760" s="86" t="s">
        <v>2363</v>
      </c>
      <c r="E760" s="86" t="b">
        <v>0</v>
      </c>
      <c r="F760" s="86" t="b">
        <v>0</v>
      </c>
      <c r="G760" s="86" t="b">
        <v>0</v>
      </c>
    </row>
    <row r="761" spans="1:7" ht="15">
      <c r="A761" s="86" t="s">
        <v>3080</v>
      </c>
      <c r="B761" s="86">
        <v>2</v>
      </c>
      <c r="C761" s="123">
        <v>0.005510846602544278</v>
      </c>
      <c r="D761" s="86" t="s">
        <v>2363</v>
      </c>
      <c r="E761" s="86" t="b">
        <v>0</v>
      </c>
      <c r="F761" s="86" t="b">
        <v>0</v>
      </c>
      <c r="G761" s="86" t="b">
        <v>0</v>
      </c>
    </row>
    <row r="762" spans="1:7" ht="15">
      <c r="A762" s="86" t="s">
        <v>3456</v>
      </c>
      <c r="B762" s="86">
        <v>2</v>
      </c>
      <c r="C762" s="123">
        <v>0.005510846602544278</v>
      </c>
      <c r="D762" s="86" t="s">
        <v>2363</v>
      </c>
      <c r="E762" s="86" t="b">
        <v>0</v>
      </c>
      <c r="F762" s="86" t="b">
        <v>0</v>
      </c>
      <c r="G762" s="86" t="b">
        <v>0</v>
      </c>
    </row>
    <row r="763" spans="1:7" ht="15">
      <c r="A763" s="86" t="s">
        <v>3457</v>
      </c>
      <c r="B763" s="86">
        <v>2</v>
      </c>
      <c r="C763" s="123">
        <v>0.005510846602544278</v>
      </c>
      <c r="D763" s="86" t="s">
        <v>2363</v>
      </c>
      <c r="E763" s="86" t="b">
        <v>0</v>
      </c>
      <c r="F763" s="86" t="b">
        <v>0</v>
      </c>
      <c r="G763" s="86" t="b">
        <v>0</v>
      </c>
    </row>
    <row r="764" spans="1:7" ht="15">
      <c r="A764" s="86" t="s">
        <v>3458</v>
      </c>
      <c r="B764" s="86">
        <v>2</v>
      </c>
      <c r="C764" s="123">
        <v>0.005510846602544278</v>
      </c>
      <c r="D764" s="86" t="s">
        <v>2363</v>
      </c>
      <c r="E764" s="86" t="b">
        <v>0</v>
      </c>
      <c r="F764" s="86" t="b">
        <v>0</v>
      </c>
      <c r="G764" s="86" t="b">
        <v>0</v>
      </c>
    </row>
    <row r="765" spans="1:7" ht="15">
      <c r="A765" s="86" t="s">
        <v>3081</v>
      </c>
      <c r="B765" s="86">
        <v>2</v>
      </c>
      <c r="C765" s="123">
        <v>0.005510846602544278</v>
      </c>
      <c r="D765" s="86" t="s">
        <v>2363</v>
      </c>
      <c r="E765" s="86" t="b">
        <v>0</v>
      </c>
      <c r="F765" s="86" t="b">
        <v>0</v>
      </c>
      <c r="G765" s="86" t="b">
        <v>0</v>
      </c>
    </row>
    <row r="766" spans="1:7" ht="15">
      <c r="A766" s="86" t="s">
        <v>3459</v>
      </c>
      <c r="B766" s="86">
        <v>2</v>
      </c>
      <c r="C766" s="123">
        <v>0.005510846602544278</v>
      </c>
      <c r="D766" s="86" t="s">
        <v>2363</v>
      </c>
      <c r="E766" s="86" t="b">
        <v>0</v>
      </c>
      <c r="F766" s="86" t="b">
        <v>0</v>
      </c>
      <c r="G766" s="86" t="b">
        <v>0</v>
      </c>
    </row>
    <row r="767" spans="1:7" ht="15">
      <c r="A767" s="86" t="s">
        <v>3460</v>
      </c>
      <c r="B767" s="86">
        <v>2</v>
      </c>
      <c r="C767" s="123">
        <v>0.005510846602544278</v>
      </c>
      <c r="D767" s="86" t="s">
        <v>2363</v>
      </c>
      <c r="E767" s="86" t="b">
        <v>0</v>
      </c>
      <c r="F767" s="86" t="b">
        <v>0</v>
      </c>
      <c r="G767" s="86" t="b">
        <v>0</v>
      </c>
    </row>
    <row r="768" spans="1:7" ht="15">
      <c r="A768" s="86" t="s">
        <v>3461</v>
      </c>
      <c r="B768" s="86">
        <v>2</v>
      </c>
      <c r="C768" s="123">
        <v>0.005510846602544278</v>
      </c>
      <c r="D768" s="86" t="s">
        <v>2363</v>
      </c>
      <c r="E768" s="86" t="b">
        <v>0</v>
      </c>
      <c r="F768" s="86" t="b">
        <v>0</v>
      </c>
      <c r="G768" s="86" t="b">
        <v>0</v>
      </c>
    </row>
    <row r="769" spans="1:7" ht="15">
      <c r="A769" s="86" t="s">
        <v>379</v>
      </c>
      <c r="B769" s="86">
        <v>2</v>
      </c>
      <c r="C769" s="123">
        <v>0.005510846602544278</v>
      </c>
      <c r="D769" s="86" t="s">
        <v>2363</v>
      </c>
      <c r="E769" s="86" t="b">
        <v>0</v>
      </c>
      <c r="F769" s="86" t="b">
        <v>0</v>
      </c>
      <c r="G769" s="86" t="b">
        <v>0</v>
      </c>
    </row>
    <row r="770" spans="1:7" ht="15">
      <c r="A770" s="86" t="s">
        <v>405</v>
      </c>
      <c r="B770" s="86">
        <v>2</v>
      </c>
      <c r="C770" s="123">
        <v>0.005510846602544278</v>
      </c>
      <c r="D770" s="86" t="s">
        <v>2363</v>
      </c>
      <c r="E770" s="86" t="b">
        <v>0</v>
      </c>
      <c r="F770" s="86" t="b">
        <v>0</v>
      </c>
      <c r="G770" s="86" t="b">
        <v>0</v>
      </c>
    </row>
    <row r="771" spans="1:7" ht="15">
      <c r="A771" s="86" t="s">
        <v>3274</v>
      </c>
      <c r="B771" s="86">
        <v>2</v>
      </c>
      <c r="C771" s="123">
        <v>0.005510846602544278</v>
      </c>
      <c r="D771" s="86" t="s">
        <v>2363</v>
      </c>
      <c r="E771" s="86" t="b">
        <v>0</v>
      </c>
      <c r="F771" s="86" t="b">
        <v>0</v>
      </c>
      <c r="G771" s="86" t="b">
        <v>0</v>
      </c>
    </row>
    <row r="772" spans="1:7" ht="15">
      <c r="A772" s="86" t="s">
        <v>3565</v>
      </c>
      <c r="B772" s="86">
        <v>2</v>
      </c>
      <c r="C772" s="123">
        <v>0.005510846602544278</v>
      </c>
      <c r="D772" s="86" t="s">
        <v>2363</v>
      </c>
      <c r="E772" s="86" t="b">
        <v>0</v>
      </c>
      <c r="F772" s="86" t="b">
        <v>0</v>
      </c>
      <c r="G772" s="86" t="b">
        <v>0</v>
      </c>
    </row>
    <row r="773" spans="1:7" ht="15">
      <c r="A773" s="86" t="s">
        <v>3566</v>
      </c>
      <c r="B773" s="86">
        <v>2</v>
      </c>
      <c r="C773" s="123">
        <v>0.005510846602544278</v>
      </c>
      <c r="D773" s="86" t="s">
        <v>2363</v>
      </c>
      <c r="E773" s="86" t="b">
        <v>0</v>
      </c>
      <c r="F773" s="86" t="b">
        <v>0</v>
      </c>
      <c r="G773" s="86" t="b">
        <v>0</v>
      </c>
    </row>
    <row r="774" spans="1:7" ht="15">
      <c r="A774" s="86" t="s">
        <v>3249</v>
      </c>
      <c r="B774" s="86">
        <v>2</v>
      </c>
      <c r="C774" s="123">
        <v>0.005510846602544278</v>
      </c>
      <c r="D774" s="86" t="s">
        <v>2363</v>
      </c>
      <c r="E774" s="86" t="b">
        <v>1</v>
      </c>
      <c r="F774" s="86" t="b">
        <v>0</v>
      </c>
      <c r="G774" s="86" t="b">
        <v>0</v>
      </c>
    </row>
    <row r="775" spans="1:7" ht="15">
      <c r="A775" s="86" t="s">
        <v>3661</v>
      </c>
      <c r="B775" s="86">
        <v>2</v>
      </c>
      <c r="C775" s="123">
        <v>0.006888558253180348</v>
      </c>
      <c r="D775" s="86" t="s">
        <v>2363</v>
      </c>
      <c r="E775" s="86" t="b">
        <v>0</v>
      </c>
      <c r="F775" s="86" t="b">
        <v>0</v>
      </c>
      <c r="G775" s="86" t="b">
        <v>0</v>
      </c>
    </row>
    <row r="776" spans="1:7" ht="15">
      <c r="A776" s="86" t="s">
        <v>3590</v>
      </c>
      <c r="B776" s="86">
        <v>2</v>
      </c>
      <c r="C776" s="123">
        <v>0.005510846602544278</v>
      </c>
      <c r="D776" s="86" t="s">
        <v>2363</v>
      </c>
      <c r="E776" s="86" t="b">
        <v>0</v>
      </c>
      <c r="F776" s="86" t="b">
        <v>0</v>
      </c>
      <c r="G776" s="86" t="b">
        <v>0</v>
      </c>
    </row>
    <row r="777" spans="1:7" ht="15">
      <c r="A777" s="86" t="s">
        <v>2473</v>
      </c>
      <c r="B777" s="86">
        <v>2</v>
      </c>
      <c r="C777" s="123">
        <v>0.005510846602544278</v>
      </c>
      <c r="D777" s="86" t="s">
        <v>2363</v>
      </c>
      <c r="E777" s="86" t="b">
        <v>0</v>
      </c>
      <c r="F777" s="86" t="b">
        <v>0</v>
      </c>
      <c r="G777" s="86" t="b">
        <v>0</v>
      </c>
    </row>
    <row r="778" spans="1:7" ht="15">
      <c r="A778" s="86" t="s">
        <v>3079</v>
      </c>
      <c r="B778" s="86">
        <v>2</v>
      </c>
      <c r="C778" s="123">
        <v>0.005510846602544278</v>
      </c>
      <c r="D778" s="86" t="s">
        <v>2363</v>
      </c>
      <c r="E778" s="86" t="b">
        <v>0</v>
      </c>
      <c r="F778" s="86" t="b">
        <v>0</v>
      </c>
      <c r="G778" s="86" t="b">
        <v>0</v>
      </c>
    </row>
    <row r="779" spans="1:7" ht="15">
      <c r="A779" s="86" t="s">
        <v>3660</v>
      </c>
      <c r="B779" s="86">
        <v>2</v>
      </c>
      <c r="C779" s="123">
        <v>0.005510846602544278</v>
      </c>
      <c r="D779" s="86" t="s">
        <v>2363</v>
      </c>
      <c r="E779" s="86" t="b">
        <v>0</v>
      </c>
      <c r="F779" s="86" t="b">
        <v>0</v>
      </c>
      <c r="G779" s="86" t="b">
        <v>0</v>
      </c>
    </row>
    <row r="780" spans="1:7" ht="15">
      <c r="A780" s="86" t="s">
        <v>587</v>
      </c>
      <c r="B780" s="86">
        <v>37</v>
      </c>
      <c r="C780" s="123">
        <v>0</v>
      </c>
      <c r="D780" s="86" t="s">
        <v>2364</v>
      </c>
      <c r="E780" s="86" t="b">
        <v>0</v>
      </c>
      <c r="F780" s="86" t="b">
        <v>0</v>
      </c>
      <c r="G780" s="86" t="b">
        <v>0</v>
      </c>
    </row>
    <row r="781" spans="1:7" ht="15">
      <c r="A781" s="86" t="s">
        <v>2465</v>
      </c>
      <c r="B781" s="86">
        <v>18</v>
      </c>
      <c r="C781" s="123">
        <v>0.007601519488996491</v>
      </c>
      <c r="D781" s="86" t="s">
        <v>2364</v>
      </c>
      <c r="E781" s="86" t="b">
        <v>0</v>
      </c>
      <c r="F781" s="86" t="b">
        <v>0</v>
      </c>
      <c r="G781" s="86" t="b">
        <v>0</v>
      </c>
    </row>
    <row r="782" spans="1:7" ht="15">
      <c r="A782" s="86" t="s">
        <v>2521</v>
      </c>
      <c r="B782" s="86">
        <v>14</v>
      </c>
      <c r="C782" s="123">
        <v>0.00797440166996302</v>
      </c>
      <c r="D782" s="86" t="s">
        <v>2364</v>
      </c>
      <c r="E782" s="86" t="b">
        <v>0</v>
      </c>
      <c r="F782" s="86" t="b">
        <v>0</v>
      </c>
      <c r="G782" s="86" t="b">
        <v>0</v>
      </c>
    </row>
    <row r="783" spans="1:7" ht="15">
      <c r="A783" s="86" t="s">
        <v>610</v>
      </c>
      <c r="B783" s="86">
        <v>12</v>
      </c>
      <c r="C783" s="123">
        <v>0.007919359967925024</v>
      </c>
      <c r="D783" s="86" t="s">
        <v>2364</v>
      </c>
      <c r="E783" s="86" t="b">
        <v>1</v>
      </c>
      <c r="F783" s="86" t="b">
        <v>0</v>
      </c>
      <c r="G783" s="86" t="b">
        <v>0</v>
      </c>
    </row>
    <row r="784" spans="1:7" ht="15">
      <c r="A784" s="86" t="s">
        <v>2531</v>
      </c>
      <c r="B784" s="86">
        <v>12</v>
      </c>
      <c r="C784" s="123">
        <v>0.007919359967925024</v>
      </c>
      <c r="D784" s="86" t="s">
        <v>2364</v>
      </c>
      <c r="E784" s="86" t="b">
        <v>1</v>
      </c>
      <c r="F784" s="86" t="b">
        <v>0</v>
      </c>
      <c r="G784" s="86" t="b">
        <v>0</v>
      </c>
    </row>
    <row r="785" spans="1:7" ht="15">
      <c r="A785" s="86" t="s">
        <v>2532</v>
      </c>
      <c r="B785" s="86">
        <v>12</v>
      </c>
      <c r="C785" s="123">
        <v>0.007919359967925024</v>
      </c>
      <c r="D785" s="86" t="s">
        <v>2364</v>
      </c>
      <c r="E785" s="86" t="b">
        <v>0</v>
      </c>
      <c r="F785" s="86" t="b">
        <v>0</v>
      </c>
      <c r="G785" s="86" t="b">
        <v>0</v>
      </c>
    </row>
    <row r="786" spans="1:7" ht="15">
      <c r="A786" s="86" t="s">
        <v>2478</v>
      </c>
      <c r="B786" s="86">
        <v>11</v>
      </c>
      <c r="C786" s="123">
        <v>0.007820377095811699</v>
      </c>
      <c r="D786" s="86" t="s">
        <v>2364</v>
      </c>
      <c r="E786" s="86" t="b">
        <v>0</v>
      </c>
      <c r="F786" s="86" t="b">
        <v>0</v>
      </c>
      <c r="G786" s="86" t="b">
        <v>0</v>
      </c>
    </row>
    <row r="787" spans="1:7" ht="15">
      <c r="A787" s="86" t="s">
        <v>2533</v>
      </c>
      <c r="B787" s="86">
        <v>10</v>
      </c>
      <c r="C787" s="123">
        <v>0.00828554945516424</v>
      </c>
      <c r="D787" s="86" t="s">
        <v>2364</v>
      </c>
      <c r="E787" s="86" t="b">
        <v>0</v>
      </c>
      <c r="F787" s="86" t="b">
        <v>0</v>
      </c>
      <c r="G787" s="86" t="b">
        <v>0</v>
      </c>
    </row>
    <row r="788" spans="1:7" ht="15">
      <c r="A788" s="86" t="s">
        <v>631</v>
      </c>
      <c r="B788" s="86">
        <v>10</v>
      </c>
      <c r="C788" s="123">
        <v>0.00766803946109305</v>
      </c>
      <c r="D788" s="86" t="s">
        <v>2364</v>
      </c>
      <c r="E788" s="86" t="b">
        <v>0</v>
      </c>
      <c r="F788" s="86" t="b">
        <v>0</v>
      </c>
      <c r="G788" s="86" t="b">
        <v>0</v>
      </c>
    </row>
    <row r="789" spans="1:7" ht="15">
      <c r="A789" s="86" t="s">
        <v>2479</v>
      </c>
      <c r="B789" s="86">
        <v>10</v>
      </c>
      <c r="C789" s="123">
        <v>0.00766803946109305</v>
      </c>
      <c r="D789" s="86" t="s">
        <v>2364</v>
      </c>
      <c r="E789" s="86" t="b">
        <v>0</v>
      </c>
      <c r="F789" s="86" t="b">
        <v>0</v>
      </c>
      <c r="G789" s="86" t="b">
        <v>0</v>
      </c>
    </row>
    <row r="790" spans="1:7" ht="15">
      <c r="A790" s="86" t="s">
        <v>2565</v>
      </c>
      <c r="B790" s="86">
        <v>9</v>
      </c>
      <c r="C790" s="123">
        <v>0.008782635838697225</v>
      </c>
      <c r="D790" s="86" t="s">
        <v>2364</v>
      </c>
      <c r="E790" s="86" t="b">
        <v>0</v>
      </c>
      <c r="F790" s="86" t="b">
        <v>0</v>
      </c>
      <c r="G790" s="86" t="b">
        <v>0</v>
      </c>
    </row>
    <row r="791" spans="1:7" ht="15">
      <c r="A791" s="86" t="s">
        <v>3083</v>
      </c>
      <c r="B791" s="86">
        <v>9</v>
      </c>
      <c r="C791" s="123">
        <v>0.007456994509647815</v>
      </c>
      <c r="D791" s="86" t="s">
        <v>2364</v>
      </c>
      <c r="E791" s="86" t="b">
        <v>1</v>
      </c>
      <c r="F791" s="86" t="b">
        <v>0</v>
      </c>
      <c r="G791" s="86" t="b">
        <v>0</v>
      </c>
    </row>
    <row r="792" spans="1:7" ht="15">
      <c r="A792" s="86" t="s">
        <v>3084</v>
      </c>
      <c r="B792" s="86">
        <v>9</v>
      </c>
      <c r="C792" s="123">
        <v>0.007456994509647815</v>
      </c>
      <c r="D792" s="86" t="s">
        <v>2364</v>
      </c>
      <c r="E792" s="86" t="b">
        <v>0</v>
      </c>
      <c r="F792" s="86" t="b">
        <v>0</v>
      </c>
      <c r="G792" s="86" t="b">
        <v>0</v>
      </c>
    </row>
    <row r="793" spans="1:7" ht="15">
      <c r="A793" s="86" t="s">
        <v>3079</v>
      </c>
      <c r="B793" s="86">
        <v>9</v>
      </c>
      <c r="C793" s="123">
        <v>0.007456994509647815</v>
      </c>
      <c r="D793" s="86" t="s">
        <v>2364</v>
      </c>
      <c r="E793" s="86" t="b">
        <v>0</v>
      </c>
      <c r="F793" s="86" t="b">
        <v>0</v>
      </c>
      <c r="G793" s="86" t="b">
        <v>0</v>
      </c>
    </row>
    <row r="794" spans="1:7" ht="15">
      <c r="A794" s="86" t="s">
        <v>3085</v>
      </c>
      <c r="B794" s="86">
        <v>9</v>
      </c>
      <c r="C794" s="123">
        <v>0.007456994509647815</v>
      </c>
      <c r="D794" s="86" t="s">
        <v>2364</v>
      </c>
      <c r="E794" s="86" t="b">
        <v>0</v>
      </c>
      <c r="F794" s="86" t="b">
        <v>0</v>
      </c>
      <c r="G794" s="86" t="b">
        <v>0</v>
      </c>
    </row>
    <row r="795" spans="1:7" ht="15">
      <c r="A795" s="86" t="s">
        <v>3086</v>
      </c>
      <c r="B795" s="86">
        <v>9</v>
      </c>
      <c r="C795" s="123">
        <v>0.007456994509647815</v>
      </c>
      <c r="D795" s="86" t="s">
        <v>2364</v>
      </c>
      <c r="E795" s="86" t="b">
        <v>0</v>
      </c>
      <c r="F795" s="86" t="b">
        <v>0</v>
      </c>
      <c r="G795" s="86" t="b">
        <v>0</v>
      </c>
    </row>
    <row r="796" spans="1:7" ht="15">
      <c r="A796" s="86" t="s">
        <v>3087</v>
      </c>
      <c r="B796" s="86">
        <v>9</v>
      </c>
      <c r="C796" s="123">
        <v>0.007456994509647815</v>
      </c>
      <c r="D796" s="86" t="s">
        <v>2364</v>
      </c>
      <c r="E796" s="86" t="b">
        <v>0</v>
      </c>
      <c r="F796" s="86" t="b">
        <v>0</v>
      </c>
      <c r="G796" s="86" t="b">
        <v>0</v>
      </c>
    </row>
    <row r="797" spans="1:7" ht="15">
      <c r="A797" s="86" t="s">
        <v>607</v>
      </c>
      <c r="B797" s="86">
        <v>9</v>
      </c>
      <c r="C797" s="123">
        <v>0.007456994509647815</v>
      </c>
      <c r="D797" s="86" t="s">
        <v>2364</v>
      </c>
      <c r="E797" s="86" t="b">
        <v>0</v>
      </c>
      <c r="F797" s="86" t="b">
        <v>0</v>
      </c>
      <c r="G797" s="86" t="b">
        <v>0</v>
      </c>
    </row>
    <row r="798" spans="1:7" ht="15">
      <c r="A798" s="86" t="s">
        <v>2469</v>
      </c>
      <c r="B798" s="86">
        <v>9</v>
      </c>
      <c r="C798" s="123">
        <v>0.007456994509647815</v>
      </c>
      <c r="D798" s="86" t="s">
        <v>2364</v>
      </c>
      <c r="E798" s="86" t="b">
        <v>0</v>
      </c>
      <c r="F798" s="86" t="b">
        <v>0</v>
      </c>
      <c r="G798" s="86" t="b">
        <v>0</v>
      </c>
    </row>
    <row r="799" spans="1:7" ht="15">
      <c r="A799" s="86" t="s">
        <v>2480</v>
      </c>
      <c r="B799" s="86">
        <v>9</v>
      </c>
      <c r="C799" s="123">
        <v>0.007456994509647815</v>
      </c>
      <c r="D799" s="86" t="s">
        <v>2364</v>
      </c>
      <c r="E799" s="86" t="b">
        <v>1</v>
      </c>
      <c r="F799" s="86" t="b">
        <v>0</v>
      </c>
      <c r="G799" s="86" t="b">
        <v>0</v>
      </c>
    </row>
    <row r="800" spans="1:7" ht="15">
      <c r="A800" s="86" t="s">
        <v>2481</v>
      </c>
      <c r="B800" s="86">
        <v>9</v>
      </c>
      <c r="C800" s="123">
        <v>0.007456994509647815</v>
      </c>
      <c r="D800" s="86" t="s">
        <v>2364</v>
      </c>
      <c r="E800" s="86" t="b">
        <v>0</v>
      </c>
      <c r="F800" s="86" t="b">
        <v>0</v>
      </c>
      <c r="G800" s="86" t="b">
        <v>0</v>
      </c>
    </row>
    <row r="801" spans="1:7" ht="15">
      <c r="A801" s="86" t="s">
        <v>3088</v>
      </c>
      <c r="B801" s="86">
        <v>9</v>
      </c>
      <c r="C801" s="123">
        <v>0.007456994509647815</v>
      </c>
      <c r="D801" s="86" t="s">
        <v>2364</v>
      </c>
      <c r="E801" s="86" t="b">
        <v>0</v>
      </c>
      <c r="F801" s="86" t="b">
        <v>0</v>
      </c>
      <c r="G801" s="86" t="b">
        <v>0</v>
      </c>
    </row>
    <row r="802" spans="1:7" ht="15">
      <c r="A802" s="86" t="s">
        <v>626</v>
      </c>
      <c r="B802" s="86">
        <v>9</v>
      </c>
      <c r="C802" s="123">
        <v>0.007456994509647815</v>
      </c>
      <c r="D802" s="86" t="s">
        <v>2364</v>
      </c>
      <c r="E802" s="86" t="b">
        <v>0</v>
      </c>
      <c r="F802" s="86" t="b">
        <v>0</v>
      </c>
      <c r="G802" s="86" t="b">
        <v>0</v>
      </c>
    </row>
    <row r="803" spans="1:7" ht="15">
      <c r="A803" s="86" t="s">
        <v>2473</v>
      </c>
      <c r="B803" s="86">
        <v>9</v>
      </c>
      <c r="C803" s="123">
        <v>0.007456994509647815</v>
      </c>
      <c r="D803" s="86" t="s">
        <v>2364</v>
      </c>
      <c r="E803" s="86" t="b">
        <v>0</v>
      </c>
      <c r="F803" s="86" t="b">
        <v>0</v>
      </c>
      <c r="G803" s="86" t="b">
        <v>0</v>
      </c>
    </row>
    <row r="804" spans="1:7" ht="15">
      <c r="A804" s="86" t="s">
        <v>3089</v>
      </c>
      <c r="B804" s="86">
        <v>9</v>
      </c>
      <c r="C804" s="123">
        <v>0.007456994509647815</v>
      </c>
      <c r="D804" s="86" t="s">
        <v>2364</v>
      </c>
      <c r="E804" s="86" t="b">
        <v>0</v>
      </c>
      <c r="F804" s="86" t="b">
        <v>0</v>
      </c>
      <c r="G804" s="86" t="b">
        <v>0</v>
      </c>
    </row>
    <row r="805" spans="1:7" ht="15">
      <c r="A805" s="86" t="s">
        <v>3090</v>
      </c>
      <c r="B805" s="86">
        <v>9</v>
      </c>
      <c r="C805" s="123">
        <v>0.007456994509647815</v>
      </c>
      <c r="D805" s="86" t="s">
        <v>2364</v>
      </c>
      <c r="E805" s="86" t="b">
        <v>0</v>
      </c>
      <c r="F805" s="86" t="b">
        <v>1</v>
      </c>
      <c r="G805" s="86" t="b">
        <v>0</v>
      </c>
    </row>
    <row r="806" spans="1:7" ht="15">
      <c r="A806" s="86" t="s">
        <v>3091</v>
      </c>
      <c r="B806" s="86">
        <v>7</v>
      </c>
      <c r="C806" s="123">
        <v>0.006830938985653397</v>
      </c>
      <c r="D806" s="86" t="s">
        <v>2364</v>
      </c>
      <c r="E806" s="86" t="b">
        <v>0</v>
      </c>
      <c r="F806" s="86" t="b">
        <v>0</v>
      </c>
      <c r="G806" s="86" t="b">
        <v>0</v>
      </c>
    </row>
    <row r="807" spans="1:7" ht="15">
      <c r="A807" s="86" t="s">
        <v>3118</v>
      </c>
      <c r="B807" s="86">
        <v>5</v>
      </c>
      <c r="C807" s="123">
        <v>0.00586526126674073</v>
      </c>
      <c r="D807" s="86" t="s">
        <v>2364</v>
      </c>
      <c r="E807" s="86" t="b">
        <v>1</v>
      </c>
      <c r="F807" s="86" t="b">
        <v>0</v>
      </c>
      <c r="G807" s="86" t="b">
        <v>0</v>
      </c>
    </row>
    <row r="808" spans="1:7" ht="15">
      <c r="A808" s="86" t="s">
        <v>3154</v>
      </c>
      <c r="B808" s="86">
        <v>5</v>
      </c>
      <c r="C808" s="123">
        <v>0.00586526126674073</v>
      </c>
      <c r="D808" s="86" t="s">
        <v>2364</v>
      </c>
      <c r="E808" s="86" t="b">
        <v>0</v>
      </c>
      <c r="F808" s="86" t="b">
        <v>0</v>
      </c>
      <c r="G808" s="86" t="b">
        <v>0</v>
      </c>
    </row>
    <row r="809" spans="1:7" ht="15">
      <c r="A809" s="86" t="s">
        <v>3155</v>
      </c>
      <c r="B809" s="86">
        <v>5</v>
      </c>
      <c r="C809" s="123">
        <v>0.00586526126674073</v>
      </c>
      <c r="D809" s="86" t="s">
        <v>2364</v>
      </c>
      <c r="E809" s="86" t="b">
        <v>0</v>
      </c>
      <c r="F809" s="86" t="b">
        <v>0</v>
      </c>
      <c r="G809" s="86" t="b">
        <v>0</v>
      </c>
    </row>
    <row r="810" spans="1:7" ht="15">
      <c r="A810" s="86" t="s">
        <v>3196</v>
      </c>
      <c r="B810" s="86">
        <v>5</v>
      </c>
      <c r="C810" s="123">
        <v>0.00586526126674073</v>
      </c>
      <c r="D810" s="86" t="s">
        <v>2364</v>
      </c>
      <c r="E810" s="86" t="b">
        <v>0</v>
      </c>
      <c r="F810" s="86" t="b">
        <v>0</v>
      </c>
      <c r="G810" s="86" t="b">
        <v>0</v>
      </c>
    </row>
    <row r="811" spans="1:7" ht="15">
      <c r="A811" s="86" t="s">
        <v>3197</v>
      </c>
      <c r="B811" s="86">
        <v>5</v>
      </c>
      <c r="C811" s="123">
        <v>0.00586526126674073</v>
      </c>
      <c r="D811" s="86" t="s">
        <v>2364</v>
      </c>
      <c r="E811" s="86" t="b">
        <v>1</v>
      </c>
      <c r="F811" s="86" t="b">
        <v>0</v>
      </c>
      <c r="G811" s="86" t="b">
        <v>0</v>
      </c>
    </row>
    <row r="812" spans="1:7" ht="15">
      <c r="A812" s="86" t="s">
        <v>3137</v>
      </c>
      <c r="B812" s="86">
        <v>5</v>
      </c>
      <c r="C812" s="123">
        <v>0.00586526126674073</v>
      </c>
      <c r="D812" s="86" t="s">
        <v>2364</v>
      </c>
      <c r="E812" s="86" t="b">
        <v>0</v>
      </c>
      <c r="F812" s="86" t="b">
        <v>0</v>
      </c>
      <c r="G812" s="86" t="b">
        <v>0</v>
      </c>
    </row>
    <row r="813" spans="1:7" ht="15">
      <c r="A813" s="86" t="s">
        <v>3138</v>
      </c>
      <c r="B813" s="86">
        <v>5</v>
      </c>
      <c r="C813" s="123">
        <v>0.00586526126674073</v>
      </c>
      <c r="D813" s="86" t="s">
        <v>2364</v>
      </c>
      <c r="E813" s="86" t="b">
        <v>0</v>
      </c>
      <c r="F813" s="86" t="b">
        <v>0</v>
      </c>
      <c r="G813" s="86" t="b">
        <v>0</v>
      </c>
    </row>
    <row r="814" spans="1:7" ht="15">
      <c r="A814" s="86" t="s">
        <v>3198</v>
      </c>
      <c r="B814" s="86">
        <v>5</v>
      </c>
      <c r="C814" s="123">
        <v>0.00586526126674073</v>
      </c>
      <c r="D814" s="86" t="s">
        <v>2364</v>
      </c>
      <c r="E814" s="86" t="b">
        <v>0</v>
      </c>
      <c r="F814" s="86" t="b">
        <v>0</v>
      </c>
      <c r="G814" s="86" t="b">
        <v>0</v>
      </c>
    </row>
    <row r="815" spans="1:7" ht="15">
      <c r="A815" s="86" t="s">
        <v>3199</v>
      </c>
      <c r="B815" s="86">
        <v>5</v>
      </c>
      <c r="C815" s="123">
        <v>0.00586526126674073</v>
      </c>
      <c r="D815" s="86" t="s">
        <v>2364</v>
      </c>
      <c r="E815" s="86" t="b">
        <v>0</v>
      </c>
      <c r="F815" s="86" t="b">
        <v>0</v>
      </c>
      <c r="G815" s="86" t="b">
        <v>0</v>
      </c>
    </row>
    <row r="816" spans="1:7" ht="15">
      <c r="A816" s="86" t="s">
        <v>2535</v>
      </c>
      <c r="B816" s="86">
        <v>5</v>
      </c>
      <c r="C816" s="123">
        <v>0.00586526126674073</v>
      </c>
      <c r="D816" s="86" t="s">
        <v>2364</v>
      </c>
      <c r="E816" s="86" t="b">
        <v>0</v>
      </c>
      <c r="F816" s="86" t="b">
        <v>0</v>
      </c>
      <c r="G816" s="86" t="b">
        <v>0</v>
      </c>
    </row>
    <row r="817" spans="1:7" ht="15">
      <c r="A817" s="86" t="s">
        <v>3162</v>
      </c>
      <c r="B817" s="86">
        <v>5</v>
      </c>
      <c r="C817" s="123">
        <v>0.00586526126674073</v>
      </c>
      <c r="D817" s="86" t="s">
        <v>2364</v>
      </c>
      <c r="E817" s="86" t="b">
        <v>0</v>
      </c>
      <c r="F817" s="86" t="b">
        <v>0</v>
      </c>
      <c r="G817" s="86" t="b">
        <v>0</v>
      </c>
    </row>
    <row r="818" spans="1:7" ht="15">
      <c r="A818" s="86" t="s">
        <v>3200</v>
      </c>
      <c r="B818" s="86">
        <v>5</v>
      </c>
      <c r="C818" s="123">
        <v>0.00586526126674073</v>
      </c>
      <c r="D818" s="86" t="s">
        <v>2364</v>
      </c>
      <c r="E818" s="86" t="b">
        <v>0</v>
      </c>
      <c r="F818" s="86" t="b">
        <v>0</v>
      </c>
      <c r="G818" s="86" t="b">
        <v>0</v>
      </c>
    </row>
    <row r="819" spans="1:7" ht="15">
      <c r="A819" s="86" t="s">
        <v>3201</v>
      </c>
      <c r="B819" s="86">
        <v>5</v>
      </c>
      <c r="C819" s="123">
        <v>0.00586526126674073</v>
      </c>
      <c r="D819" s="86" t="s">
        <v>2364</v>
      </c>
      <c r="E819" s="86" t="b">
        <v>0</v>
      </c>
      <c r="F819" s="86" t="b">
        <v>0</v>
      </c>
      <c r="G819" s="86" t="b">
        <v>0</v>
      </c>
    </row>
    <row r="820" spans="1:7" ht="15">
      <c r="A820" s="86" t="s">
        <v>3202</v>
      </c>
      <c r="B820" s="86">
        <v>5</v>
      </c>
      <c r="C820" s="123">
        <v>0.00586526126674073</v>
      </c>
      <c r="D820" s="86" t="s">
        <v>2364</v>
      </c>
      <c r="E820" s="86" t="b">
        <v>0</v>
      </c>
      <c r="F820" s="86" t="b">
        <v>0</v>
      </c>
      <c r="G820" s="86" t="b">
        <v>0</v>
      </c>
    </row>
    <row r="821" spans="1:7" ht="15">
      <c r="A821" s="86" t="s">
        <v>3203</v>
      </c>
      <c r="B821" s="86">
        <v>5</v>
      </c>
      <c r="C821" s="123">
        <v>0.00586526126674073</v>
      </c>
      <c r="D821" s="86" t="s">
        <v>2364</v>
      </c>
      <c r="E821" s="86" t="b">
        <v>0</v>
      </c>
      <c r="F821" s="86" t="b">
        <v>0</v>
      </c>
      <c r="G821" s="86" t="b">
        <v>0</v>
      </c>
    </row>
    <row r="822" spans="1:7" ht="15">
      <c r="A822" s="86" t="s">
        <v>3204</v>
      </c>
      <c r="B822" s="86">
        <v>5</v>
      </c>
      <c r="C822" s="123">
        <v>0.00586526126674073</v>
      </c>
      <c r="D822" s="86" t="s">
        <v>2364</v>
      </c>
      <c r="E822" s="86" t="b">
        <v>0</v>
      </c>
      <c r="F822" s="86" t="b">
        <v>0</v>
      </c>
      <c r="G822" s="86" t="b">
        <v>0</v>
      </c>
    </row>
    <row r="823" spans="1:7" ht="15">
      <c r="A823" s="86" t="s">
        <v>3205</v>
      </c>
      <c r="B823" s="86">
        <v>5</v>
      </c>
      <c r="C823" s="123">
        <v>0.00586526126674073</v>
      </c>
      <c r="D823" s="86" t="s">
        <v>2364</v>
      </c>
      <c r="E823" s="86" t="b">
        <v>0</v>
      </c>
      <c r="F823" s="86" t="b">
        <v>0</v>
      </c>
      <c r="G823" s="86" t="b">
        <v>0</v>
      </c>
    </row>
    <row r="824" spans="1:7" ht="15">
      <c r="A824" s="86" t="s">
        <v>3206</v>
      </c>
      <c r="B824" s="86">
        <v>5</v>
      </c>
      <c r="C824" s="123">
        <v>0.00586526126674073</v>
      </c>
      <c r="D824" s="86" t="s">
        <v>2364</v>
      </c>
      <c r="E824" s="86" t="b">
        <v>0</v>
      </c>
      <c r="F824" s="86" t="b">
        <v>0</v>
      </c>
      <c r="G824" s="86" t="b">
        <v>0</v>
      </c>
    </row>
    <row r="825" spans="1:7" ht="15">
      <c r="A825" s="86" t="s">
        <v>3207</v>
      </c>
      <c r="B825" s="86">
        <v>5</v>
      </c>
      <c r="C825" s="123">
        <v>0.00586526126674073</v>
      </c>
      <c r="D825" s="86" t="s">
        <v>2364</v>
      </c>
      <c r="E825" s="86" t="b">
        <v>0</v>
      </c>
      <c r="F825" s="86" t="b">
        <v>0</v>
      </c>
      <c r="G825" s="86" t="b">
        <v>0</v>
      </c>
    </row>
    <row r="826" spans="1:7" ht="15">
      <c r="A826" s="86" t="s">
        <v>3096</v>
      </c>
      <c r="B826" s="86">
        <v>5</v>
      </c>
      <c r="C826" s="123">
        <v>0.00586526126674073</v>
      </c>
      <c r="D826" s="86" t="s">
        <v>2364</v>
      </c>
      <c r="E826" s="86" t="b">
        <v>1</v>
      </c>
      <c r="F826" s="86" t="b">
        <v>0</v>
      </c>
      <c r="G826" s="86" t="b">
        <v>0</v>
      </c>
    </row>
    <row r="827" spans="1:7" ht="15">
      <c r="A827" s="86" t="s">
        <v>3208</v>
      </c>
      <c r="B827" s="86">
        <v>5</v>
      </c>
      <c r="C827" s="123">
        <v>0.00586526126674073</v>
      </c>
      <c r="D827" s="86" t="s">
        <v>2364</v>
      </c>
      <c r="E827" s="86" t="b">
        <v>0</v>
      </c>
      <c r="F827" s="86" t="b">
        <v>0</v>
      </c>
      <c r="G827" s="86" t="b">
        <v>0</v>
      </c>
    </row>
    <row r="828" spans="1:7" ht="15">
      <c r="A828" s="86" t="s">
        <v>3209</v>
      </c>
      <c r="B828" s="86">
        <v>5</v>
      </c>
      <c r="C828" s="123">
        <v>0.00586526126674073</v>
      </c>
      <c r="D828" s="86" t="s">
        <v>2364</v>
      </c>
      <c r="E828" s="86" t="b">
        <v>0</v>
      </c>
      <c r="F828" s="86" t="b">
        <v>0</v>
      </c>
      <c r="G828" s="86" t="b">
        <v>0</v>
      </c>
    </row>
    <row r="829" spans="1:7" ht="15">
      <c r="A829" s="86" t="s">
        <v>3210</v>
      </c>
      <c r="B829" s="86">
        <v>5</v>
      </c>
      <c r="C829" s="123">
        <v>0.00586526126674073</v>
      </c>
      <c r="D829" s="86" t="s">
        <v>2364</v>
      </c>
      <c r="E829" s="86" t="b">
        <v>0</v>
      </c>
      <c r="F829" s="86" t="b">
        <v>0</v>
      </c>
      <c r="G829" s="86" t="b">
        <v>0</v>
      </c>
    </row>
    <row r="830" spans="1:7" ht="15">
      <c r="A830" s="86" t="s">
        <v>3211</v>
      </c>
      <c r="B830" s="86">
        <v>5</v>
      </c>
      <c r="C830" s="123">
        <v>0.00586526126674073</v>
      </c>
      <c r="D830" s="86" t="s">
        <v>2364</v>
      </c>
      <c r="E830" s="86" t="b">
        <v>0</v>
      </c>
      <c r="F830" s="86" t="b">
        <v>0</v>
      </c>
      <c r="G830" s="86" t="b">
        <v>0</v>
      </c>
    </row>
    <row r="831" spans="1:7" ht="15">
      <c r="A831" s="86" t="s">
        <v>3212</v>
      </c>
      <c r="B831" s="86">
        <v>5</v>
      </c>
      <c r="C831" s="123">
        <v>0.00586526126674073</v>
      </c>
      <c r="D831" s="86" t="s">
        <v>2364</v>
      </c>
      <c r="E831" s="86" t="b">
        <v>0</v>
      </c>
      <c r="F831" s="86" t="b">
        <v>0</v>
      </c>
      <c r="G831" s="86" t="b">
        <v>0</v>
      </c>
    </row>
    <row r="832" spans="1:7" ht="15">
      <c r="A832" s="86" t="s">
        <v>389</v>
      </c>
      <c r="B832" s="86">
        <v>5</v>
      </c>
      <c r="C832" s="123">
        <v>0.00586526126674073</v>
      </c>
      <c r="D832" s="86" t="s">
        <v>2364</v>
      </c>
      <c r="E832" s="86" t="b">
        <v>0</v>
      </c>
      <c r="F832" s="86" t="b">
        <v>0</v>
      </c>
      <c r="G832" s="86" t="b">
        <v>0</v>
      </c>
    </row>
    <row r="833" spans="1:7" ht="15">
      <c r="A833" s="86" t="s">
        <v>3082</v>
      </c>
      <c r="B833" s="86">
        <v>5</v>
      </c>
      <c r="C833" s="123">
        <v>0.00586526126674073</v>
      </c>
      <c r="D833" s="86" t="s">
        <v>2364</v>
      </c>
      <c r="E833" s="86" t="b">
        <v>1</v>
      </c>
      <c r="F833" s="86" t="b">
        <v>0</v>
      </c>
      <c r="G833" s="86" t="b">
        <v>0</v>
      </c>
    </row>
    <row r="834" spans="1:7" ht="15">
      <c r="A834" s="86" t="s">
        <v>3271</v>
      </c>
      <c r="B834" s="86">
        <v>4</v>
      </c>
      <c r="C834" s="123">
        <v>0.005215339987795047</v>
      </c>
      <c r="D834" s="86" t="s">
        <v>2364</v>
      </c>
      <c r="E834" s="86" t="b">
        <v>0</v>
      </c>
      <c r="F834" s="86" t="b">
        <v>0</v>
      </c>
      <c r="G834" s="86" t="b">
        <v>0</v>
      </c>
    </row>
    <row r="835" spans="1:7" ht="15">
      <c r="A835" s="86" t="s">
        <v>3269</v>
      </c>
      <c r="B835" s="86">
        <v>4</v>
      </c>
      <c r="C835" s="123">
        <v>0.0068403332167504115</v>
      </c>
      <c r="D835" s="86" t="s">
        <v>2364</v>
      </c>
      <c r="E835" s="86" t="b">
        <v>0</v>
      </c>
      <c r="F835" s="86" t="b">
        <v>0</v>
      </c>
      <c r="G835" s="86" t="b">
        <v>0</v>
      </c>
    </row>
    <row r="836" spans="1:7" ht="15">
      <c r="A836" s="86" t="s">
        <v>3135</v>
      </c>
      <c r="B836" s="86">
        <v>4</v>
      </c>
      <c r="C836" s="123">
        <v>0.0068403332167504115</v>
      </c>
      <c r="D836" s="86" t="s">
        <v>2364</v>
      </c>
      <c r="E836" s="86" t="b">
        <v>0</v>
      </c>
      <c r="F836" s="86" t="b">
        <v>0</v>
      </c>
      <c r="G836" s="86" t="b">
        <v>0</v>
      </c>
    </row>
    <row r="837" spans="1:7" ht="15">
      <c r="A837" s="86" t="s">
        <v>3163</v>
      </c>
      <c r="B837" s="86">
        <v>4</v>
      </c>
      <c r="C837" s="123">
        <v>0.0068403332167504115</v>
      </c>
      <c r="D837" s="86" t="s">
        <v>2364</v>
      </c>
      <c r="E837" s="86" t="b">
        <v>0</v>
      </c>
      <c r="F837" s="86" t="b">
        <v>0</v>
      </c>
      <c r="G837" s="86" t="b">
        <v>0</v>
      </c>
    </row>
    <row r="838" spans="1:7" ht="15">
      <c r="A838" s="86" t="s">
        <v>3114</v>
      </c>
      <c r="B838" s="86">
        <v>3</v>
      </c>
      <c r="C838" s="123">
        <v>0.004417329835414302</v>
      </c>
      <c r="D838" s="86" t="s">
        <v>2364</v>
      </c>
      <c r="E838" s="86" t="b">
        <v>0</v>
      </c>
      <c r="F838" s="86" t="b">
        <v>0</v>
      </c>
      <c r="G838" s="86" t="b">
        <v>0</v>
      </c>
    </row>
    <row r="839" spans="1:7" ht="15">
      <c r="A839" s="86" t="s">
        <v>3126</v>
      </c>
      <c r="B839" s="86">
        <v>3</v>
      </c>
      <c r="C839" s="123">
        <v>0.004417329835414302</v>
      </c>
      <c r="D839" s="86" t="s">
        <v>2364</v>
      </c>
      <c r="E839" s="86" t="b">
        <v>0</v>
      </c>
      <c r="F839" s="86" t="b">
        <v>0</v>
      </c>
      <c r="G839" s="86" t="b">
        <v>0</v>
      </c>
    </row>
    <row r="840" spans="1:7" ht="15">
      <c r="A840" s="86" t="s">
        <v>3115</v>
      </c>
      <c r="B840" s="86">
        <v>3</v>
      </c>
      <c r="C840" s="123">
        <v>0.004417329835414302</v>
      </c>
      <c r="D840" s="86" t="s">
        <v>2364</v>
      </c>
      <c r="E840" s="86" t="b">
        <v>0</v>
      </c>
      <c r="F840" s="86" t="b">
        <v>0</v>
      </c>
      <c r="G840" s="86" t="b">
        <v>0</v>
      </c>
    </row>
    <row r="841" spans="1:7" ht="15">
      <c r="A841" s="86" t="s">
        <v>387</v>
      </c>
      <c r="B841" s="86">
        <v>3</v>
      </c>
      <c r="C841" s="123">
        <v>0.004417329835414302</v>
      </c>
      <c r="D841" s="86" t="s">
        <v>2364</v>
      </c>
      <c r="E841" s="86" t="b">
        <v>0</v>
      </c>
      <c r="F841" s="86" t="b">
        <v>0</v>
      </c>
      <c r="G841" s="86" t="b">
        <v>0</v>
      </c>
    </row>
    <row r="842" spans="1:7" ht="15">
      <c r="A842" s="86" t="s">
        <v>3234</v>
      </c>
      <c r="B842" s="86">
        <v>3</v>
      </c>
      <c r="C842" s="123">
        <v>0.004417329835414302</v>
      </c>
      <c r="D842" s="86" t="s">
        <v>2364</v>
      </c>
      <c r="E842" s="86" t="b">
        <v>0</v>
      </c>
      <c r="F842" s="86" t="b">
        <v>0</v>
      </c>
      <c r="G842" s="86" t="b">
        <v>0</v>
      </c>
    </row>
    <row r="843" spans="1:7" ht="15">
      <c r="A843" s="86" t="s">
        <v>3130</v>
      </c>
      <c r="B843" s="86">
        <v>3</v>
      </c>
      <c r="C843" s="123">
        <v>0.004417329835414302</v>
      </c>
      <c r="D843" s="86" t="s">
        <v>2364</v>
      </c>
      <c r="E843" s="86" t="b">
        <v>1</v>
      </c>
      <c r="F843" s="86" t="b">
        <v>0</v>
      </c>
      <c r="G843" s="86" t="b">
        <v>0</v>
      </c>
    </row>
    <row r="844" spans="1:7" ht="15">
      <c r="A844" s="86" t="s">
        <v>3235</v>
      </c>
      <c r="B844" s="86">
        <v>3</v>
      </c>
      <c r="C844" s="123">
        <v>0.004417329835414302</v>
      </c>
      <c r="D844" s="86" t="s">
        <v>2364</v>
      </c>
      <c r="E844" s="86" t="b">
        <v>1</v>
      </c>
      <c r="F844" s="86" t="b">
        <v>0</v>
      </c>
      <c r="G844" s="86" t="b">
        <v>0</v>
      </c>
    </row>
    <row r="845" spans="1:7" ht="15">
      <c r="A845" s="86" t="s">
        <v>3236</v>
      </c>
      <c r="B845" s="86">
        <v>3</v>
      </c>
      <c r="C845" s="123">
        <v>0.004417329835414302</v>
      </c>
      <c r="D845" s="86" t="s">
        <v>2364</v>
      </c>
      <c r="E845" s="86" t="b">
        <v>1</v>
      </c>
      <c r="F845" s="86" t="b">
        <v>0</v>
      </c>
      <c r="G845" s="86" t="b">
        <v>0</v>
      </c>
    </row>
    <row r="846" spans="1:7" ht="15">
      <c r="A846" s="86" t="s">
        <v>3237</v>
      </c>
      <c r="B846" s="86">
        <v>3</v>
      </c>
      <c r="C846" s="123">
        <v>0.004417329835414302</v>
      </c>
      <c r="D846" s="86" t="s">
        <v>2364</v>
      </c>
      <c r="E846" s="86" t="b">
        <v>0</v>
      </c>
      <c r="F846" s="86" t="b">
        <v>0</v>
      </c>
      <c r="G846" s="86" t="b">
        <v>0</v>
      </c>
    </row>
    <row r="847" spans="1:7" ht="15">
      <c r="A847" s="86" t="s">
        <v>3238</v>
      </c>
      <c r="B847" s="86">
        <v>3</v>
      </c>
      <c r="C847" s="123">
        <v>0.004417329835414302</v>
      </c>
      <c r="D847" s="86" t="s">
        <v>2364</v>
      </c>
      <c r="E847" s="86" t="b">
        <v>0</v>
      </c>
      <c r="F847" s="86" t="b">
        <v>0</v>
      </c>
      <c r="G847" s="86" t="b">
        <v>0</v>
      </c>
    </row>
    <row r="848" spans="1:7" ht="15">
      <c r="A848" s="86" t="s">
        <v>3239</v>
      </c>
      <c r="B848" s="86">
        <v>3</v>
      </c>
      <c r="C848" s="123">
        <v>0.004417329835414302</v>
      </c>
      <c r="D848" s="86" t="s">
        <v>2364</v>
      </c>
      <c r="E848" s="86" t="b">
        <v>0</v>
      </c>
      <c r="F848" s="86" t="b">
        <v>0</v>
      </c>
      <c r="G848" s="86" t="b">
        <v>0</v>
      </c>
    </row>
    <row r="849" spans="1:7" ht="15">
      <c r="A849" s="86" t="s">
        <v>3240</v>
      </c>
      <c r="B849" s="86">
        <v>3</v>
      </c>
      <c r="C849" s="123">
        <v>0.004417329835414302</v>
      </c>
      <c r="D849" s="86" t="s">
        <v>2364</v>
      </c>
      <c r="E849" s="86" t="b">
        <v>0</v>
      </c>
      <c r="F849" s="86" t="b">
        <v>0</v>
      </c>
      <c r="G849" s="86" t="b">
        <v>0</v>
      </c>
    </row>
    <row r="850" spans="1:7" ht="15">
      <c r="A850" s="86" t="s">
        <v>3241</v>
      </c>
      <c r="B850" s="86">
        <v>3</v>
      </c>
      <c r="C850" s="123">
        <v>0.004417329835414302</v>
      </c>
      <c r="D850" s="86" t="s">
        <v>2364</v>
      </c>
      <c r="E850" s="86" t="b">
        <v>0</v>
      </c>
      <c r="F850" s="86" t="b">
        <v>0</v>
      </c>
      <c r="G850" s="86" t="b">
        <v>0</v>
      </c>
    </row>
    <row r="851" spans="1:7" ht="15">
      <c r="A851" s="86" t="s">
        <v>3242</v>
      </c>
      <c r="B851" s="86">
        <v>3</v>
      </c>
      <c r="C851" s="123">
        <v>0.004417329835414302</v>
      </c>
      <c r="D851" s="86" t="s">
        <v>2364</v>
      </c>
      <c r="E851" s="86" t="b">
        <v>0</v>
      </c>
      <c r="F851" s="86" t="b">
        <v>0</v>
      </c>
      <c r="G851" s="86" t="b">
        <v>0</v>
      </c>
    </row>
    <row r="852" spans="1:7" ht="15">
      <c r="A852" s="86" t="s">
        <v>3243</v>
      </c>
      <c r="B852" s="86">
        <v>3</v>
      </c>
      <c r="C852" s="123">
        <v>0.004417329835414302</v>
      </c>
      <c r="D852" s="86" t="s">
        <v>2364</v>
      </c>
      <c r="E852" s="86" t="b">
        <v>0</v>
      </c>
      <c r="F852" s="86" t="b">
        <v>0</v>
      </c>
      <c r="G852" s="86" t="b">
        <v>0</v>
      </c>
    </row>
    <row r="853" spans="1:7" ht="15">
      <c r="A853" s="86" t="s">
        <v>3244</v>
      </c>
      <c r="B853" s="86">
        <v>3</v>
      </c>
      <c r="C853" s="123">
        <v>0.004417329835414302</v>
      </c>
      <c r="D853" s="86" t="s">
        <v>2364</v>
      </c>
      <c r="E853" s="86" t="b">
        <v>0</v>
      </c>
      <c r="F853" s="86" t="b">
        <v>0</v>
      </c>
      <c r="G853" s="86" t="b">
        <v>0</v>
      </c>
    </row>
    <row r="854" spans="1:7" ht="15">
      <c r="A854" s="86" t="s">
        <v>3245</v>
      </c>
      <c r="B854" s="86">
        <v>3</v>
      </c>
      <c r="C854" s="123">
        <v>0.004417329835414302</v>
      </c>
      <c r="D854" s="86" t="s">
        <v>2364</v>
      </c>
      <c r="E854" s="86" t="b">
        <v>0</v>
      </c>
      <c r="F854" s="86" t="b">
        <v>0</v>
      </c>
      <c r="G854" s="86" t="b">
        <v>0</v>
      </c>
    </row>
    <row r="855" spans="1:7" ht="15">
      <c r="A855" s="86" t="s">
        <v>3246</v>
      </c>
      <c r="B855" s="86">
        <v>3</v>
      </c>
      <c r="C855" s="123">
        <v>0.004417329835414302</v>
      </c>
      <c r="D855" s="86" t="s">
        <v>2364</v>
      </c>
      <c r="E855" s="86" t="b">
        <v>0</v>
      </c>
      <c r="F855" s="86" t="b">
        <v>0</v>
      </c>
      <c r="G855" s="86" t="b">
        <v>0</v>
      </c>
    </row>
    <row r="856" spans="1:7" ht="15">
      <c r="A856" s="86" t="s">
        <v>3223</v>
      </c>
      <c r="B856" s="86">
        <v>3</v>
      </c>
      <c r="C856" s="123">
        <v>0.004417329835414302</v>
      </c>
      <c r="D856" s="86" t="s">
        <v>2364</v>
      </c>
      <c r="E856" s="86" t="b">
        <v>0</v>
      </c>
      <c r="F856" s="86" t="b">
        <v>0</v>
      </c>
      <c r="G856" s="86" t="b">
        <v>0</v>
      </c>
    </row>
    <row r="857" spans="1:7" ht="15">
      <c r="A857" s="86" t="s">
        <v>2556</v>
      </c>
      <c r="B857" s="86">
        <v>3</v>
      </c>
      <c r="C857" s="123">
        <v>0.006348994834279332</v>
      </c>
      <c r="D857" s="86" t="s">
        <v>2364</v>
      </c>
      <c r="E857" s="86" t="b">
        <v>0</v>
      </c>
      <c r="F857" s="86" t="b">
        <v>0</v>
      </c>
      <c r="G857" s="86" t="b">
        <v>0</v>
      </c>
    </row>
    <row r="858" spans="1:7" ht="15">
      <c r="A858" s="86" t="s">
        <v>3345</v>
      </c>
      <c r="B858" s="86">
        <v>3</v>
      </c>
      <c r="C858" s="123">
        <v>0.004417329835414302</v>
      </c>
      <c r="D858" s="86" t="s">
        <v>2364</v>
      </c>
      <c r="E858" s="86" t="b">
        <v>0</v>
      </c>
      <c r="F858" s="86" t="b">
        <v>0</v>
      </c>
      <c r="G858" s="86" t="b">
        <v>0</v>
      </c>
    </row>
    <row r="859" spans="1:7" ht="15">
      <c r="A859" s="86" t="s">
        <v>3568</v>
      </c>
      <c r="B859" s="86">
        <v>2</v>
      </c>
      <c r="C859" s="123">
        <v>0.0034201666083752058</v>
      </c>
      <c r="D859" s="86" t="s">
        <v>2364</v>
      </c>
      <c r="E859" s="86" t="b">
        <v>1</v>
      </c>
      <c r="F859" s="86" t="b">
        <v>0</v>
      </c>
      <c r="G859" s="86" t="b">
        <v>0</v>
      </c>
    </row>
    <row r="860" spans="1:7" ht="15">
      <c r="A860" s="86" t="s">
        <v>2523</v>
      </c>
      <c r="B860" s="86">
        <v>2</v>
      </c>
      <c r="C860" s="123">
        <v>0.0034201666083752058</v>
      </c>
      <c r="D860" s="86" t="s">
        <v>2364</v>
      </c>
      <c r="E860" s="86" t="b">
        <v>0</v>
      </c>
      <c r="F860" s="86" t="b">
        <v>0</v>
      </c>
      <c r="G860" s="86" t="b">
        <v>0</v>
      </c>
    </row>
    <row r="861" spans="1:7" ht="15">
      <c r="A861" s="86" t="s">
        <v>3226</v>
      </c>
      <c r="B861" s="86">
        <v>2</v>
      </c>
      <c r="C861" s="123">
        <v>0.0034201666083752058</v>
      </c>
      <c r="D861" s="86" t="s">
        <v>2364</v>
      </c>
      <c r="E861" s="86" t="b">
        <v>0</v>
      </c>
      <c r="F861" s="86" t="b">
        <v>0</v>
      </c>
      <c r="G861" s="86" t="b">
        <v>0</v>
      </c>
    </row>
    <row r="862" spans="1:7" ht="15">
      <c r="A862" s="86" t="s">
        <v>3156</v>
      </c>
      <c r="B862" s="86">
        <v>2</v>
      </c>
      <c r="C862" s="123">
        <v>0.0034201666083752058</v>
      </c>
      <c r="D862" s="86" t="s">
        <v>2364</v>
      </c>
      <c r="E862" s="86" t="b">
        <v>1</v>
      </c>
      <c r="F862" s="86" t="b">
        <v>0</v>
      </c>
      <c r="G862" s="86" t="b">
        <v>0</v>
      </c>
    </row>
    <row r="863" spans="1:7" ht="15">
      <c r="A863" s="86" t="s">
        <v>3247</v>
      </c>
      <c r="B863" s="86">
        <v>2</v>
      </c>
      <c r="C863" s="123">
        <v>0.0034201666083752058</v>
      </c>
      <c r="D863" s="86" t="s">
        <v>2364</v>
      </c>
      <c r="E863" s="86" t="b">
        <v>0</v>
      </c>
      <c r="F863" s="86" t="b">
        <v>0</v>
      </c>
      <c r="G863" s="86" t="b">
        <v>0</v>
      </c>
    </row>
    <row r="864" spans="1:7" ht="15">
      <c r="A864" s="86" t="s">
        <v>3580</v>
      </c>
      <c r="B864" s="86">
        <v>2</v>
      </c>
      <c r="C864" s="123">
        <v>0.0034201666083752058</v>
      </c>
      <c r="D864" s="86" t="s">
        <v>2364</v>
      </c>
      <c r="E864" s="86" t="b">
        <v>0</v>
      </c>
      <c r="F864" s="86" t="b">
        <v>0</v>
      </c>
      <c r="G864" s="86" t="b">
        <v>0</v>
      </c>
    </row>
    <row r="865" spans="1:7" ht="15">
      <c r="A865" s="86" t="s">
        <v>3581</v>
      </c>
      <c r="B865" s="86">
        <v>2</v>
      </c>
      <c r="C865" s="123">
        <v>0.0034201666083752058</v>
      </c>
      <c r="D865" s="86" t="s">
        <v>2364</v>
      </c>
      <c r="E865" s="86" t="b">
        <v>0</v>
      </c>
      <c r="F865" s="86" t="b">
        <v>0</v>
      </c>
      <c r="G865" s="86" t="b">
        <v>0</v>
      </c>
    </row>
    <row r="866" spans="1:7" ht="15">
      <c r="A866" s="86" t="s">
        <v>386</v>
      </c>
      <c r="B866" s="86">
        <v>2</v>
      </c>
      <c r="C866" s="123">
        <v>0.0034201666083752058</v>
      </c>
      <c r="D866" s="86" t="s">
        <v>2364</v>
      </c>
      <c r="E866" s="86" t="b">
        <v>0</v>
      </c>
      <c r="F866" s="86" t="b">
        <v>0</v>
      </c>
      <c r="G866" s="86" t="b">
        <v>0</v>
      </c>
    </row>
    <row r="867" spans="1:7" ht="15">
      <c r="A867" s="86" t="s">
        <v>3098</v>
      </c>
      <c r="B867" s="86">
        <v>2</v>
      </c>
      <c r="C867" s="123">
        <v>0.0034201666083752058</v>
      </c>
      <c r="D867" s="86" t="s">
        <v>2364</v>
      </c>
      <c r="E867" s="86" t="b">
        <v>0</v>
      </c>
      <c r="F867" s="86" t="b">
        <v>0</v>
      </c>
      <c r="G867" s="86" t="b">
        <v>0</v>
      </c>
    </row>
    <row r="868" spans="1:7" ht="15">
      <c r="A868" s="86" t="s">
        <v>3582</v>
      </c>
      <c r="B868" s="86">
        <v>2</v>
      </c>
      <c r="C868" s="123">
        <v>0.0034201666083752058</v>
      </c>
      <c r="D868" s="86" t="s">
        <v>2364</v>
      </c>
      <c r="E868" s="86" t="b">
        <v>0</v>
      </c>
      <c r="F868" s="86" t="b">
        <v>0</v>
      </c>
      <c r="G868" s="86" t="b">
        <v>0</v>
      </c>
    </row>
    <row r="869" spans="1:7" ht="15">
      <c r="A869" s="86" t="s">
        <v>3217</v>
      </c>
      <c r="B869" s="86">
        <v>2</v>
      </c>
      <c r="C869" s="123">
        <v>0.0034201666083752058</v>
      </c>
      <c r="D869" s="86" t="s">
        <v>2364</v>
      </c>
      <c r="E869" s="86" t="b">
        <v>0</v>
      </c>
      <c r="F869" s="86" t="b">
        <v>0</v>
      </c>
      <c r="G869" s="86" t="b">
        <v>0</v>
      </c>
    </row>
    <row r="870" spans="1:7" ht="15">
      <c r="A870" s="86" t="s">
        <v>3583</v>
      </c>
      <c r="B870" s="86">
        <v>2</v>
      </c>
      <c r="C870" s="123">
        <v>0.0034201666083752058</v>
      </c>
      <c r="D870" s="86" t="s">
        <v>2364</v>
      </c>
      <c r="E870" s="86" t="b">
        <v>0</v>
      </c>
      <c r="F870" s="86" t="b">
        <v>0</v>
      </c>
      <c r="G870" s="86" t="b">
        <v>0</v>
      </c>
    </row>
    <row r="871" spans="1:7" ht="15">
      <c r="A871" s="86" t="s">
        <v>3106</v>
      </c>
      <c r="B871" s="86">
        <v>2</v>
      </c>
      <c r="C871" s="123">
        <v>0.0034201666083752058</v>
      </c>
      <c r="D871" s="86" t="s">
        <v>2364</v>
      </c>
      <c r="E871" s="86" t="b">
        <v>0</v>
      </c>
      <c r="F871" s="86" t="b">
        <v>0</v>
      </c>
      <c r="G871" s="86" t="b">
        <v>0</v>
      </c>
    </row>
    <row r="872" spans="1:7" ht="15">
      <c r="A872" s="86" t="s">
        <v>3218</v>
      </c>
      <c r="B872" s="86">
        <v>2</v>
      </c>
      <c r="C872" s="123">
        <v>0.0034201666083752058</v>
      </c>
      <c r="D872" s="86" t="s">
        <v>2364</v>
      </c>
      <c r="E872" s="86" t="b">
        <v>0</v>
      </c>
      <c r="F872" s="86" t="b">
        <v>0</v>
      </c>
      <c r="G872" s="86" t="b">
        <v>0</v>
      </c>
    </row>
    <row r="873" spans="1:7" ht="15">
      <c r="A873" s="86" t="s">
        <v>3267</v>
      </c>
      <c r="B873" s="86">
        <v>2</v>
      </c>
      <c r="C873" s="123">
        <v>0.0034201666083752058</v>
      </c>
      <c r="D873" s="86" t="s">
        <v>2364</v>
      </c>
      <c r="E873" s="86" t="b">
        <v>1</v>
      </c>
      <c r="F873" s="86" t="b">
        <v>0</v>
      </c>
      <c r="G873" s="86" t="b">
        <v>0</v>
      </c>
    </row>
    <row r="874" spans="1:7" ht="15">
      <c r="A874" s="86" t="s">
        <v>3356</v>
      </c>
      <c r="B874" s="86">
        <v>2</v>
      </c>
      <c r="C874" s="123">
        <v>0.0034201666083752058</v>
      </c>
      <c r="D874" s="86" t="s">
        <v>2364</v>
      </c>
      <c r="E874" s="86" t="b">
        <v>0</v>
      </c>
      <c r="F874" s="86" t="b">
        <v>0</v>
      </c>
      <c r="G874" s="86" t="b">
        <v>0</v>
      </c>
    </row>
    <row r="875" spans="1:7" ht="15">
      <c r="A875" s="86" t="s">
        <v>2552</v>
      </c>
      <c r="B875" s="86">
        <v>2</v>
      </c>
      <c r="C875" s="123">
        <v>0.0034201666083752058</v>
      </c>
      <c r="D875" s="86" t="s">
        <v>2364</v>
      </c>
      <c r="E875" s="86" t="b">
        <v>0</v>
      </c>
      <c r="F875" s="86" t="b">
        <v>1</v>
      </c>
      <c r="G875" s="86" t="b">
        <v>0</v>
      </c>
    </row>
    <row r="876" spans="1:7" ht="15">
      <c r="A876" s="86" t="s">
        <v>3109</v>
      </c>
      <c r="B876" s="86">
        <v>2</v>
      </c>
      <c r="C876" s="123">
        <v>0.0034201666083752058</v>
      </c>
      <c r="D876" s="86" t="s">
        <v>2364</v>
      </c>
      <c r="E876" s="86" t="b">
        <v>0</v>
      </c>
      <c r="F876" s="86" t="b">
        <v>0</v>
      </c>
      <c r="G876" s="86" t="b">
        <v>0</v>
      </c>
    </row>
    <row r="877" spans="1:7" ht="15">
      <c r="A877" s="86" t="s">
        <v>3584</v>
      </c>
      <c r="B877" s="86">
        <v>2</v>
      </c>
      <c r="C877" s="123">
        <v>0.0034201666083752058</v>
      </c>
      <c r="D877" s="86" t="s">
        <v>2364</v>
      </c>
      <c r="E877" s="86" t="b">
        <v>0</v>
      </c>
      <c r="F877" s="86" t="b">
        <v>0</v>
      </c>
      <c r="G877" s="86" t="b">
        <v>0</v>
      </c>
    </row>
    <row r="878" spans="1:7" ht="15">
      <c r="A878" s="86" t="s">
        <v>3585</v>
      </c>
      <c r="B878" s="86">
        <v>2</v>
      </c>
      <c r="C878" s="123">
        <v>0.0034201666083752058</v>
      </c>
      <c r="D878" s="86" t="s">
        <v>2364</v>
      </c>
      <c r="E878" s="86" t="b">
        <v>0</v>
      </c>
      <c r="F878" s="86" t="b">
        <v>0</v>
      </c>
      <c r="G878" s="86" t="b">
        <v>0</v>
      </c>
    </row>
    <row r="879" spans="1:7" ht="15">
      <c r="A879" s="86" t="s">
        <v>3359</v>
      </c>
      <c r="B879" s="86">
        <v>2</v>
      </c>
      <c r="C879" s="123">
        <v>0.0034201666083752058</v>
      </c>
      <c r="D879" s="86" t="s">
        <v>2364</v>
      </c>
      <c r="E879" s="86" t="b">
        <v>0</v>
      </c>
      <c r="F879" s="86" t="b">
        <v>0</v>
      </c>
      <c r="G879" s="86" t="b">
        <v>0</v>
      </c>
    </row>
    <row r="880" spans="1:7" ht="15">
      <c r="A880" s="86" t="s">
        <v>3266</v>
      </c>
      <c r="B880" s="86">
        <v>2</v>
      </c>
      <c r="C880" s="123">
        <v>0.0034201666083752058</v>
      </c>
      <c r="D880" s="86" t="s">
        <v>2364</v>
      </c>
      <c r="E880" s="86" t="b">
        <v>0</v>
      </c>
      <c r="F880" s="86" t="b">
        <v>0</v>
      </c>
      <c r="G880" s="86" t="b">
        <v>0</v>
      </c>
    </row>
    <row r="881" spans="1:7" ht="15">
      <c r="A881" s="86" t="s">
        <v>3586</v>
      </c>
      <c r="B881" s="86">
        <v>2</v>
      </c>
      <c r="C881" s="123">
        <v>0.0034201666083752058</v>
      </c>
      <c r="D881" s="86" t="s">
        <v>2364</v>
      </c>
      <c r="E881" s="86" t="b">
        <v>0</v>
      </c>
      <c r="F881" s="86" t="b">
        <v>1</v>
      </c>
      <c r="G881" s="86" t="b">
        <v>0</v>
      </c>
    </row>
    <row r="882" spans="1:7" ht="15">
      <c r="A882" s="86" t="s">
        <v>3587</v>
      </c>
      <c r="B882" s="86">
        <v>2</v>
      </c>
      <c r="C882" s="123">
        <v>0.0034201666083752058</v>
      </c>
      <c r="D882" s="86" t="s">
        <v>2364</v>
      </c>
      <c r="E882" s="86" t="b">
        <v>0</v>
      </c>
      <c r="F882" s="86" t="b">
        <v>0</v>
      </c>
      <c r="G882" s="86" t="b">
        <v>0</v>
      </c>
    </row>
    <row r="883" spans="1:7" ht="15">
      <c r="A883" s="86" t="s">
        <v>3344</v>
      </c>
      <c r="B883" s="86">
        <v>2</v>
      </c>
      <c r="C883" s="123">
        <v>0.0034201666083752058</v>
      </c>
      <c r="D883" s="86" t="s">
        <v>2364</v>
      </c>
      <c r="E883" s="86" t="b">
        <v>1</v>
      </c>
      <c r="F883" s="86" t="b">
        <v>0</v>
      </c>
      <c r="G883" s="86" t="b">
        <v>0</v>
      </c>
    </row>
    <row r="884" spans="1:7" ht="15">
      <c r="A884" s="86" t="s">
        <v>3431</v>
      </c>
      <c r="B884" s="86">
        <v>2</v>
      </c>
      <c r="C884" s="123">
        <v>0.0034201666083752058</v>
      </c>
      <c r="D884" s="86" t="s">
        <v>2364</v>
      </c>
      <c r="E884" s="86" t="b">
        <v>0</v>
      </c>
      <c r="F884" s="86" t="b">
        <v>0</v>
      </c>
      <c r="G884" s="86" t="b">
        <v>0</v>
      </c>
    </row>
    <row r="885" spans="1:7" ht="15">
      <c r="A885" s="86" t="s">
        <v>3432</v>
      </c>
      <c r="B885" s="86">
        <v>2</v>
      </c>
      <c r="C885" s="123">
        <v>0.0034201666083752058</v>
      </c>
      <c r="D885" s="86" t="s">
        <v>2364</v>
      </c>
      <c r="E885" s="86" t="b">
        <v>0</v>
      </c>
      <c r="F885" s="86" t="b">
        <v>0</v>
      </c>
      <c r="G885" s="86" t="b">
        <v>0</v>
      </c>
    </row>
    <row r="886" spans="1:7" ht="15">
      <c r="A886" s="86" t="s">
        <v>3128</v>
      </c>
      <c r="B886" s="86">
        <v>2</v>
      </c>
      <c r="C886" s="123">
        <v>0.0034201666083752058</v>
      </c>
      <c r="D886" s="86" t="s">
        <v>2364</v>
      </c>
      <c r="E886" s="86" t="b">
        <v>0</v>
      </c>
      <c r="F886" s="86" t="b">
        <v>0</v>
      </c>
      <c r="G886" s="86" t="b">
        <v>0</v>
      </c>
    </row>
    <row r="887" spans="1:7" ht="15">
      <c r="A887" s="86" t="s">
        <v>3153</v>
      </c>
      <c r="B887" s="86">
        <v>2</v>
      </c>
      <c r="C887" s="123">
        <v>0.0034201666083752058</v>
      </c>
      <c r="D887" s="86" t="s">
        <v>2364</v>
      </c>
      <c r="E887" s="86" t="b">
        <v>1</v>
      </c>
      <c r="F887" s="86" t="b">
        <v>0</v>
      </c>
      <c r="G887" s="86" t="b">
        <v>0</v>
      </c>
    </row>
    <row r="888" spans="1:7" ht="15">
      <c r="A888" s="86" t="s">
        <v>3433</v>
      </c>
      <c r="B888" s="86">
        <v>2</v>
      </c>
      <c r="C888" s="123">
        <v>0.0034201666083752058</v>
      </c>
      <c r="D888" s="86" t="s">
        <v>2364</v>
      </c>
      <c r="E888" s="86" t="b">
        <v>0</v>
      </c>
      <c r="F888" s="86" t="b">
        <v>0</v>
      </c>
      <c r="G888" s="86" t="b">
        <v>0</v>
      </c>
    </row>
    <row r="889" spans="1:7" ht="15">
      <c r="A889" s="86" t="s">
        <v>3434</v>
      </c>
      <c r="B889" s="86">
        <v>2</v>
      </c>
      <c r="C889" s="123">
        <v>0.0034201666083752058</v>
      </c>
      <c r="D889" s="86" t="s">
        <v>2364</v>
      </c>
      <c r="E889" s="86" t="b">
        <v>0</v>
      </c>
      <c r="F889" s="86" t="b">
        <v>0</v>
      </c>
      <c r="G889" s="86" t="b">
        <v>0</v>
      </c>
    </row>
    <row r="890" spans="1:7" ht="15">
      <c r="A890" s="86" t="s">
        <v>3435</v>
      </c>
      <c r="B890" s="86">
        <v>2</v>
      </c>
      <c r="C890" s="123">
        <v>0.0034201666083752058</v>
      </c>
      <c r="D890" s="86" t="s">
        <v>2364</v>
      </c>
      <c r="E890" s="86" t="b">
        <v>0</v>
      </c>
      <c r="F890" s="86" t="b">
        <v>0</v>
      </c>
      <c r="G890" s="86" t="b">
        <v>0</v>
      </c>
    </row>
    <row r="891" spans="1:7" ht="15">
      <c r="A891" s="86" t="s">
        <v>3436</v>
      </c>
      <c r="B891" s="86">
        <v>2</v>
      </c>
      <c r="C891" s="123">
        <v>0.0034201666083752058</v>
      </c>
      <c r="D891" s="86" t="s">
        <v>2364</v>
      </c>
      <c r="E891" s="86" t="b">
        <v>1</v>
      </c>
      <c r="F891" s="86" t="b">
        <v>0</v>
      </c>
      <c r="G891" s="86" t="b">
        <v>0</v>
      </c>
    </row>
    <row r="892" spans="1:7" ht="15">
      <c r="A892" s="86" t="s">
        <v>3437</v>
      </c>
      <c r="B892" s="86">
        <v>2</v>
      </c>
      <c r="C892" s="123">
        <v>0.0034201666083752058</v>
      </c>
      <c r="D892" s="86" t="s">
        <v>2364</v>
      </c>
      <c r="E892" s="86" t="b">
        <v>0</v>
      </c>
      <c r="F892" s="86" t="b">
        <v>0</v>
      </c>
      <c r="G892" s="86" t="b">
        <v>0</v>
      </c>
    </row>
    <row r="893" spans="1:7" ht="15">
      <c r="A893" s="86" t="s">
        <v>3438</v>
      </c>
      <c r="B893" s="86">
        <v>2</v>
      </c>
      <c r="C893" s="123">
        <v>0.0034201666083752058</v>
      </c>
      <c r="D893" s="86" t="s">
        <v>2364</v>
      </c>
      <c r="E893" s="86" t="b">
        <v>0</v>
      </c>
      <c r="F893" s="86" t="b">
        <v>0</v>
      </c>
      <c r="G893" s="86" t="b">
        <v>0</v>
      </c>
    </row>
    <row r="894" spans="1:7" ht="15">
      <c r="A894" s="86" t="s">
        <v>3439</v>
      </c>
      <c r="B894" s="86">
        <v>2</v>
      </c>
      <c r="C894" s="123">
        <v>0.0034201666083752058</v>
      </c>
      <c r="D894" s="86" t="s">
        <v>2364</v>
      </c>
      <c r="E894" s="86" t="b">
        <v>0</v>
      </c>
      <c r="F894" s="86" t="b">
        <v>0</v>
      </c>
      <c r="G894" s="86" t="b">
        <v>0</v>
      </c>
    </row>
    <row r="895" spans="1:7" ht="15">
      <c r="A895" s="86" t="s">
        <v>2557</v>
      </c>
      <c r="B895" s="86">
        <v>2</v>
      </c>
      <c r="C895" s="123">
        <v>0.004232663222852887</v>
      </c>
      <c r="D895" s="86" t="s">
        <v>2364</v>
      </c>
      <c r="E895" s="86" t="b">
        <v>0</v>
      </c>
      <c r="F895" s="86" t="b">
        <v>0</v>
      </c>
      <c r="G895" s="86" t="b">
        <v>0</v>
      </c>
    </row>
    <row r="896" spans="1:7" ht="15">
      <c r="A896" s="86" t="s">
        <v>3140</v>
      </c>
      <c r="B896" s="86">
        <v>2</v>
      </c>
      <c r="C896" s="123">
        <v>0.0034201666083752058</v>
      </c>
      <c r="D896" s="86" t="s">
        <v>2364</v>
      </c>
      <c r="E896" s="86" t="b">
        <v>0</v>
      </c>
      <c r="F896" s="86" t="b">
        <v>0</v>
      </c>
      <c r="G896" s="86" t="b">
        <v>0</v>
      </c>
    </row>
    <row r="897" spans="1:7" ht="15">
      <c r="A897" s="86" t="s">
        <v>3259</v>
      </c>
      <c r="B897" s="86">
        <v>2</v>
      </c>
      <c r="C897" s="123">
        <v>0.004232663222852887</v>
      </c>
      <c r="D897" s="86" t="s">
        <v>2364</v>
      </c>
      <c r="E897" s="86" t="b">
        <v>0</v>
      </c>
      <c r="F897" s="86" t="b">
        <v>0</v>
      </c>
      <c r="G897" s="86" t="b">
        <v>0</v>
      </c>
    </row>
    <row r="898" spans="1:7" ht="15">
      <c r="A898" s="86" t="s">
        <v>3495</v>
      </c>
      <c r="B898" s="86">
        <v>2</v>
      </c>
      <c r="C898" s="123">
        <v>0.0034201666083752058</v>
      </c>
      <c r="D898" s="86" t="s">
        <v>2364</v>
      </c>
      <c r="E898" s="86" t="b">
        <v>0</v>
      </c>
      <c r="F898" s="86" t="b">
        <v>0</v>
      </c>
      <c r="G898" s="86" t="b">
        <v>0</v>
      </c>
    </row>
    <row r="899" spans="1:7" ht="15">
      <c r="A899" s="86" t="s">
        <v>3554</v>
      </c>
      <c r="B899" s="86">
        <v>2</v>
      </c>
      <c r="C899" s="123">
        <v>0.0034201666083752058</v>
      </c>
      <c r="D899" s="86" t="s">
        <v>2364</v>
      </c>
      <c r="E899" s="86" t="b">
        <v>0</v>
      </c>
      <c r="F899" s="86" t="b">
        <v>0</v>
      </c>
      <c r="G899" s="86" t="b">
        <v>0</v>
      </c>
    </row>
    <row r="900" spans="1:7" ht="15">
      <c r="A900" s="86" t="s">
        <v>3555</v>
      </c>
      <c r="B900" s="86">
        <v>2</v>
      </c>
      <c r="C900" s="123">
        <v>0.0034201666083752058</v>
      </c>
      <c r="D900" s="86" t="s">
        <v>2364</v>
      </c>
      <c r="E900" s="86" t="b">
        <v>0</v>
      </c>
      <c r="F900" s="86" t="b">
        <v>0</v>
      </c>
      <c r="G900" s="86" t="b">
        <v>0</v>
      </c>
    </row>
    <row r="901" spans="1:7" ht="15">
      <c r="A901" s="86" t="s">
        <v>3262</v>
      </c>
      <c r="B901" s="86">
        <v>2</v>
      </c>
      <c r="C901" s="123">
        <v>0.0034201666083752058</v>
      </c>
      <c r="D901" s="86" t="s">
        <v>2364</v>
      </c>
      <c r="E901" s="86" t="b">
        <v>0</v>
      </c>
      <c r="F901" s="86" t="b">
        <v>0</v>
      </c>
      <c r="G901" s="86" t="b">
        <v>0</v>
      </c>
    </row>
    <row r="902" spans="1:7" ht="15">
      <c r="A902" s="86" t="s">
        <v>3270</v>
      </c>
      <c r="B902" s="86">
        <v>2</v>
      </c>
      <c r="C902" s="123">
        <v>0.0034201666083752058</v>
      </c>
      <c r="D902" s="86" t="s">
        <v>2364</v>
      </c>
      <c r="E902" s="86" t="b">
        <v>0</v>
      </c>
      <c r="F902" s="86" t="b">
        <v>0</v>
      </c>
      <c r="G902" s="86" t="b">
        <v>0</v>
      </c>
    </row>
    <row r="903" spans="1:7" ht="15">
      <c r="A903" s="86" t="s">
        <v>3092</v>
      </c>
      <c r="B903" s="86">
        <v>2</v>
      </c>
      <c r="C903" s="123">
        <v>0.0034201666083752058</v>
      </c>
      <c r="D903" s="86" t="s">
        <v>2364</v>
      </c>
      <c r="E903" s="86" t="b">
        <v>0</v>
      </c>
      <c r="F903" s="86" t="b">
        <v>0</v>
      </c>
      <c r="G903" s="86" t="b">
        <v>0</v>
      </c>
    </row>
    <row r="904" spans="1:7" ht="15">
      <c r="A904" s="86" t="s">
        <v>3556</v>
      </c>
      <c r="B904" s="86">
        <v>2</v>
      </c>
      <c r="C904" s="123">
        <v>0.0034201666083752058</v>
      </c>
      <c r="D904" s="86" t="s">
        <v>2364</v>
      </c>
      <c r="E904" s="86" t="b">
        <v>0</v>
      </c>
      <c r="F904" s="86" t="b">
        <v>0</v>
      </c>
      <c r="G904" s="86" t="b">
        <v>0</v>
      </c>
    </row>
    <row r="905" spans="1:7" ht="15">
      <c r="A905" s="86" t="s">
        <v>3557</v>
      </c>
      <c r="B905" s="86">
        <v>2</v>
      </c>
      <c r="C905" s="123">
        <v>0.0034201666083752058</v>
      </c>
      <c r="D905" s="86" t="s">
        <v>2364</v>
      </c>
      <c r="E905" s="86" t="b">
        <v>0</v>
      </c>
      <c r="F905" s="86" t="b">
        <v>0</v>
      </c>
      <c r="G905" s="86" t="b">
        <v>0</v>
      </c>
    </row>
    <row r="906" spans="1:7" ht="15">
      <c r="A906" s="86" t="s">
        <v>3558</v>
      </c>
      <c r="B906" s="86">
        <v>2</v>
      </c>
      <c r="C906" s="123">
        <v>0.0034201666083752058</v>
      </c>
      <c r="D906" s="86" t="s">
        <v>2364</v>
      </c>
      <c r="E906" s="86" t="b">
        <v>0</v>
      </c>
      <c r="F906" s="86" t="b">
        <v>0</v>
      </c>
      <c r="G906" s="86" t="b">
        <v>0</v>
      </c>
    </row>
    <row r="907" spans="1:7" ht="15">
      <c r="A907" s="86" t="s">
        <v>3559</v>
      </c>
      <c r="B907" s="86">
        <v>2</v>
      </c>
      <c r="C907" s="123">
        <v>0.0034201666083752058</v>
      </c>
      <c r="D907" s="86" t="s">
        <v>2364</v>
      </c>
      <c r="E907" s="86" t="b">
        <v>0</v>
      </c>
      <c r="F907" s="86" t="b">
        <v>0</v>
      </c>
      <c r="G907" s="86" t="b">
        <v>0</v>
      </c>
    </row>
    <row r="908" spans="1:7" ht="15">
      <c r="A908" s="86" t="s">
        <v>3272</v>
      </c>
      <c r="B908" s="86">
        <v>2</v>
      </c>
      <c r="C908" s="123">
        <v>0.0034201666083752058</v>
      </c>
      <c r="D908" s="86" t="s">
        <v>2364</v>
      </c>
      <c r="E908" s="86" t="b">
        <v>0</v>
      </c>
      <c r="F908" s="86" t="b">
        <v>0</v>
      </c>
      <c r="G908" s="86" t="b">
        <v>0</v>
      </c>
    </row>
    <row r="909" spans="1:7" ht="15">
      <c r="A909" s="86" t="s">
        <v>3560</v>
      </c>
      <c r="B909" s="86">
        <v>2</v>
      </c>
      <c r="C909" s="123">
        <v>0.0034201666083752058</v>
      </c>
      <c r="D909" s="86" t="s">
        <v>2364</v>
      </c>
      <c r="E909" s="86" t="b">
        <v>0</v>
      </c>
      <c r="F909" s="86" t="b">
        <v>0</v>
      </c>
      <c r="G909" s="86" t="b">
        <v>0</v>
      </c>
    </row>
    <row r="910" spans="1:7" ht="15">
      <c r="A910" s="86" t="s">
        <v>3193</v>
      </c>
      <c r="B910" s="86">
        <v>2</v>
      </c>
      <c r="C910" s="123">
        <v>0.0034201666083752058</v>
      </c>
      <c r="D910" s="86" t="s">
        <v>2364</v>
      </c>
      <c r="E910" s="86" t="b">
        <v>0</v>
      </c>
      <c r="F910" s="86" t="b">
        <v>0</v>
      </c>
      <c r="G910" s="86" t="b">
        <v>0</v>
      </c>
    </row>
    <row r="911" spans="1:7" ht="15">
      <c r="A911" s="86" t="s">
        <v>3561</v>
      </c>
      <c r="B911" s="86">
        <v>2</v>
      </c>
      <c r="C911" s="123">
        <v>0.0034201666083752058</v>
      </c>
      <c r="D911" s="86" t="s">
        <v>2364</v>
      </c>
      <c r="E911" s="86" t="b">
        <v>0</v>
      </c>
      <c r="F911" s="86" t="b">
        <v>0</v>
      </c>
      <c r="G911" s="86" t="b">
        <v>0</v>
      </c>
    </row>
    <row r="912" spans="1:7" ht="15">
      <c r="A912" s="86" t="s">
        <v>3350</v>
      </c>
      <c r="B912" s="86">
        <v>2</v>
      </c>
      <c r="C912" s="123">
        <v>0.0034201666083752058</v>
      </c>
      <c r="D912" s="86" t="s">
        <v>2364</v>
      </c>
      <c r="E912" s="86" t="b">
        <v>0</v>
      </c>
      <c r="F912" s="86" t="b">
        <v>0</v>
      </c>
      <c r="G912" s="86" t="b">
        <v>0</v>
      </c>
    </row>
    <row r="913" spans="1:7" ht="15">
      <c r="A913" s="86" t="s">
        <v>3351</v>
      </c>
      <c r="B913" s="86">
        <v>2</v>
      </c>
      <c r="C913" s="123">
        <v>0.0034201666083752058</v>
      </c>
      <c r="D913" s="86" t="s">
        <v>2364</v>
      </c>
      <c r="E913" s="86" t="b">
        <v>0</v>
      </c>
      <c r="F913" s="86" t="b">
        <v>0</v>
      </c>
      <c r="G913" s="86" t="b">
        <v>0</v>
      </c>
    </row>
    <row r="914" spans="1:7" ht="15">
      <c r="A914" s="86" t="s">
        <v>3214</v>
      </c>
      <c r="B914" s="86">
        <v>2</v>
      </c>
      <c r="C914" s="123">
        <v>0.0034201666083752058</v>
      </c>
      <c r="D914" s="86" t="s">
        <v>2364</v>
      </c>
      <c r="E914" s="86" t="b">
        <v>0</v>
      </c>
      <c r="F914" s="86" t="b">
        <v>0</v>
      </c>
      <c r="G914" s="86" t="b">
        <v>0</v>
      </c>
    </row>
    <row r="915" spans="1:7" ht="15">
      <c r="A915" s="86" t="s">
        <v>3273</v>
      </c>
      <c r="B915" s="86">
        <v>2</v>
      </c>
      <c r="C915" s="123">
        <v>0.0034201666083752058</v>
      </c>
      <c r="D915" s="86" t="s">
        <v>2364</v>
      </c>
      <c r="E915" s="86" t="b">
        <v>0</v>
      </c>
      <c r="F915" s="86" t="b">
        <v>0</v>
      </c>
      <c r="G915" s="86" t="b">
        <v>0</v>
      </c>
    </row>
    <row r="916" spans="1:7" ht="15">
      <c r="A916" s="86" t="s">
        <v>3081</v>
      </c>
      <c r="B916" s="86">
        <v>2</v>
      </c>
      <c r="C916" s="123">
        <v>0.0034201666083752058</v>
      </c>
      <c r="D916" s="86" t="s">
        <v>2364</v>
      </c>
      <c r="E916" s="86" t="b">
        <v>0</v>
      </c>
      <c r="F916" s="86" t="b">
        <v>0</v>
      </c>
      <c r="G916" s="86" t="b">
        <v>0</v>
      </c>
    </row>
    <row r="917" spans="1:7" ht="15">
      <c r="A917" s="86" t="s">
        <v>3562</v>
      </c>
      <c r="B917" s="86">
        <v>2</v>
      </c>
      <c r="C917" s="123">
        <v>0.0034201666083752058</v>
      </c>
      <c r="D917" s="86" t="s">
        <v>2364</v>
      </c>
      <c r="E917" s="86" t="b">
        <v>0</v>
      </c>
      <c r="F917" s="86" t="b">
        <v>0</v>
      </c>
      <c r="G917" s="86" t="b">
        <v>0</v>
      </c>
    </row>
    <row r="918" spans="1:7" ht="15">
      <c r="A918" s="86" t="s">
        <v>3563</v>
      </c>
      <c r="B918" s="86">
        <v>2</v>
      </c>
      <c r="C918" s="123">
        <v>0.0034201666083752058</v>
      </c>
      <c r="D918" s="86" t="s">
        <v>2364</v>
      </c>
      <c r="E918" s="86" t="b">
        <v>0</v>
      </c>
      <c r="F918" s="86" t="b">
        <v>0</v>
      </c>
      <c r="G918" s="86" t="b">
        <v>0</v>
      </c>
    </row>
    <row r="919" spans="1:7" ht="15">
      <c r="A919" s="86" t="s">
        <v>587</v>
      </c>
      <c r="B919" s="86">
        <v>34</v>
      </c>
      <c r="C919" s="123">
        <v>0</v>
      </c>
      <c r="D919" s="86" t="s">
        <v>2365</v>
      </c>
      <c r="E919" s="86" t="b">
        <v>0</v>
      </c>
      <c r="F919" s="86" t="b">
        <v>0</v>
      </c>
      <c r="G919" s="86" t="b">
        <v>0</v>
      </c>
    </row>
    <row r="920" spans="1:7" ht="15">
      <c r="A920" s="86" t="s">
        <v>2535</v>
      </c>
      <c r="B920" s="86">
        <v>16</v>
      </c>
      <c r="C920" s="123">
        <v>0.02123168395780893</v>
      </c>
      <c r="D920" s="86" t="s">
        <v>2365</v>
      </c>
      <c r="E920" s="86" t="b">
        <v>0</v>
      </c>
      <c r="F920" s="86" t="b">
        <v>0</v>
      </c>
      <c r="G920" s="86" t="b">
        <v>0</v>
      </c>
    </row>
    <row r="921" spans="1:7" ht="15">
      <c r="A921" s="86" t="s">
        <v>2536</v>
      </c>
      <c r="B921" s="86">
        <v>14</v>
      </c>
      <c r="C921" s="123">
        <v>0.022090419030786148</v>
      </c>
      <c r="D921" s="86" t="s">
        <v>2365</v>
      </c>
      <c r="E921" s="86" t="b">
        <v>0</v>
      </c>
      <c r="F921" s="86" t="b">
        <v>0</v>
      </c>
      <c r="G921" s="86" t="b">
        <v>0</v>
      </c>
    </row>
    <row r="922" spans="1:7" ht="15">
      <c r="A922" s="86" t="s">
        <v>631</v>
      </c>
      <c r="B922" s="86">
        <v>7</v>
      </c>
      <c r="C922" s="123">
        <v>0.011045209515393074</v>
      </c>
      <c r="D922" s="86" t="s">
        <v>2365</v>
      </c>
      <c r="E922" s="86" t="b">
        <v>0</v>
      </c>
      <c r="F922" s="86" t="b">
        <v>0</v>
      </c>
      <c r="G922" s="86" t="b">
        <v>0</v>
      </c>
    </row>
    <row r="923" spans="1:7" ht="15">
      <c r="A923" s="86" t="s">
        <v>2537</v>
      </c>
      <c r="B923" s="86">
        <v>7</v>
      </c>
      <c r="C923" s="123">
        <v>0.011045209515393074</v>
      </c>
      <c r="D923" s="86" t="s">
        <v>2365</v>
      </c>
      <c r="E923" s="86" t="b">
        <v>0</v>
      </c>
      <c r="F923" s="86" t="b">
        <v>0</v>
      </c>
      <c r="G923" s="86" t="b">
        <v>0</v>
      </c>
    </row>
    <row r="924" spans="1:7" ht="15">
      <c r="A924" s="86" t="s">
        <v>2538</v>
      </c>
      <c r="B924" s="86">
        <v>7</v>
      </c>
      <c r="C924" s="123">
        <v>0.011045209515393074</v>
      </c>
      <c r="D924" s="86" t="s">
        <v>2365</v>
      </c>
      <c r="E924" s="86" t="b">
        <v>0</v>
      </c>
      <c r="F924" s="86" t="b">
        <v>0</v>
      </c>
      <c r="G924" s="86" t="b">
        <v>0</v>
      </c>
    </row>
    <row r="925" spans="1:7" ht="15">
      <c r="A925" s="86" t="s">
        <v>2539</v>
      </c>
      <c r="B925" s="86">
        <v>7</v>
      </c>
      <c r="C925" s="123">
        <v>0.011045209515393074</v>
      </c>
      <c r="D925" s="86" t="s">
        <v>2365</v>
      </c>
      <c r="E925" s="86" t="b">
        <v>0</v>
      </c>
      <c r="F925" s="86" t="b">
        <v>0</v>
      </c>
      <c r="G925" s="86" t="b">
        <v>0</v>
      </c>
    </row>
    <row r="926" spans="1:7" ht="15">
      <c r="A926" s="86" t="s">
        <v>2540</v>
      </c>
      <c r="B926" s="86">
        <v>7</v>
      </c>
      <c r="C926" s="123">
        <v>0.011045209515393074</v>
      </c>
      <c r="D926" s="86" t="s">
        <v>2365</v>
      </c>
      <c r="E926" s="86" t="b">
        <v>0</v>
      </c>
      <c r="F926" s="86" t="b">
        <v>0</v>
      </c>
      <c r="G926" s="86" t="b">
        <v>0</v>
      </c>
    </row>
    <row r="927" spans="1:7" ht="15">
      <c r="A927" s="86" t="s">
        <v>2541</v>
      </c>
      <c r="B927" s="86">
        <v>7</v>
      </c>
      <c r="C927" s="123">
        <v>0.011045209515393074</v>
      </c>
      <c r="D927" s="86" t="s">
        <v>2365</v>
      </c>
      <c r="E927" s="86" t="b">
        <v>0</v>
      </c>
      <c r="F927" s="86" t="b">
        <v>0</v>
      </c>
      <c r="G927" s="86" t="b">
        <v>0</v>
      </c>
    </row>
    <row r="928" spans="1:7" ht="15">
      <c r="A928" s="86" t="s">
        <v>2542</v>
      </c>
      <c r="B928" s="86">
        <v>7</v>
      </c>
      <c r="C928" s="123">
        <v>0.011045209515393074</v>
      </c>
      <c r="D928" s="86" t="s">
        <v>2365</v>
      </c>
      <c r="E928" s="86" t="b">
        <v>0</v>
      </c>
      <c r="F928" s="86" t="b">
        <v>0</v>
      </c>
      <c r="G928" s="86" t="b">
        <v>0</v>
      </c>
    </row>
    <row r="929" spans="1:7" ht="15">
      <c r="A929" s="86" t="s">
        <v>3099</v>
      </c>
      <c r="B929" s="86">
        <v>7</v>
      </c>
      <c r="C929" s="123">
        <v>0.011045209515393074</v>
      </c>
      <c r="D929" s="86" t="s">
        <v>2365</v>
      </c>
      <c r="E929" s="86" t="b">
        <v>0</v>
      </c>
      <c r="F929" s="86" t="b">
        <v>0</v>
      </c>
      <c r="G929" s="86" t="b">
        <v>0</v>
      </c>
    </row>
    <row r="930" spans="1:7" ht="15">
      <c r="A930" s="86" t="s">
        <v>3095</v>
      </c>
      <c r="B930" s="86">
        <v>7</v>
      </c>
      <c r="C930" s="123">
        <v>0.011045209515393074</v>
      </c>
      <c r="D930" s="86" t="s">
        <v>2365</v>
      </c>
      <c r="E930" s="86" t="b">
        <v>0</v>
      </c>
      <c r="F930" s="86" t="b">
        <v>0</v>
      </c>
      <c r="G930" s="86" t="b">
        <v>0</v>
      </c>
    </row>
    <row r="931" spans="1:7" ht="15">
      <c r="A931" s="86" t="s">
        <v>3108</v>
      </c>
      <c r="B931" s="86">
        <v>7</v>
      </c>
      <c r="C931" s="123">
        <v>0.011045209515393074</v>
      </c>
      <c r="D931" s="86" t="s">
        <v>2365</v>
      </c>
      <c r="E931" s="86" t="b">
        <v>0</v>
      </c>
      <c r="F931" s="86" t="b">
        <v>0</v>
      </c>
      <c r="G931" s="86" t="b">
        <v>0</v>
      </c>
    </row>
    <row r="932" spans="1:7" ht="15">
      <c r="A932" s="86" t="s">
        <v>3101</v>
      </c>
      <c r="B932" s="86">
        <v>7</v>
      </c>
      <c r="C932" s="123">
        <v>0.011045209515393074</v>
      </c>
      <c r="D932" s="86" t="s">
        <v>2365</v>
      </c>
      <c r="E932" s="86" t="b">
        <v>0</v>
      </c>
      <c r="F932" s="86" t="b">
        <v>1</v>
      </c>
      <c r="G932" s="86" t="b">
        <v>0</v>
      </c>
    </row>
    <row r="933" spans="1:7" ht="15">
      <c r="A933" s="86" t="s">
        <v>3102</v>
      </c>
      <c r="B933" s="86">
        <v>7</v>
      </c>
      <c r="C933" s="123">
        <v>0.011045209515393074</v>
      </c>
      <c r="D933" s="86" t="s">
        <v>2365</v>
      </c>
      <c r="E933" s="86" t="b">
        <v>0</v>
      </c>
      <c r="F933" s="86" t="b">
        <v>0</v>
      </c>
      <c r="G933" s="86" t="b">
        <v>0</v>
      </c>
    </row>
    <row r="934" spans="1:7" ht="15">
      <c r="A934" s="86" t="s">
        <v>3131</v>
      </c>
      <c r="B934" s="86">
        <v>7</v>
      </c>
      <c r="C934" s="123">
        <v>0.011045209515393074</v>
      </c>
      <c r="D934" s="86" t="s">
        <v>2365</v>
      </c>
      <c r="E934" s="86" t="b">
        <v>0</v>
      </c>
      <c r="F934" s="86" t="b">
        <v>0</v>
      </c>
      <c r="G934" s="86" t="b">
        <v>0</v>
      </c>
    </row>
    <row r="935" spans="1:7" ht="15">
      <c r="A935" s="86" t="s">
        <v>3132</v>
      </c>
      <c r="B935" s="86">
        <v>7</v>
      </c>
      <c r="C935" s="123">
        <v>0.011045209515393074</v>
      </c>
      <c r="D935" s="86" t="s">
        <v>2365</v>
      </c>
      <c r="E935" s="86" t="b">
        <v>0</v>
      </c>
      <c r="F935" s="86" t="b">
        <v>0</v>
      </c>
      <c r="G935" s="86" t="b">
        <v>0</v>
      </c>
    </row>
    <row r="936" spans="1:7" ht="15">
      <c r="A936" s="86" t="s">
        <v>387</v>
      </c>
      <c r="B936" s="86">
        <v>6</v>
      </c>
      <c r="C936" s="123">
        <v>0.010390726436670503</v>
      </c>
      <c r="D936" s="86" t="s">
        <v>2365</v>
      </c>
      <c r="E936" s="86" t="b">
        <v>0</v>
      </c>
      <c r="F936" s="86" t="b">
        <v>0</v>
      </c>
      <c r="G936" s="86" t="b">
        <v>0</v>
      </c>
    </row>
    <row r="937" spans="1:7" ht="15">
      <c r="A937" s="86" t="s">
        <v>2531</v>
      </c>
      <c r="B937" s="86">
        <v>6</v>
      </c>
      <c r="C937" s="123">
        <v>0.010390726436670503</v>
      </c>
      <c r="D937" s="86" t="s">
        <v>2365</v>
      </c>
      <c r="E937" s="86" t="b">
        <v>1</v>
      </c>
      <c r="F937" s="86" t="b">
        <v>0</v>
      </c>
      <c r="G937" s="86" t="b">
        <v>0</v>
      </c>
    </row>
    <row r="938" spans="1:7" ht="15">
      <c r="A938" s="86" t="s">
        <v>3127</v>
      </c>
      <c r="B938" s="86">
        <v>4</v>
      </c>
      <c r="C938" s="123">
        <v>0.009695242871931888</v>
      </c>
      <c r="D938" s="86" t="s">
        <v>2365</v>
      </c>
      <c r="E938" s="86" t="b">
        <v>0</v>
      </c>
      <c r="F938" s="86" t="b">
        <v>0</v>
      </c>
      <c r="G938" s="86" t="b">
        <v>0</v>
      </c>
    </row>
    <row r="939" spans="1:7" ht="15">
      <c r="A939" s="86" t="s">
        <v>3232</v>
      </c>
      <c r="B939" s="86">
        <v>4</v>
      </c>
      <c r="C939" s="123">
        <v>0.00854638092610844</v>
      </c>
      <c r="D939" s="86" t="s">
        <v>2365</v>
      </c>
      <c r="E939" s="86" t="b">
        <v>0</v>
      </c>
      <c r="F939" s="86" t="b">
        <v>0</v>
      </c>
      <c r="G939" s="86" t="b">
        <v>0</v>
      </c>
    </row>
    <row r="940" spans="1:7" ht="15">
      <c r="A940" s="86" t="s">
        <v>3107</v>
      </c>
      <c r="B940" s="86">
        <v>4</v>
      </c>
      <c r="C940" s="123">
        <v>0.00854638092610844</v>
      </c>
      <c r="D940" s="86" t="s">
        <v>2365</v>
      </c>
      <c r="E940" s="86" t="b">
        <v>0</v>
      </c>
      <c r="F940" s="86" t="b">
        <v>0</v>
      </c>
      <c r="G940" s="86" t="b">
        <v>0</v>
      </c>
    </row>
    <row r="941" spans="1:7" ht="15">
      <c r="A941" s="86" t="s">
        <v>2556</v>
      </c>
      <c r="B941" s="86">
        <v>4</v>
      </c>
      <c r="C941" s="123">
        <v>0.011314472840259989</v>
      </c>
      <c r="D941" s="86" t="s">
        <v>2365</v>
      </c>
      <c r="E941" s="86" t="b">
        <v>0</v>
      </c>
      <c r="F941" s="86" t="b">
        <v>0</v>
      </c>
      <c r="G941" s="86" t="b">
        <v>0</v>
      </c>
    </row>
    <row r="942" spans="1:7" ht="15">
      <c r="A942" s="86" t="s">
        <v>3081</v>
      </c>
      <c r="B942" s="86">
        <v>4</v>
      </c>
      <c r="C942" s="123">
        <v>0.00854638092610844</v>
      </c>
      <c r="D942" s="86" t="s">
        <v>2365</v>
      </c>
      <c r="E942" s="86" t="b">
        <v>0</v>
      </c>
      <c r="F942" s="86" t="b">
        <v>0</v>
      </c>
      <c r="G942" s="86" t="b">
        <v>0</v>
      </c>
    </row>
    <row r="943" spans="1:7" ht="15">
      <c r="A943" s="86" t="s">
        <v>3276</v>
      </c>
      <c r="B943" s="86">
        <v>4</v>
      </c>
      <c r="C943" s="123">
        <v>0.00854638092610844</v>
      </c>
      <c r="D943" s="86" t="s">
        <v>2365</v>
      </c>
      <c r="E943" s="86" t="b">
        <v>0</v>
      </c>
      <c r="F943" s="86" t="b">
        <v>0</v>
      </c>
      <c r="G943" s="86" t="b">
        <v>0</v>
      </c>
    </row>
    <row r="944" spans="1:7" ht="15">
      <c r="A944" s="86" t="s">
        <v>3277</v>
      </c>
      <c r="B944" s="86">
        <v>4</v>
      </c>
      <c r="C944" s="123">
        <v>0.00854638092610844</v>
      </c>
      <c r="D944" s="86" t="s">
        <v>2365</v>
      </c>
      <c r="E944" s="86" t="b">
        <v>0</v>
      </c>
      <c r="F944" s="86" t="b">
        <v>0</v>
      </c>
      <c r="G944" s="86" t="b">
        <v>0</v>
      </c>
    </row>
    <row r="945" spans="1:7" ht="15">
      <c r="A945" s="86" t="s">
        <v>3278</v>
      </c>
      <c r="B945" s="86">
        <v>4</v>
      </c>
      <c r="C945" s="123">
        <v>0.00854638092610844</v>
      </c>
      <c r="D945" s="86" t="s">
        <v>2365</v>
      </c>
      <c r="E945" s="86" t="b">
        <v>0</v>
      </c>
      <c r="F945" s="86" t="b">
        <v>0</v>
      </c>
      <c r="G945" s="86" t="b">
        <v>0</v>
      </c>
    </row>
    <row r="946" spans="1:7" ht="15">
      <c r="A946" s="86" t="s">
        <v>3279</v>
      </c>
      <c r="B946" s="86">
        <v>4</v>
      </c>
      <c r="C946" s="123">
        <v>0.00854638092610844</v>
      </c>
      <c r="D946" s="86" t="s">
        <v>2365</v>
      </c>
      <c r="E946" s="86" t="b">
        <v>0</v>
      </c>
      <c r="F946" s="86" t="b">
        <v>0</v>
      </c>
      <c r="G946" s="86" t="b">
        <v>0</v>
      </c>
    </row>
    <row r="947" spans="1:7" ht="15">
      <c r="A947" s="86" t="s">
        <v>3280</v>
      </c>
      <c r="B947" s="86">
        <v>4</v>
      </c>
      <c r="C947" s="123">
        <v>0.00854638092610844</v>
      </c>
      <c r="D947" s="86" t="s">
        <v>2365</v>
      </c>
      <c r="E947" s="86" t="b">
        <v>0</v>
      </c>
      <c r="F947" s="86" t="b">
        <v>0</v>
      </c>
      <c r="G947" s="86" t="b">
        <v>0</v>
      </c>
    </row>
    <row r="948" spans="1:7" ht="15">
      <c r="A948" s="86" t="s">
        <v>3219</v>
      </c>
      <c r="B948" s="86">
        <v>4</v>
      </c>
      <c r="C948" s="123">
        <v>0.00854638092610844</v>
      </c>
      <c r="D948" s="86" t="s">
        <v>2365</v>
      </c>
      <c r="E948" s="86" t="b">
        <v>0</v>
      </c>
      <c r="F948" s="86" t="b">
        <v>0</v>
      </c>
      <c r="G948" s="86" t="b">
        <v>0</v>
      </c>
    </row>
    <row r="949" spans="1:7" ht="15">
      <c r="A949" s="86" t="s">
        <v>3281</v>
      </c>
      <c r="B949" s="86">
        <v>4</v>
      </c>
      <c r="C949" s="123">
        <v>0.00854638092610844</v>
      </c>
      <c r="D949" s="86" t="s">
        <v>2365</v>
      </c>
      <c r="E949" s="86" t="b">
        <v>0</v>
      </c>
      <c r="F949" s="86" t="b">
        <v>0</v>
      </c>
      <c r="G949" s="86" t="b">
        <v>0</v>
      </c>
    </row>
    <row r="950" spans="1:7" ht="15">
      <c r="A950" s="86" t="s">
        <v>3282</v>
      </c>
      <c r="B950" s="86">
        <v>4</v>
      </c>
      <c r="C950" s="123">
        <v>0.00854638092610844</v>
      </c>
      <c r="D950" s="86" t="s">
        <v>2365</v>
      </c>
      <c r="E950" s="86" t="b">
        <v>0</v>
      </c>
      <c r="F950" s="86" t="b">
        <v>0</v>
      </c>
      <c r="G950" s="86" t="b">
        <v>0</v>
      </c>
    </row>
    <row r="951" spans="1:7" ht="15">
      <c r="A951" s="86" t="s">
        <v>3105</v>
      </c>
      <c r="B951" s="86">
        <v>4</v>
      </c>
      <c r="C951" s="123">
        <v>0.00854638092610844</v>
      </c>
      <c r="D951" s="86" t="s">
        <v>2365</v>
      </c>
      <c r="E951" s="86" t="b">
        <v>0</v>
      </c>
      <c r="F951" s="86" t="b">
        <v>0</v>
      </c>
      <c r="G951" s="86" t="b">
        <v>0</v>
      </c>
    </row>
    <row r="952" spans="1:7" ht="15">
      <c r="A952" s="86" t="s">
        <v>390</v>
      </c>
      <c r="B952" s="86">
        <v>4</v>
      </c>
      <c r="C952" s="123">
        <v>0.00854638092610844</v>
      </c>
      <c r="D952" s="86" t="s">
        <v>2365</v>
      </c>
      <c r="E952" s="86" t="b">
        <v>0</v>
      </c>
      <c r="F952" s="86" t="b">
        <v>0</v>
      </c>
      <c r="G952" s="86" t="b">
        <v>0</v>
      </c>
    </row>
    <row r="953" spans="1:7" ht="15">
      <c r="A953" s="86" t="s">
        <v>2521</v>
      </c>
      <c r="B953" s="86">
        <v>4</v>
      </c>
      <c r="C953" s="123">
        <v>0.00854638092610844</v>
      </c>
      <c r="D953" s="86" t="s">
        <v>2365</v>
      </c>
      <c r="E953" s="86" t="b">
        <v>0</v>
      </c>
      <c r="F953" s="86" t="b">
        <v>0</v>
      </c>
      <c r="G953" s="86" t="b">
        <v>0</v>
      </c>
    </row>
    <row r="954" spans="1:7" ht="15">
      <c r="A954" s="86" t="s">
        <v>3258</v>
      </c>
      <c r="B954" s="86">
        <v>3</v>
      </c>
      <c r="C954" s="123">
        <v>0.007271432153948916</v>
      </c>
      <c r="D954" s="86" t="s">
        <v>2365</v>
      </c>
      <c r="E954" s="86" t="b">
        <v>0</v>
      </c>
      <c r="F954" s="86" t="b">
        <v>0</v>
      </c>
      <c r="G954" s="86" t="b">
        <v>0</v>
      </c>
    </row>
    <row r="955" spans="1:7" ht="15">
      <c r="A955" s="86" t="s">
        <v>3118</v>
      </c>
      <c r="B955" s="86">
        <v>3</v>
      </c>
      <c r="C955" s="123">
        <v>0.007271432153948916</v>
      </c>
      <c r="D955" s="86" t="s">
        <v>2365</v>
      </c>
      <c r="E955" s="86" t="b">
        <v>1</v>
      </c>
      <c r="F955" s="86" t="b">
        <v>0</v>
      </c>
      <c r="G955" s="86" t="b">
        <v>0</v>
      </c>
    </row>
    <row r="956" spans="1:7" ht="15">
      <c r="A956" s="86" t="s">
        <v>2565</v>
      </c>
      <c r="B956" s="86">
        <v>3</v>
      </c>
      <c r="C956" s="123">
        <v>0.007271432153948916</v>
      </c>
      <c r="D956" s="86" t="s">
        <v>2365</v>
      </c>
      <c r="E956" s="86" t="b">
        <v>0</v>
      </c>
      <c r="F956" s="86" t="b">
        <v>0</v>
      </c>
      <c r="G956" s="86" t="b">
        <v>0</v>
      </c>
    </row>
    <row r="957" spans="1:7" ht="15">
      <c r="A957" s="86" t="s">
        <v>3306</v>
      </c>
      <c r="B957" s="86">
        <v>3</v>
      </c>
      <c r="C957" s="123">
        <v>0.007271432153948916</v>
      </c>
      <c r="D957" s="86" t="s">
        <v>2365</v>
      </c>
      <c r="E957" s="86" t="b">
        <v>0</v>
      </c>
      <c r="F957" s="86" t="b">
        <v>0</v>
      </c>
      <c r="G957" s="86" t="b">
        <v>0</v>
      </c>
    </row>
    <row r="958" spans="1:7" ht="15">
      <c r="A958" s="86" t="s">
        <v>3307</v>
      </c>
      <c r="B958" s="86">
        <v>3</v>
      </c>
      <c r="C958" s="123">
        <v>0.007271432153948916</v>
      </c>
      <c r="D958" s="86" t="s">
        <v>2365</v>
      </c>
      <c r="E958" s="86" t="b">
        <v>0</v>
      </c>
      <c r="F958" s="86" t="b">
        <v>0</v>
      </c>
      <c r="G958" s="86" t="b">
        <v>0</v>
      </c>
    </row>
    <row r="959" spans="1:7" ht="15">
      <c r="A959" s="86" t="s">
        <v>3100</v>
      </c>
      <c r="B959" s="86">
        <v>3</v>
      </c>
      <c r="C959" s="123">
        <v>0.007271432153948916</v>
      </c>
      <c r="D959" s="86" t="s">
        <v>2365</v>
      </c>
      <c r="E959" s="86" t="b">
        <v>0</v>
      </c>
      <c r="F959" s="86" t="b">
        <v>0</v>
      </c>
      <c r="G959" s="86" t="b">
        <v>0</v>
      </c>
    </row>
    <row r="960" spans="1:7" ht="15">
      <c r="A960" s="86" t="s">
        <v>3152</v>
      </c>
      <c r="B960" s="86">
        <v>3</v>
      </c>
      <c r="C960" s="123">
        <v>0.007271432153948916</v>
      </c>
      <c r="D960" s="86" t="s">
        <v>2365</v>
      </c>
      <c r="E960" s="86" t="b">
        <v>0</v>
      </c>
      <c r="F960" s="86" t="b">
        <v>0</v>
      </c>
      <c r="G960" s="86" t="b">
        <v>0</v>
      </c>
    </row>
    <row r="961" spans="1:7" ht="15">
      <c r="A961" s="86" t="s">
        <v>3308</v>
      </c>
      <c r="B961" s="86">
        <v>3</v>
      </c>
      <c r="C961" s="123">
        <v>0.007271432153948916</v>
      </c>
      <c r="D961" s="86" t="s">
        <v>2365</v>
      </c>
      <c r="E961" s="86" t="b">
        <v>0</v>
      </c>
      <c r="F961" s="86" t="b">
        <v>0</v>
      </c>
      <c r="G961" s="86" t="b">
        <v>0</v>
      </c>
    </row>
    <row r="962" spans="1:7" ht="15">
      <c r="A962" s="86" t="s">
        <v>3309</v>
      </c>
      <c r="B962" s="86">
        <v>3</v>
      </c>
      <c r="C962" s="123">
        <v>0.007271432153948916</v>
      </c>
      <c r="D962" s="86" t="s">
        <v>2365</v>
      </c>
      <c r="E962" s="86" t="b">
        <v>1</v>
      </c>
      <c r="F962" s="86" t="b">
        <v>0</v>
      </c>
      <c r="G962" s="86" t="b">
        <v>0</v>
      </c>
    </row>
    <row r="963" spans="1:7" ht="15">
      <c r="A963" s="86" t="s">
        <v>3181</v>
      </c>
      <c r="B963" s="86">
        <v>3</v>
      </c>
      <c r="C963" s="123">
        <v>0.007271432153948916</v>
      </c>
      <c r="D963" s="86" t="s">
        <v>2365</v>
      </c>
      <c r="E963" s="86" t="b">
        <v>0</v>
      </c>
      <c r="F963" s="86" t="b">
        <v>0</v>
      </c>
      <c r="G963" s="86" t="b">
        <v>0</v>
      </c>
    </row>
    <row r="964" spans="1:7" ht="15">
      <c r="A964" s="86" t="s">
        <v>3310</v>
      </c>
      <c r="B964" s="86">
        <v>3</v>
      </c>
      <c r="C964" s="123">
        <v>0.007271432153948916</v>
      </c>
      <c r="D964" s="86" t="s">
        <v>2365</v>
      </c>
      <c r="E964" s="86" t="b">
        <v>0</v>
      </c>
      <c r="F964" s="86" t="b">
        <v>0</v>
      </c>
      <c r="G964" s="86" t="b">
        <v>0</v>
      </c>
    </row>
    <row r="965" spans="1:7" ht="15">
      <c r="A965" s="86" t="s">
        <v>3311</v>
      </c>
      <c r="B965" s="86">
        <v>3</v>
      </c>
      <c r="C965" s="123">
        <v>0.007271432153948916</v>
      </c>
      <c r="D965" s="86" t="s">
        <v>2365</v>
      </c>
      <c r="E965" s="86" t="b">
        <v>0</v>
      </c>
      <c r="F965" s="86" t="b">
        <v>0</v>
      </c>
      <c r="G965" s="86" t="b">
        <v>0</v>
      </c>
    </row>
    <row r="966" spans="1:7" ht="15">
      <c r="A966" s="86" t="s">
        <v>3312</v>
      </c>
      <c r="B966" s="86">
        <v>3</v>
      </c>
      <c r="C966" s="123">
        <v>0.007271432153948916</v>
      </c>
      <c r="D966" s="86" t="s">
        <v>2365</v>
      </c>
      <c r="E966" s="86" t="b">
        <v>0</v>
      </c>
      <c r="F966" s="86" t="b">
        <v>0</v>
      </c>
      <c r="G966" s="86" t="b">
        <v>0</v>
      </c>
    </row>
    <row r="967" spans="1:7" ht="15">
      <c r="A967" s="86" t="s">
        <v>2557</v>
      </c>
      <c r="B967" s="86">
        <v>3</v>
      </c>
      <c r="C967" s="123">
        <v>0.008485854630194993</v>
      </c>
      <c r="D967" s="86" t="s">
        <v>2365</v>
      </c>
      <c r="E967" s="86" t="b">
        <v>0</v>
      </c>
      <c r="F967" s="86" t="b">
        <v>0</v>
      </c>
      <c r="G967" s="86" t="b">
        <v>0</v>
      </c>
    </row>
    <row r="968" spans="1:7" ht="15">
      <c r="A968" s="86" t="s">
        <v>3416</v>
      </c>
      <c r="B968" s="86">
        <v>2</v>
      </c>
      <c r="C968" s="123">
        <v>0.0056572364201299945</v>
      </c>
      <c r="D968" s="86" t="s">
        <v>2365</v>
      </c>
      <c r="E968" s="86" t="b">
        <v>0</v>
      </c>
      <c r="F968" s="86" t="b">
        <v>0</v>
      </c>
      <c r="G968" s="86" t="b">
        <v>0</v>
      </c>
    </row>
    <row r="969" spans="1:7" ht="15">
      <c r="A969" s="86" t="s">
        <v>3417</v>
      </c>
      <c r="B969" s="86">
        <v>2</v>
      </c>
      <c r="C969" s="123">
        <v>0.0056572364201299945</v>
      </c>
      <c r="D969" s="86" t="s">
        <v>2365</v>
      </c>
      <c r="E969" s="86" t="b">
        <v>1</v>
      </c>
      <c r="F969" s="86" t="b">
        <v>0</v>
      </c>
      <c r="G969" s="86" t="b">
        <v>0</v>
      </c>
    </row>
    <row r="970" spans="1:7" ht="15">
      <c r="A970" s="86" t="s">
        <v>3222</v>
      </c>
      <c r="B970" s="86">
        <v>2</v>
      </c>
      <c r="C970" s="123">
        <v>0.0056572364201299945</v>
      </c>
      <c r="D970" s="86" t="s">
        <v>2365</v>
      </c>
      <c r="E970" s="86" t="b">
        <v>1</v>
      </c>
      <c r="F970" s="86" t="b">
        <v>0</v>
      </c>
      <c r="G970" s="86" t="b">
        <v>0</v>
      </c>
    </row>
    <row r="971" spans="1:7" ht="15">
      <c r="A971" s="86" t="s">
        <v>3441</v>
      </c>
      <c r="B971" s="86">
        <v>2</v>
      </c>
      <c r="C971" s="123">
        <v>0.0056572364201299945</v>
      </c>
      <c r="D971" s="86" t="s">
        <v>2365</v>
      </c>
      <c r="E971" s="86" t="b">
        <v>0</v>
      </c>
      <c r="F971" s="86" t="b">
        <v>1</v>
      </c>
      <c r="G971" s="86" t="b">
        <v>0</v>
      </c>
    </row>
    <row r="972" spans="1:7" ht="15">
      <c r="A972" s="86" t="s">
        <v>3158</v>
      </c>
      <c r="B972" s="86">
        <v>2</v>
      </c>
      <c r="C972" s="123">
        <v>0.0056572364201299945</v>
      </c>
      <c r="D972" s="86" t="s">
        <v>2365</v>
      </c>
      <c r="E972" s="86" t="b">
        <v>0</v>
      </c>
      <c r="F972" s="86" t="b">
        <v>0</v>
      </c>
      <c r="G972" s="86" t="b">
        <v>0</v>
      </c>
    </row>
    <row r="973" spans="1:7" ht="15">
      <c r="A973" s="86" t="s">
        <v>3185</v>
      </c>
      <c r="B973" s="86">
        <v>2</v>
      </c>
      <c r="C973" s="123">
        <v>0.0056572364201299945</v>
      </c>
      <c r="D973" s="86" t="s">
        <v>2365</v>
      </c>
      <c r="E973" s="86" t="b">
        <v>0</v>
      </c>
      <c r="F973" s="86" t="b">
        <v>0</v>
      </c>
      <c r="G973" s="86" t="b">
        <v>0</v>
      </c>
    </row>
    <row r="974" spans="1:7" ht="15">
      <c r="A974" s="86" t="s">
        <v>3119</v>
      </c>
      <c r="B974" s="86">
        <v>2</v>
      </c>
      <c r="C974" s="123">
        <v>0.0056572364201299945</v>
      </c>
      <c r="D974" s="86" t="s">
        <v>2365</v>
      </c>
      <c r="E974" s="86" t="b">
        <v>0</v>
      </c>
      <c r="F974" s="86" t="b">
        <v>0</v>
      </c>
      <c r="G974" s="86" t="b">
        <v>0</v>
      </c>
    </row>
    <row r="975" spans="1:7" ht="15">
      <c r="A975" s="86" t="s">
        <v>3442</v>
      </c>
      <c r="B975" s="86">
        <v>2</v>
      </c>
      <c r="C975" s="123">
        <v>0.0056572364201299945</v>
      </c>
      <c r="D975" s="86" t="s">
        <v>2365</v>
      </c>
      <c r="E975" s="86" t="b">
        <v>1</v>
      </c>
      <c r="F975" s="86" t="b">
        <v>0</v>
      </c>
      <c r="G975" s="86" t="b">
        <v>0</v>
      </c>
    </row>
    <row r="976" spans="1:7" ht="15">
      <c r="A976" s="86" t="s">
        <v>3103</v>
      </c>
      <c r="B976" s="86">
        <v>2</v>
      </c>
      <c r="C976" s="123">
        <v>0.00704128237720577</v>
      </c>
      <c r="D976" s="86" t="s">
        <v>2365</v>
      </c>
      <c r="E976" s="86" t="b">
        <v>0</v>
      </c>
      <c r="F976" s="86" t="b">
        <v>0</v>
      </c>
      <c r="G976" s="86" t="b">
        <v>0</v>
      </c>
    </row>
    <row r="977" spans="1:7" ht="15">
      <c r="A977" s="86" t="s">
        <v>610</v>
      </c>
      <c r="B977" s="86">
        <v>2</v>
      </c>
      <c r="C977" s="123">
        <v>0.0056572364201299945</v>
      </c>
      <c r="D977" s="86" t="s">
        <v>2365</v>
      </c>
      <c r="E977" s="86" t="b">
        <v>1</v>
      </c>
      <c r="F977" s="86" t="b">
        <v>0</v>
      </c>
      <c r="G977" s="86" t="b">
        <v>0</v>
      </c>
    </row>
    <row r="978" spans="1:7" ht="15">
      <c r="A978" s="86" t="s">
        <v>3157</v>
      </c>
      <c r="B978" s="86">
        <v>2</v>
      </c>
      <c r="C978" s="123">
        <v>0.0056572364201299945</v>
      </c>
      <c r="D978" s="86" t="s">
        <v>2365</v>
      </c>
      <c r="E978" s="86" t="b">
        <v>0</v>
      </c>
      <c r="F978" s="86" t="b">
        <v>0</v>
      </c>
      <c r="G978" s="86" t="b">
        <v>0</v>
      </c>
    </row>
    <row r="979" spans="1:7" ht="15">
      <c r="A979" s="86" t="s">
        <v>406</v>
      </c>
      <c r="B979" s="86">
        <v>2</v>
      </c>
      <c r="C979" s="123">
        <v>0.0056572364201299945</v>
      </c>
      <c r="D979" s="86" t="s">
        <v>2365</v>
      </c>
      <c r="E979" s="86" t="b">
        <v>0</v>
      </c>
      <c r="F979" s="86" t="b">
        <v>0</v>
      </c>
      <c r="G979" s="86" t="b">
        <v>0</v>
      </c>
    </row>
    <row r="980" spans="1:7" ht="15">
      <c r="A980" s="86" t="s">
        <v>2500</v>
      </c>
      <c r="B980" s="86">
        <v>2</v>
      </c>
      <c r="C980" s="123">
        <v>0.00704128237720577</v>
      </c>
      <c r="D980" s="86" t="s">
        <v>2365</v>
      </c>
      <c r="E980" s="86" t="b">
        <v>0</v>
      </c>
      <c r="F980" s="86" t="b">
        <v>1</v>
      </c>
      <c r="G980" s="86" t="b">
        <v>0</v>
      </c>
    </row>
    <row r="981" spans="1:7" ht="15">
      <c r="A981" s="86" t="s">
        <v>3112</v>
      </c>
      <c r="B981" s="86">
        <v>2</v>
      </c>
      <c r="C981" s="123">
        <v>0.0056572364201299945</v>
      </c>
      <c r="D981" s="86" t="s">
        <v>2365</v>
      </c>
      <c r="E981" s="86" t="b">
        <v>0</v>
      </c>
      <c r="F981" s="86" t="b">
        <v>0</v>
      </c>
      <c r="G981" s="86" t="b">
        <v>0</v>
      </c>
    </row>
    <row r="982" spans="1:7" ht="15">
      <c r="A982" s="86" t="s">
        <v>2559</v>
      </c>
      <c r="B982" s="86">
        <v>2</v>
      </c>
      <c r="C982" s="123">
        <v>0.0056572364201299945</v>
      </c>
      <c r="D982" s="86" t="s">
        <v>2365</v>
      </c>
      <c r="E982" s="86" t="b">
        <v>0</v>
      </c>
      <c r="F982" s="86" t="b">
        <v>0</v>
      </c>
      <c r="G982" s="86" t="b">
        <v>0</v>
      </c>
    </row>
    <row r="983" spans="1:7" ht="15">
      <c r="A983" s="86" t="s">
        <v>2465</v>
      </c>
      <c r="B983" s="86">
        <v>2</v>
      </c>
      <c r="C983" s="123">
        <v>0.0056572364201299945</v>
      </c>
      <c r="D983" s="86" t="s">
        <v>2365</v>
      </c>
      <c r="E983" s="86" t="b">
        <v>0</v>
      </c>
      <c r="F983" s="86" t="b">
        <v>0</v>
      </c>
      <c r="G983" s="86" t="b">
        <v>0</v>
      </c>
    </row>
    <row r="984" spans="1:7" ht="15">
      <c r="A984" s="86" t="s">
        <v>2532</v>
      </c>
      <c r="B984" s="86">
        <v>2</v>
      </c>
      <c r="C984" s="123">
        <v>0.0056572364201299945</v>
      </c>
      <c r="D984" s="86" t="s">
        <v>2365</v>
      </c>
      <c r="E984" s="86" t="b">
        <v>0</v>
      </c>
      <c r="F984" s="86" t="b">
        <v>0</v>
      </c>
      <c r="G984" s="86" t="b">
        <v>0</v>
      </c>
    </row>
    <row r="985" spans="1:7" ht="15">
      <c r="A985" s="86" t="s">
        <v>3082</v>
      </c>
      <c r="B985" s="86">
        <v>2</v>
      </c>
      <c r="C985" s="123">
        <v>0.0056572364201299945</v>
      </c>
      <c r="D985" s="86" t="s">
        <v>2365</v>
      </c>
      <c r="E985" s="86" t="b">
        <v>1</v>
      </c>
      <c r="F985" s="86" t="b">
        <v>0</v>
      </c>
      <c r="G985" s="86" t="b">
        <v>0</v>
      </c>
    </row>
    <row r="986" spans="1:7" ht="15">
      <c r="A986" s="86" t="s">
        <v>3122</v>
      </c>
      <c r="B986" s="86">
        <v>2</v>
      </c>
      <c r="C986" s="123">
        <v>0.0056572364201299945</v>
      </c>
      <c r="D986" s="86" t="s">
        <v>2365</v>
      </c>
      <c r="E986" s="86" t="b">
        <v>0</v>
      </c>
      <c r="F986" s="86" t="b">
        <v>0</v>
      </c>
      <c r="G986" s="86" t="b">
        <v>0</v>
      </c>
    </row>
    <row r="987" spans="1:7" ht="15">
      <c r="A987" s="86" t="s">
        <v>587</v>
      </c>
      <c r="B987" s="86">
        <v>36</v>
      </c>
      <c r="C987" s="123">
        <v>0</v>
      </c>
      <c r="D987" s="86" t="s">
        <v>2366</v>
      </c>
      <c r="E987" s="86" t="b">
        <v>0</v>
      </c>
      <c r="F987" s="86" t="b">
        <v>0</v>
      </c>
      <c r="G987" s="86" t="b">
        <v>0</v>
      </c>
    </row>
    <row r="988" spans="1:7" ht="15">
      <c r="A988" s="86" t="s">
        <v>613</v>
      </c>
      <c r="B988" s="86">
        <v>25</v>
      </c>
      <c r="C988" s="123">
        <v>0.009679858930027483</v>
      </c>
      <c r="D988" s="86" t="s">
        <v>2366</v>
      </c>
      <c r="E988" s="86" t="b">
        <v>0</v>
      </c>
      <c r="F988" s="86" t="b">
        <v>0</v>
      </c>
      <c r="G988" s="86" t="b">
        <v>0</v>
      </c>
    </row>
    <row r="989" spans="1:7" ht="15">
      <c r="A989" s="86" t="s">
        <v>2464</v>
      </c>
      <c r="B989" s="86">
        <v>23</v>
      </c>
      <c r="C989" s="123">
        <v>0.01094185156294125</v>
      </c>
      <c r="D989" s="86" t="s">
        <v>2366</v>
      </c>
      <c r="E989" s="86" t="b">
        <v>0</v>
      </c>
      <c r="F989" s="86" t="b">
        <v>0</v>
      </c>
      <c r="G989" s="86" t="b">
        <v>0</v>
      </c>
    </row>
    <row r="990" spans="1:7" ht="15">
      <c r="A990" s="86" t="s">
        <v>607</v>
      </c>
      <c r="B990" s="86">
        <v>8</v>
      </c>
      <c r="C990" s="123">
        <v>0.012776772885581295</v>
      </c>
      <c r="D990" s="86" t="s">
        <v>2366</v>
      </c>
      <c r="E990" s="86" t="b">
        <v>0</v>
      </c>
      <c r="F990" s="86" t="b">
        <v>0</v>
      </c>
      <c r="G990" s="86" t="b">
        <v>0</v>
      </c>
    </row>
    <row r="991" spans="1:7" ht="15">
      <c r="A991" s="86" t="s">
        <v>2466</v>
      </c>
      <c r="B991" s="86">
        <v>7</v>
      </c>
      <c r="C991" s="123">
        <v>0.012172203484770692</v>
      </c>
      <c r="D991" s="86" t="s">
        <v>2366</v>
      </c>
      <c r="E991" s="86" t="b">
        <v>0</v>
      </c>
      <c r="F991" s="86" t="b">
        <v>0</v>
      </c>
      <c r="G991" s="86" t="b">
        <v>0</v>
      </c>
    </row>
    <row r="992" spans="1:7" ht="15">
      <c r="A992" s="86" t="s">
        <v>2544</v>
      </c>
      <c r="B992" s="86">
        <v>7</v>
      </c>
      <c r="C992" s="123">
        <v>0.012172203484770692</v>
      </c>
      <c r="D992" s="86" t="s">
        <v>2366</v>
      </c>
      <c r="E992" s="86" t="b">
        <v>0</v>
      </c>
      <c r="F992" s="86" t="b">
        <v>0</v>
      </c>
      <c r="G992" s="86" t="b">
        <v>0</v>
      </c>
    </row>
    <row r="993" spans="1:7" ht="15">
      <c r="A993" s="86" t="s">
        <v>2531</v>
      </c>
      <c r="B993" s="86">
        <v>6</v>
      </c>
      <c r="C993" s="123">
        <v>0.011415421766019222</v>
      </c>
      <c r="D993" s="86" t="s">
        <v>2366</v>
      </c>
      <c r="E993" s="86" t="b">
        <v>1</v>
      </c>
      <c r="F993" s="86" t="b">
        <v>0</v>
      </c>
      <c r="G993" s="86" t="b">
        <v>0</v>
      </c>
    </row>
    <row r="994" spans="1:7" ht="15">
      <c r="A994" s="86" t="s">
        <v>2545</v>
      </c>
      <c r="B994" s="86">
        <v>5</v>
      </c>
      <c r="C994" s="123">
        <v>0.010480837364685434</v>
      </c>
      <c r="D994" s="86" t="s">
        <v>2366</v>
      </c>
      <c r="E994" s="86" t="b">
        <v>0</v>
      </c>
      <c r="F994" s="86" t="b">
        <v>0</v>
      </c>
      <c r="G994" s="86" t="b">
        <v>0</v>
      </c>
    </row>
    <row r="995" spans="1:7" ht="15">
      <c r="A995" s="86" t="s">
        <v>610</v>
      </c>
      <c r="B995" s="86">
        <v>5</v>
      </c>
      <c r="C995" s="123">
        <v>0.010480837364685434</v>
      </c>
      <c r="D995" s="86" t="s">
        <v>2366</v>
      </c>
      <c r="E995" s="86" t="b">
        <v>1</v>
      </c>
      <c r="F995" s="86" t="b">
        <v>0</v>
      </c>
      <c r="G995" s="86" t="b">
        <v>0</v>
      </c>
    </row>
    <row r="996" spans="1:7" ht="15">
      <c r="A996" s="86" t="s">
        <v>2546</v>
      </c>
      <c r="B996" s="86">
        <v>5</v>
      </c>
      <c r="C996" s="123">
        <v>0.010480837364685434</v>
      </c>
      <c r="D996" s="86" t="s">
        <v>2366</v>
      </c>
      <c r="E996" s="86" t="b">
        <v>0</v>
      </c>
      <c r="F996" s="86" t="b">
        <v>0</v>
      </c>
      <c r="G996" s="86" t="b">
        <v>0</v>
      </c>
    </row>
    <row r="997" spans="1:7" ht="15">
      <c r="A997" s="86" t="s">
        <v>3191</v>
      </c>
      <c r="B997" s="86">
        <v>5</v>
      </c>
      <c r="C997" s="123">
        <v>0.010480837364685434</v>
      </c>
      <c r="D997" s="86" t="s">
        <v>2366</v>
      </c>
      <c r="E997" s="86" t="b">
        <v>0</v>
      </c>
      <c r="F997" s="86" t="b">
        <v>0</v>
      </c>
      <c r="G997" s="86" t="b">
        <v>0</v>
      </c>
    </row>
    <row r="998" spans="1:7" ht="15">
      <c r="A998" s="86" t="s">
        <v>402</v>
      </c>
      <c r="B998" s="86">
        <v>5</v>
      </c>
      <c r="C998" s="123">
        <v>0.010480837364685434</v>
      </c>
      <c r="D998" s="86" t="s">
        <v>2366</v>
      </c>
      <c r="E998" s="86" t="b">
        <v>0</v>
      </c>
      <c r="F998" s="86" t="b">
        <v>0</v>
      </c>
      <c r="G998" s="86" t="b">
        <v>0</v>
      </c>
    </row>
    <row r="999" spans="1:7" ht="15">
      <c r="A999" s="86" t="s">
        <v>3080</v>
      </c>
      <c r="B999" s="86">
        <v>4</v>
      </c>
      <c r="C999" s="123">
        <v>0.009332445080091198</v>
      </c>
      <c r="D999" s="86" t="s">
        <v>2366</v>
      </c>
      <c r="E999" s="86" t="b">
        <v>0</v>
      </c>
      <c r="F999" s="86" t="b">
        <v>0</v>
      </c>
      <c r="G999" s="86" t="b">
        <v>0</v>
      </c>
    </row>
    <row r="1000" spans="1:7" ht="15">
      <c r="A1000" s="86" t="s">
        <v>3120</v>
      </c>
      <c r="B1000" s="86">
        <v>4</v>
      </c>
      <c r="C1000" s="123">
        <v>0.009332445080091198</v>
      </c>
      <c r="D1000" s="86" t="s">
        <v>2366</v>
      </c>
      <c r="E1000" s="86" t="b">
        <v>0</v>
      </c>
      <c r="F1000" s="86" t="b">
        <v>0</v>
      </c>
      <c r="G1000" s="86" t="b">
        <v>0</v>
      </c>
    </row>
    <row r="1001" spans="1:7" ht="15">
      <c r="A1001" s="86" t="s">
        <v>3096</v>
      </c>
      <c r="B1001" s="86">
        <v>4</v>
      </c>
      <c r="C1001" s="123">
        <v>0.009332445080091198</v>
      </c>
      <c r="D1001" s="86" t="s">
        <v>2366</v>
      </c>
      <c r="E1001" s="86" t="b">
        <v>1</v>
      </c>
      <c r="F1001" s="86" t="b">
        <v>0</v>
      </c>
      <c r="G1001" s="86" t="b">
        <v>0</v>
      </c>
    </row>
    <row r="1002" spans="1:7" ht="15">
      <c r="A1002" s="86" t="s">
        <v>3160</v>
      </c>
      <c r="B1002" s="86">
        <v>3</v>
      </c>
      <c r="C1002" s="123">
        <v>0.007915754860985023</v>
      </c>
      <c r="D1002" s="86" t="s">
        <v>2366</v>
      </c>
      <c r="E1002" s="86" t="b">
        <v>0</v>
      </c>
      <c r="F1002" s="86" t="b">
        <v>0</v>
      </c>
      <c r="G1002" s="86" t="b">
        <v>0</v>
      </c>
    </row>
    <row r="1003" spans="1:7" ht="15">
      <c r="A1003" s="86" t="s">
        <v>3110</v>
      </c>
      <c r="B1003" s="86">
        <v>3</v>
      </c>
      <c r="C1003" s="123">
        <v>0.007915754860985023</v>
      </c>
      <c r="D1003" s="86" t="s">
        <v>2366</v>
      </c>
      <c r="E1003" s="86" t="b">
        <v>0</v>
      </c>
      <c r="F1003" s="86" t="b">
        <v>0</v>
      </c>
      <c r="G1003" s="86" t="b">
        <v>0</v>
      </c>
    </row>
    <row r="1004" spans="1:7" ht="15">
      <c r="A1004" s="86" t="s">
        <v>3111</v>
      </c>
      <c r="B1004" s="86">
        <v>3</v>
      </c>
      <c r="C1004" s="123">
        <v>0.007915754860985023</v>
      </c>
      <c r="D1004" s="86" t="s">
        <v>2366</v>
      </c>
      <c r="E1004" s="86" t="b">
        <v>0</v>
      </c>
      <c r="F1004" s="86" t="b">
        <v>0</v>
      </c>
      <c r="G1004" s="86" t="b">
        <v>0</v>
      </c>
    </row>
    <row r="1005" spans="1:7" ht="15">
      <c r="A1005" s="86" t="s">
        <v>3384</v>
      </c>
      <c r="B1005" s="86">
        <v>3</v>
      </c>
      <c r="C1005" s="123">
        <v>0.007915754860985023</v>
      </c>
      <c r="D1005" s="86" t="s">
        <v>2366</v>
      </c>
      <c r="E1005" s="86" t="b">
        <v>0</v>
      </c>
      <c r="F1005" s="86" t="b">
        <v>0</v>
      </c>
      <c r="G1005" s="86" t="b">
        <v>0</v>
      </c>
    </row>
    <row r="1006" spans="1:7" ht="15">
      <c r="A1006" s="86" t="s">
        <v>3385</v>
      </c>
      <c r="B1006" s="86">
        <v>3</v>
      </c>
      <c r="C1006" s="123">
        <v>0.007915754860985023</v>
      </c>
      <c r="D1006" s="86" t="s">
        <v>2366</v>
      </c>
      <c r="E1006" s="86" t="b">
        <v>0</v>
      </c>
      <c r="F1006" s="86" t="b">
        <v>0</v>
      </c>
      <c r="G1006" s="86" t="b">
        <v>0</v>
      </c>
    </row>
    <row r="1007" spans="1:7" ht="15">
      <c r="A1007" s="86" t="s">
        <v>3386</v>
      </c>
      <c r="B1007" s="86">
        <v>3</v>
      </c>
      <c r="C1007" s="123">
        <v>0.007915754860985023</v>
      </c>
      <c r="D1007" s="86" t="s">
        <v>2366</v>
      </c>
      <c r="E1007" s="86" t="b">
        <v>0</v>
      </c>
      <c r="F1007" s="86" t="b">
        <v>0</v>
      </c>
      <c r="G1007" s="86" t="b">
        <v>0</v>
      </c>
    </row>
    <row r="1008" spans="1:7" ht="15">
      <c r="A1008" s="86" t="s">
        <v>3216</v>
      </c>
      <c r="B1008" s="86">
        <v>3</v>
      </c>
      <c r="C1008" s="123">
        <v>0.007915754860985023</v>
      </c>
      <c r="D1008" s="86" t="s">
        <v>2366</v>
      </c>
      <c r="E1008" s="86" t="b">
        <v>0</v>
      </c>
      <c r="F1008" s="86" t="b">
        <v>0</v>
      </c>
      <c r="G1008" s="86" t="b">
        <v>0</v>
      </c>
    </row>
    <row r="1009" spans="1:7" ht="15">
      <c r="A1009" s="86" t="s">
        <v>3130</v>
      </c>
      <c r="B1009" s="86">
        <v>3</v>
      </c>
      <c r="C1009" s="123">
        <v>0.011415421766019222</v>
      </c>
      <c r="D1009" s="86" t="s">
        <v>2366</v>
      </c>
      <c r="E1009" s="86" t="b">
        <v>1</v>
      </c>
      <c r="F1009" s="86" t="b">
        <v>0</v>
      </c>
      <c r="G1009" s="86" t="b">
        <v>0</v>
      </c>
    </row>
    <row r="1010" spans="1:7" ht="15">
      <c r="A1010" s="86" t="s">
        <v>3095</v>
      </c>
      <c r="B1010" s="86">
        <v>3</v>
      </c>
      <c r="C1010" s="123">
        <v>0.007915754860985023</v>
      </c>
      <c r="D1010" s="86" t="s">
        <v>2366</v>
      </c>
      <c r="E1010" s="86" t="b">
        <v>0</v>
      </c>
      <c r="F1010" s="86" t="b">
        <v>0</v>
      </c>
      <c r="G1010" s="86" t="b">
        <v>0</v>
      </c>
    </row>
    <row r="1011" spans="1:7" ht="15">
      <c r="A1011" s="86" t="s">
        <v>2583</v>
      </c>
      <c r="B1011" s="86">
        <v>3</v>
      </c>
      <c r="C1011" s="123">
        <v>0.007915754860985023</v>
      </c>
      <c r="D1011" s="86" t="s">
        <v>2366</v>
      </c>
      <c r="E1011" s="86" t="b">
        <v>0</v>
      </c>
      <c r="F1011" s="86" t="b">
        <v>0</v>
      </c>
      <c r="G1011" s="86" t="b">
        <v>0</v>
      </c>
    </row>
    <row r="1012" spans="1:7" ht="15">
      <c r="A1012" s="86" t="s">
        <v>3333</v>
      </c>
      <c r="B1012" s="86">
        <v>3</v>
      </c>
      <c r="C1012" s="123">
        <v>0.007915754860985023</v>
      </c>
      <c r="D1012" s="86" t="s">
        <v>2366</v>
      </c>
      <c r="E1012" s="86" t="b">
        <v>0</v>
      </c>
      <c r="F1012" s="86" t="b">
        <v>0</v>
      </c>
      <c r="G1012" s="86" t="b">
        <v>0</v>
      </c>
    </row>
    <row r="1013" spans="1:7" ht="15">
      <c r="A1013" s="86" t="s">
        <v>3123</v>
      </c>
      <c r="B1013" s="86">
        <v>3</v>
      </c>
      <c r="C1013" s="123">
        <v>0.007915754860985023</v>
      </c>
      <c r="D1013" s="86" t="s">
        <v>2366</v>
      </c>
      <c r="E1013" s="86" t="b">
        <v>0</v>
      </c>
      <c r="F1013" s="86" t="b">
        <v>0</v>
      </c>
      <c r="G1013" s="86" t="b">
        <v>0</v>
      </c>
    </row>
    <row r="1014" spans="1:7" ht="15">
      <c r="A1014" s="86" t="s">
        <v>3189</v>
      </c>
      <c r="B1014" s="86">
        <v>3</v>
      </c>
      <c r="C1014" s="123">
        <v>0.007915754860985023</v>
      </c>
      <c r="D1014" s="86" t="s">
        <v>2366</v>
      </c>
      <c r="E1014" s="86" t="b">
        <v>1</v>
      </c>
      <c r="F1014" s="86" t="b">
        <v>0</v>
      </c>
      <c r="G1014" s="86" t="b">
        <v>0</v>
      </c>
    </row>
    <row r="1015" spans="1:7" ht="15">
      <c r="A1015" s="86" t="s">
        <v>3190</v>
      </c>
      <c r="B1015" s="86">
        <v>3</v>
      </c>
      <c r="C1015" s="123">
        <v>0.007915754860985023</v>
      </c>
      <c r="D1015" s="86" t="s">
        <v>2366</v>
      </c>
      <c r="E1015" s="86" t="b">
        <v>0</v>
      </c>
      <c r="F1015" s="86" t="b">
        <v>0</v>
      </c>
      <c r="G1015" s="86" t="b">
        <v>0</v>
      </c>
    </row>
    <row r="1016" spans="1:7" ht="15">
      <c r="A1016" s="86" t="s">
        <v>3324</v>
      </c>
      <c r="B1016" s="86">
        <v>3</v>
      </c>
      <c r="C1016" s="123">
        <v>0.007915754860985023</v>
      </c>
      <c r="D1016" s="86" t="s">
        <v>2366</v>
      </c>
      <c r="E1016" s="86" t="b">
        <v>0</v>
      </c>
      <c r="F1016" s="86" t="b">
        <v>0</v>
      </c>
      <c r="G1016" s="86" t="b">
        <v>0</v>
      </c>
    </row>
    <row r="1017" spans="1:7" ht="15">
      <c r="A1017" s="86" t="s">
        <v>3325</v>
      </c>
      <c r="B1017" s="86">
        <v>3</v>
      </c>
      <c r="C1017" s="123">
        <v>0.007915754860985023</v>
      </c>
      <c r="D1017" s="86" t="s">
        <v>2366</v>
      </c>
      <c r="E1017" s="86" t="b">
        <v>0</v>
      </c>
      <c r="F1017" s="86" t="b">
        <v>0</v>
      </c>
      <c r="G1017" s="86" t="b">
        <v>0</v>
      </c>
    </row>
    <row r="1018" spans="1:7" ht="15">
      <c r="A1018" s="86" t="s">
        <v>3326</v>
      </c>
      <c r="B1018" s="86">
        <v>3</v>
      </c>
      <c r="C1018" s="123">
        <v>0.007915754860985023</v>
      </c>
      <c r="D1018" s="86" t="s">
        <v>2366</v>
      </c>
      <c r="E1018" s="86" t="b">
        <v>0</v>
      </c>
      <c r="F1018" s="86" t="b">
        <v>0</v>
      </c>
      <c r="G1018" s="86" t="b">
        <v>0</v>
      </c>
    </row>
    <row r="1019" spans="1:7" ht="15">
      <c r="A1019" s="86" t="s">
        <v>3327</v>
      </c>
      <c r="B1019" s="86">
        <v>3</v>
      </c>
      <c r="C1019" s="123">
        <v>0.007915754860985023</v>
      </c>
      <c r="D1019" s="86" t="s">
        <v>2366</v>
      </c>
      <c r="E1019" s="86" t="b">
        <v>0</v>
      </c>
      <c r="F1019" s="86" t="b">
        <v>0</v>
      </c>
      <c r="G1019" s="86" t="b">
        <v>0</v>
      </c>
    </row>
    <row r="1020" spans="1:7" ht="15">
      <c r="A1020" s="86" t="s">
        <v>3328</v>
      </c>
      <c r="B1020" s="86">
        <v>3</v>
      </c>
      <c r="C1020" s="123">
        <v>0.007915754860985023</v>
      </c>
      <c r="D1020" s="86" t="s">
        <v>2366</v>
      </c>
      <c r="E1020" s="86" t="b">
        <v>0</v>
      </c>
      <c r="F1020" s="86" t="b">
        <v>0</v>
      </c>
      <c r="G1020" s="86" t="b">
        <v>0</v>
      </c>
    </row>
    <row r="1021" spans="1:7" ht="15">
      <c r="A1021" s="86" t="s">
        <v>3611</v>
      </c>
      <c r="B1021" s="86">
        <v>2</v>
      </c>
      <c r="C1021" s="123">
        <v>0.006138251858695873</v>
      </c>
      <c r="D1021" s="86" t="s">
        <v>2366</v>
      </c>
      <c r="E1021" s="86" t="b">
        <v>0</v>
      </c>
      <c r="F1021" s="86" t="b">
        <v>0</v>
      </c>
      <c r="G1021" s="86" t="b">
        <v>0</v>
      </c>
    </row>
    <row r="1022" spans="1:7" ht="15">
      <c r="A1022" s="86" t="s">
        <v>3134</v>
      </c>
      <c r="B1022" s="86">
        <v>2</v>
      </c>
      <c r="C1022" s="123">
        <v>0.006138251858695873</v>
      </c>
      <c r="D1022" s="86" t="s">
        <v>2366</v>
      </c>
      <c r="E1022" s="86" t="b">
        <v>0</v>
      </c>
      <c r="F1022" s="86" t="b">
        <v>0</v>
      </c>
      <c r="G1022" s="86" t="b">
        <v>0</v>
      </c>
    </row>
    <row r="1023" spans="1:7" ht="15">
      <c r="A1023" s="86" t="s">
        <v>3252</v>
      </c>
      <c r="B1023" s="86">
        <v>2</v>
      </c>
      <c r="C1023" s="123">
        <v>0.006138251858695873</v>
      </c>
      <c r="D1023" s="86" t="s">
        <v>2366</v>
      </c>
      <c r="E1023" s="86" t="b">
        <v>0</v>
      </c>
      <c r="F1023" s="86" t="b">
        <v>0</v>
      </c>
      <c r="G1023" s="86" t="b">
        <v>0</v>
      </c>
    </row>
    <row r="1024" spans="1:7" ht="15">
      <c r="A1024" s="86" t="s">
        <v>3251</v>
      </c>
      <c r="B1024" s="86">
        <v>2</v>
      </c>
      <c r="C1024" s="123">
        <v>0.006138251858695873</v>
      </c>
      <c r="D1024" s="86" t="s">
        <v>2366</v>
      </c>
      <c r="E1024" s="86" t="b">
        <v>0</v>
      </c>
      <c r="F1024" s="86" t="b">
        <v>0</v>
      </c>
      <c r="G1024" s="86" t="b">
        <v>0</v>
      </c>
    </row>
    <row r="1025" spans="1:7" ht="15">
      <c r="A1025" s="86" t="s">
        <v>3570</v>
      </c>
      <c r="B1025" s="86">
        <v>2</v>
      </c>
      <c r="C1025" s="123">
        <v>0.006138251858695873</v>
      </c>
      <c r="D1025" s="86" t="s">
        <v>2366</v>
      </c>
      <c r="E1025" s="86" t="b">
        <v>0</v>
      </c>
      <c r="F1025" s="86" t="b">
        <v>0</v>
      </c>
      <c r="G1025" s="86" t="b">
        <v>0</v>
      </c>
    </row>
    <row r="1026" spans="1:7" ht="15">
      <c r="A1026" s="86" t="s">
        <v>2552</v>
      </c>
      <c r="B1026" s="86">
        <v>2</v>
      </c>
      <c r="C1026" s="123">
        <v>0.006138251858695873</v>
      </c>
      <c r="D1026" s="86" t="s">
        <v>2366</v>
      </c>
      <c r="E1026" s="86" t="b">
        <v>0</v>
      </c>
      <c r="F1026" s="86" t="b">
        <v>1</v>
      </c>
      <c r="G1026" s="86" t="b">
        <v>0</v>
      </c>
    </row>
    <row r="1027" spans="1:7" ht="15">
      <c r="A1027" s="86" t="s">
        <v>2549</v>
      </c>
      <c r="B1027" s="86">
        <v>2</v>
      </c>
      <c r="C1027" s="123">
        <v>0.006138251858695873</v>
      </c>
      <c r="D1027" s="86" t="s">
        <v>2366</v>
      </c>
      <c r="E1027" s="86" t="b">
        <v>0</v>
      </c>
      <c r="F1027" s="86" t="b">
        <v>0</v>
      </c>
      <c r="G1027" s="86" t="b">
        <v>0</v>
      </c>
    </row>
    <row r="1028" spans="1:7" ht="15">
      <c r="A1028" s="86" t="s">
        <v>2550</v>
      </c>
      <c r="B1028" s="86">
        <v>2</v>
      </c>
      <c r="C1028" s="123">
        <v>0.006138251858695873</v>
      </c>
      <c r="D1028" s="86" t="s">
        <v>2366</v>
      </c>
      <c r="E1028" s="86" t="b">
        <v>0</v>
      </c>
      <c r="F1028" s="86" t="b">
        <v>0</v>
      </c>
      <c r="G1028" s="86" t="b">
        <v>0</v>
      </c>
    </row>
    <row r="1029" spans="1:7" ht="15">
      <c r="A1029" s="86" t="s">
        <v>3571</v>
      </c>
      <c r="B1029" s="86">
        <v>2</v>
      </c>
      <c r="C1029" s="123">
        <v>0.006138251858695873</v>
      </c>
      <c r="D1029" s="86" t="s">
        <v>2366</v>
      </c>
      <c r="E1029" s="86" t="b">
        <v>0</v>
      </c>
      <c r="F1029" s="86" t="b">
        <v>0</v>
      </c>
      <c r="G1029" s="86" t="b">
        <v>0</v>
      </c>
    </row>
    <row r="1030" spans="1:7" ht="15">
      <c r="A1030" s="86" t="s">
        <v>3122</v>
      </c>
      <c r="B1030" s="86">
        <v>2</v>
      </c>
      <c r="C1030" s="123">
        <v>0.006138251858695873</v>
      </c>
      <c r="D1030" s="86" t="s">
        <v>2366</v>
      </c>
      <c r="E1030" s="86" t="b">
        <v>0</v>
      </c>
      <c r="F1030" s="86" t="b">
        <v>0</v>
      </c>
      <c r="G1030" s="86" t="b">
        <v>0</v>
      </c>
    </row>
    <row r="1031" spans="1:7" ht="15">
      <c r="A1031" s="86" t="s">
        <v>3117</v>
      </c>
      <c r="B1031" s="86">
        <v>2</v>
      </c>
      <c r="C1031" s="123">
        <v>0.006138251858695873</v>
      </c>
      <c r="D1031" s="86" t="s">
        <v>2366</v>
      </c>
      <c r="E1031" s="86" t="b">
        <v>1</v>
      </c>
      <c r="F1031" s="86" t="b">
        <v>0</v>
      </c>
      <c r="G1031" s="86" t="b">
        <v>0</v>
      </c>
    </row>
    <row r="1032" spans="1:7" ht="15">
      <c r="A1032" s="86" t="s">
        <v>3115</v>
      </c>
      <c r="B1032" s="86">
        <v>2</v>
      </c>
      <c r="C1032" s="123">
        <v>0.006138251858695873</v>
      </c>
      <c r="D1032" s="86" t="s">
        <v>2366</v>
      </c>
      <c r="E1032" s="86" t="b">
        <v>0</v>
      </c>
      <c r="F1032" s="86" t="b">
        <v>0</v>
      </c>
      <c r="G1032" s="86" t="b">
        <v>0</v>
      </c>
    </row>
    <row r="1033" spans="1:7" ht="15">
      <c r="A1033" s="86" t="s">
        <v>3195</v>
      </c>
      <c r="B1033" s="86">
        <v>2</v>
      </c>
      <c r="C1033" s="123">
        <v>0.006138251858695873</v>
      </c>
      <c r="D1033" s="86" t="s">
        <v>2366</v>
      </c>
      <c r="E1033" s="86" t="b">
        <v>0</v>
      </c>
      <c r="F1033" s="86" t="b">
        <v>0</v>
      </c>
      <c r="G1033" s="86" t="b">
        <v>0</v>
      </c>
    </row>
    <row r="1034" spans="1:7" ht="15">
      <c r="A1034" s="86" t="s">
        <v>3109</v>
      </c>
      <c r="B1034" s="86">
        <v>2</v>
      </c>
      <c r="C1034" s="123">
        <v>0.006138251858695873</v>
      </c>
      <c r="D1034" s="86" t="s">
        <v>2366</v>
      </c>
      <c r="E1034" s="86" t="b">
        <v>0</v>
      </c>
      <c r="F1034" s="86" t="b">
        <v>0</v>
      </c>
      <c r="G1034" s="86" t="b">
        <v>0</v>
      </c>
    </row>
    <row r="1035" spans="1:7" ht="15">
      <c r="A1035" s="86" t="s">
        <v>3091</v>
      </c>
      <c r="B1035" s="86">
        <v>2</v>
      </c>
      <c r="C1035" s="123">
        <v>0.006138251858695873</v>
      </c>
      <c r="D1035" s="86" t="s">
        <v>2366</v>
      </c>
      <c r="E1035" s="86" t="b">
        <v>0</v>
      </c>
      <c r="F1035" s="86" t="b">
        <v>0</v>
      </c>
      <c r="G1035" s="86" t="b">
        <v>0</v>
      </c>
    </row>
    <row r="1036" spans="1:7" ht="15">
      <c r="A1036" s="86" t="s">
        <v>2535</v>
      </c>
      <c r="B1036" s="86">
        <v>2</v>
      </c>
      <c r="C1036" s="123">
        <v>0.006138251858695873</v>
      </c>
      <c r="D1036" s="86" t="s">
        <v>2366</v>
      </c>
      <c r="E1036" s="86" t="b">
        <v>0</v>
      </c>
      <c r="F1036" s="86" t="b">
        <v>0</v>
      </c>
      <c r="G1036" s="86" t="b">
        <v>0</v>
      </c>
    </row>
    <row r="1037" spans="1:7" ht="15">
      <c r="A1037" s="86" t="s">
        <v>3572</v>
      </c>
      <c r="B1037" s="86">
        <v>2</v>
      </c>
      <c r="C1037" s="123">
        <v>0.006138251858695873</v>
      </c>
      <c r="D1037" s="86" t="s">
        <v>2366</v>
      </c>
      <c r="E1037" s="86" t="b">
        <v>0</v>
      </c>
      <c r="F1037" s="86" t="b">
        <v>0</v>
      </c>
      <c r="G1037" s="86" t="b">
        <v>0</v>
      </c>
    </row>
    <row r="1038" spans="1:7" ht="15">
      <c r="A1038" s="86" t="s">
        <v>3409</v>
      </c>
      <c r="B1038" s="86">
        <v>2</v>
      </c>
      <c r="C1038" s="123">
        <v>0.006138251858695873</v>
      </c>
      <c r="D1038" s="86" t="s">
        <v>2366</v>
      </c>
      <c r="E1038" s="86" t="b">
        <v>0</v>
      </c>
      <c r="F1038" s="86" t="b">
        <v>0</v>
      </c>
      <c r="G1038" s="86" t="b">
        <v>0</v>
      </c>
    </row>
    <row r="1039" spans="1:7" ht="15">
      <c r="A1039" s="86" t="s">
        <v>3410</v>
      </c>
      <c r="B1039" s="86">
        <v>2</v>
      </c>
      <c r="C1039" s="123">
        <v>0.006138251858695873</v>
      </c>
      <c r="D1039" s="86" t="s">
        <v>2366</v>
      </c>
      <c r="E1039" s="86" t="b">
        <v>0</v>
      </c>
      <c r="F1039" s="86" t="b">
        <v>0</v>
      </c>
      <c r="G1039" s="86" t="b">
        <v>0</v>
      </c>
    </row>
    <row r="1040" spans="1:7" ht="15">
      <c r="A1040" s="86" t="s">
        <v>3411</v>
      </c>
      <c r="B1040" s="86">
        <v>2</v>
      </c>
      <c r="C1040" s="123">
        <v>0.006138251858695873</v>
      </c>
      <c r="D1040" s="86" t="s">
        <v>2366</v>
      </c>
      <c r="E1040" s="86" t="b">
        <v>0</v>
      </c>
      <c r="F1040" s="86" t="b">
        <v>0</v>
      </c>
      <c r="G1040" s="86" t="b">
        <v>0</v>
      </c>
    </row>
    <row r="1041" spans="1:7" ht="15">
      <c r="A1041" s="86" t="s">
        <v>3412</v>
      </c>
      <c r="B1041" s="86">
        <v>2</v>
      </c>
      <c r="C1041" s="123">
        <v>0.006138251858695873</v>
      </c>
      <c r="D1041" s="86" t="s">
        <v>2366</v>
      </c>
      <c r="E1041" s="86" t="b">
        <v>1</v>
      </c>
      <c r="F1041" s="86" t="b">
        <v>0</v>
      </c>
      <c r="G1041" s="86" t="b">
        <v>0</v>
      </c>
    </row>
    <row r="1042" spans="1:7" ht="15">
      <c r="A1042" s="86" t="s">
        <v>3413</v>
      </c>
      <c r="B1042" s="86">
        <v>2</v>
      </c>
      <c r="C1042" s="123">
        <v>0.006138251858695873</v>
      </c>
      <c r="D1042" s="86" t="s">
        <v>2366</v>
      </c>
      <c r="E1042" s="86" t="b">
        <v>1</v>
      </c>
      <c r="F1042" s="86" t="b">
        <v>0</v>
      </c>
      <c r="G1042" s="86" t="b">
        <v>0</v>
      </c>
    </row>
    <row r="1043" spans="1:7" ht="15">
      <c r="A1043" s="86" t="s">
        <v>3414</v>
      </c>
      <c r="B1043" s="86">
        <v>2</v>
      </c>
      <c r="C1043" s="123">
        <v>0.006138251858695873</v>
      </c>
      <c r="D1043" s="86" t="s">
        <v>2366</v>
      </c>
      <c r="E1043" s="86" t="b">
        <v>0</v>
      </c>
      <c r="F1043" s="86" t="b">
        <v>0</v>
      </c>
      <c r="G1043" s="86" t="b">
        <v>0</v>
      </c>
    </row>
    <row r="1044" spans="1:7" ht="15">
      <c r="A1044" s="86" t="s">
        <v>3106</v>
      </c>
      <c r="B1044" s="86">
        <v>2</v>
      </c>
      <c r="C1044" s="123">
        <v>0.006138251858695873</v>
      </c>
      <c r="D1044" s="86" t="s">
        <v>2366</v>
      </c>
      <c r="E1044" s="86" t="b">
        <v>0</v>
      </c>
      <c r="F1044" s="86" t="b">
        <v>0</v>
      </c>
      <c r="G1044" s="86" t="b">
        <v>0</v>
      </c>
    </row>
    <row r="1045" spans="1:7" ht="15">
      <c r="A1045" s="86" t="s">
        <v>3297</v>
      </c>
      <c r="B1045" s="86">
        <v>2</v>
      </c>
      <c r="C1045" s="123">
        <v>0.006138251858695873</v>
      </c>
      <c r="D1045" s="86" t="s">
        <v>2366</v>
      </c>
      <c r="E1045" s="86" t="b">
        <v>0</v>
      </c>
      <c r="F1045" s="86" t="b">
        <v>0</v>
      </c>
      <c r="G1045" s="86" t="b">
        <v>0</v>
      </c>
    </row>
    <row r="1046" spans="1:7" ht="15">
      <c r="A1046" s="86" t="s">
        <v>3415</v>
      </c>
      <c r="B1046" s="86">
        <v>2</v>
      </c>
      <c r="C1046" s="123">
        <v>0.006138251858695873</v>
      </c>
      <c r="D1046" s="86" t="s">
        <v>2366</v>
      </c>
      <c r="E1046" s="86" t="b">
        <v>0</v>
      </c>
      <c r="F1046" s="86" t="b">
        <v>0</v>
      </c>
      <c r="G1046" s="86" t="b">
        <v>0</v>
      </c>
    </row>
    <row r="1047" spans="1:7" ht="15">
      <c r="A1047" s="86" t="s">
        <v>2568</v>
      </c>
      <c r="B1047" s="86">
        <v>2</v>
      </c>
      <c r="C1047" s="123">
        <v>0.006138251858695873</v>
      </c>
      <c r="D1047" s="86" t="s">
        <v>2366</v>
      </c>
      <c r="E1047" s="86" t="b">
        <v>0</v>
      </c>
      <c r="F1047" s="86" t="b">
        <v>0</v>
      </c>
      <c r="G1047" s="86" t="b">
        <v>0</v>
      </c>
    </row>
    <row r="1048" spans="1:7" ht="15">
      <c r="A1048" s="86" t="s">
        <v>3116</v>
      </c>
      <c r="B1048" s="86">
        <v>2</v>
      </c>
      <c r="C1048" s="123">
        <v>0.006138251858695873</v>
      </c>
      <c r="D1048" s="86" t="s">
        <v>2366</v>
      </c>
      <c r="E1048" s="86" t="b">
        <v>1</v>
      </c>
      <c r="F1048" s="86" t="b">
        <v>0</v>
      </c>
      <c r="G1048" s="86" t="b">
        <v>0</v>
      </c>
    </row>
    <row r="1049" spans="1:7" ht="15">
      <c r="A1049" s="86" t="s">
        <v>3083</v>
      </c>
      <c r="B1049" s="86">
        <v>2</v>
      </c>
      <c r="C1049" s="123">
        <v>0.006138251858695873</v>
      </c>
      <c r="D1049" s="86" t="s">
        <v>2366</v>
      </c>
      <c r="E1049" s="86" t="b">
        <v>1</v>
      </c>
      <c r="F1049" s="86" t="b">
        <v>0</v>
      </c>
      <c r="G1049" s="86" t="b">
        <v>0</v>
      </c>
    </row>
    <row r="1050" spans="1:7" ht="15">
      <c r="A1050" s="86" t="s">
        <v>3084</v>
      </c>
      <c r="B1050" s="86">
        <v>2</v>
      </c>
      <c r="C1050" s="123">
        <v>0.006138251858695873</v>
      </c>
      <c r="D1050" s="86" t="s">
        <v>2366</v>
      </c>
      <c r="E1050" s="86" t="b">
        <v>0</v>
      </c>
      <c r="F1050" s="86" t="b">
        <v>0</v>
      </c>
      <c r="G1050" s="86" t="b">
        <v>0</v>
      </c>
    </row>
    <row r="1051" spans="1:7" ht="15">
      <c r="A1051" s="86" t="s">
        <v>3079</v>
      </c>
      <c r="B1051" s="86">
        <v>2</v>
      </c>
      <c r="C1051" s="123">
        <v>0.006138251858695873</v>
      </c>
      <c r="D1051" s="86" t="s">
        <v>2366</v>
      </c>
      <c r="E1051" s="86" t="b">
        <v>0</v>
      </c>
      <c r="F1051" s="86" t="b">
        <v>0</v>
      </c>
      <c r="G1051" s="86" t="b">
        <v>0</v>
      </c>
    </row>
    <row r="1052" spans="1:7" ht="15">
      <c r="A1052" s="86" t="s">
        <v>2521</v>
      </c>
      <c r="B1052" s="86">
        <v>2</v>
      </c>
      <c r="C1052" s="123">
        <v>0.006138251858695873</v>
      </c>
      <c r="D1052" s="86" t="s">
        <v>2366</v>
      </c>
      <c r="E1052" s="86" t="b">
        <v>0</v>
      </c>
      <c r="F1052" s="86" t="b">
        <v>0</v>
      </c>
      <c r="G1052" s="86" t="b">
        <v>0</v>
      </c>
    </row>
    <row r="1053" spans="1:7" ht="15">
      <c r="A1053" s="86" t="s">
        <v>3085</v>
      </c>
      <c r="B1053" s="86">
        <v>2</v>
      </c>
      <c r="C1053" s="123">
        <v>0.006138251858695873</v>
      </c>
      <c r="D1053" s="86" t="s">
        <v>2366</v>
      </c>
      <c r="E1053" s="86" t="b">
        <v>0</v>
      </c>
      <c r="F1053" s="86" t="b">
        <v>0</v>
      </c>
      <c r="G1053" s="86" t="b">
        <v>0</v>
      </c>
    </row>
    <row r="1054" spans="1:7" ht="15">
      <c r="A1054" s="86" t="s">
        <v>3086</v>
      </c>
      <c r="B1054" s="86">
        <v>2</v>
      </c>
      <c r="C1054" s="123">
        <v>0.006138251858695873</v>
      </c>
      <c r="D1054" s="86" t="s">
        <v>2366</v>
      </c>
      <c r="E1054" s="86" t="b">
        <v>0</v>
      </c>
      <c r="F1054" s="86" t="b">
        <v>0</v>
      </c>
      <c r="G1054" s="86" t="b">
        <v>0</v>
      </c>
    </row>
    <row r="1055" spans="1:7" ht="15">
      <c r="A1055" s="86" t="s">
        <v>3087</v>
      </c>
      <c r="B1055" s="86">
        <v>2</v>
      </c>
      <c r="C1055" s="123">
        <v>0.006138251858695873</v>
      </c>
      <c r="D1055" s="86" t="s">
        <v>2366</v>
      </c>
      <c r="E1055" s="86" t="b">
        <v>0</v>
      </c>
      <c r="F1055" s="86" t="b">
        <v>0</v>
      </c>
      <c r="G1055" s="86" t="b">
        <v>0</v>
      </c>
    </row>
    <row r="1056" spans="1:7" ht="15">
      <c r="A1056" s="86" t="s">
        <v>631</v>
      </c>
      <c r="B1056" s="86">
        <v>2</v>
      </c>
      <c r="C1056" s="123">
        <v>0.006138251858695873</v>
      </c>
      <c r="D1056" s="86" t="s">
        <v>2366</v>
      </c>
      <c r="E1056" s="86" t="b">
        <v>0</v>
      </c>
      <c r="F1056" s="86" t="b">
        <v>0</v>
      </c>
      <c r="G1056" s="86" t="b">
        <v>0</v>
      </c>
    </row>
    <row r="1057" spans="1:7" ht="15">
      <c r="A1057" s="86" t="s">
        <v>2469</v>
      </c>
      <c r="B1057" s="86">
        <v>2</v>
      </c>
      <c r="C1057" s="123">
        <v>0.006138251858695873</v>
      </c>
      <c r="D1057" s="86" t="s">
        <v>2366</v>
      </c>
      <c r="E1057" s="86" t="b">
        <v>0</v>
      </c>
      <c r="F1057" s="86" t="b">
        <v>0</v>
      </c>
      <c r="G1057" s="86" t="b">
        <v>0</v>
      </c>
    </row>
    <row r="1058" spans="1:7" ht="15">
      <c r="A1058" s="86" t="s">
        <v>2480</v>
      </c>
      <c r="B1058" s="86">
        <v>2</v>
      </c>
      <c r="C1058" s="123">
        <v>0.006138251858695873</v>
      </c>
      <c r="D1058" s="86" t="s">
        <v>2366</v>
      </c>
      <c r="E1058" s="86" t="b">
        <v>1</v>
      </c>
      <c r="F1058" s="86" t="b">
        <v>0</v>
      </c>
      <c r="G1058" s="86" t="b">
        <v>0</v>
      </c>
    </row>
    <row r="1059" spans="1:7" ht="15">
      <c r="A1059" s="86" t="s">
        <v>2481</v>
      </c>
      <c r="B1059" s="86">
        <v>2</v>
      </c>
      <c r="C1059" s="123">
        <v>0.006138251858695873</v>
      </c>
      <c r="D1059" s="86" t="s">
        <v>2366</v>
      </c>
      <c r="E1059" s="86" t="b">
        <v>0</v>
      </c>
      <c r="F1059" s="86" t="b">
        <v>0</v>
      </c>
      <c r="G1059" s="86" t="b">
        <v>0</v>
      </c>
    </row>
    <row r="1060" spans="1:7" ht="15">
      <c r="A1060" s="86" t="s">
        <v>2465</v>
      </c>
      <c r="B1060" s="86">
        <v>2</v>
      </c>
      <c r="C1060" s="123">
        <v>0.006138251858695873</v>
      </c>
      <c r="D1060" s="86" t="s">
        <v>2366</v>
      </c>
      <c r="E1060" s="86" t="b">
        <v>0</v>
      </c>
      <c r="F1060" s="86" t="b">
        <v>0</v>
      </c>
      <c r="G1060" s="86" t="b">
        <v>0</v>
      </c>
    </row>
    <row r="1061" spans="1:7" ht="15">
      <c r="A1061" s="86" t="s">
        <v>3088</v>
      </c>
      <c r="B1061" s="86">
        <v>2</v>
      </c>
      <c r="C1061" s="123">
        <v>0.006138251858695873</v>
      </c>
      <c r="D1061" s="86" t="s">
        <v>2366</v>
      </c>
      <c r="E1061" s="86" t="b">
        <v>0</v>
      </c>
      <c r="F1061" s="86" t="b">
        <v>0</v>
      </c>
      <c r="G1061" s="86" t="b">
        <v>0</v>
      </c>
    </row>
    <row r="1062" spans="1:7" ht="15">
      <c r="A1062" s="86" t="s">
        <v>626</v>
      </c>
      <c r="B1062" s="86">
        <v>2</v>
      </c>
      <c r="C1062" s="123">
        <v>0.006138251858695873</v>
      </c>
      <c r="D1062" s="86" t="s">
        <v>2366</v>
      </c>
      <c r="E1062" s="86" t="b">
        <v>0</v>
      </c>
      <c r="F1062" s="86" t="b">
        <v>0</v>
      </c>
      <c r="G1062" s="86" t="b">
        <v>0</v>
      </c>
    </row>
    <row r="1063" spans="1:7" ht="15">
      <c r="A1063" s="86" t="s">
        <v>2473</v>
      </c>
      <c r="B1063" s="86">
        <v>2</v>
      </c>
      <c r="C1063" s="123">
        <v>0.006138251858695873</v>
      </c>
      <c r="D1063" s="86" t="s">
        <v>2366</v>
      </c>
      <c r="E1063" s="86" t="b">
        <v>0</v>
      </c>
      <c r="F1063" s="86" t="b">
        <v>0</v>
      </c>
      <c r="G1063" s="86" t="b">
        <v>0</v>
      </c>
    </row>
    <row r="1064" spans="1:7" ht="15">
      <c r="A1064" s="86" t="s">
        <v>3089</v>
      </c>
      <c r="B1064" s="86">
        <v>2</v>
      </c>
      <c r="C1064" s="123">
        <v>0.006138251858695873</v>
      </c>
      <c r="D1064" s="86" t="s">
        <v>2366</v>
      </c>
      <c r="E1064" s="86" t="b">
        <v>0</v>
      </c>
      <c r="F1064" s="86" t="b">
        <v>0</v>
      </c>
      <c r="G1064" s="86" t="b">
        <v>0</v>
      </c>
    </row>
    <row r="1065" spans="1:7" ht="15">
      <c r="A1065" s="86" t="s">
        <v>2478</v>
      </c>
      <c r="B1065" s="86">
        <v>2</v>
      </c>
      <c r="C1065" s="123">
        <v>0.006138251858695873</v>
      </c>
      <c r="D1065" s="86" t="s">
        <v>2366</v>
      </c>
      <c r="E1065" s="86" t="b">
        <v>0</v>
      </c>
      <c r="F1065" s="86" t="b">
        <v>0</v>
      </c>
      <c r="G1065" s="86" t="b">
        <v>0</v>
      </c>
    </row>
    <row r="1066" spans="1:7" ht="15">
      <c r="A1066" s="86" t="s">
        <v>2479</v>
      </c>
      <c r="B1066" s="86">
        <v>2</v>
      </c>
      <c r="C1066" s="123">
        <v>0.006138251858695873</v>
      </c>
      <c r="D1066" s="86" t="s">
        <v>2366</v>
      </c>
      <c r="E1066" s="86" t="b">
        <v>0</v>
      </c>
      <c r="F1066" s="86" t="b">
        <v>0</v>
      </c>
      <c r="G1066" s="86" t="b">
        <v>0</v>
      </c>
    </row>
    <row r="1067" spans="1:7" ht="15">
      <c r="A1067" s="86" t="s">
        <v>2532</v>
      </c>
      <c r="B1067" s="86">
        <v>2</v>
      </c>
      <c r="C1067" s="123">
        <v>0.006138251858695873</v>
      </c>
      <c r="D1067" s="86" t="s">
        <v>2366</v>
      </c>
      <c r="E1067" s="86" t="b">
        <v>0</v>
      </c>
      <c r="F1067" s="86" t="b">
        <v>0</v>
      </c>
      <c r="G1067" s="86" t="b">
        <v>0</v>
      </c>
    </row>
    <row r="1068" spans="1:7" ht="15">
      <c r="A1068" s="86" t="s">
        <v>3090</v>
      </c>
      <c r="B1068" s="86">
        <v>2</v>
      </c>
      <c r="C1068" s="123">
        <v>0.006138251858695873</v>
      </c>
      <c r="D1068" s="86" t="s">
        <v>2366</v>
      </c>
      <c r="E1068" s="86" t="b">
        <v>0</v>
      </c>
      <c r="F1068" s="86" t="b">
        <v>1</v>
      </c>
      <c r="G1068" s="86" t="b">
        <v>0</v>
      </c>
    </row>
    <row r="1069" spans="1:7" ht="15">
      <c r="A1069" s="86" t="s">
        <v>3601</v>
      </c>
      <c r="B1069" s="86">
        <v>2</v>
      </c>
      <c r="C1069" s="123">
        <v>0.006138251858695873</v>
      </c>
      <c r="D1069" s="86" t="s">
        <v>2366</v>
      </c>
      <c r="E1069" s="86" t="b">
        <v>1</v>
      </c>
      <c r="F1069" s="86" t="b">
        <v>0</v>
      </c>
      <c r="G1069" s="86" t="b">
        <v>0</v>
      </c>
    </row>
    <row r="1070" spans="1:7" ht="15">
      <c r="A1070" s="86" t="s">
        <v>3274</v>
      </c>
      <c r="B1070" s="86">
        <v>2</v>
      </c>
      <c r="C1070" s="123">
        <v>0.006138251858695873</v>
      </c>
      <c r="D1070" s="86" t="s">
        <v>2366</v>
      </c>
      <c r="E1070" s="86" t="b">
        <v>0</v>
      </c>
      <c r="F1070" s="86" t="b">
        <v>0</v>
      </c>
      <c r="G1070" s="86" t="b">
        <v>0</v>
      </c>
    </row>
    <row r="1071" spans="1:7" ht="15">
      <c r="A1071" s="86" t="s">
        <v>3573</v>
      </c>
      <c r="B1071" s="86">
        <v>2</v>
      </c>
      <c r="C1071" s="123">
        <v>0.006138251858695873</v>
      </c>
      <c r="D1071" s="86" t="s">
        <v>2366</v>
      </c>
      <c r="E1071" s="86" t="b">
        <v>0</v>
      </c>
      <c r="F1071" s="86" t="b">
        <v>0</v>
      </c>
      <c r="G1071" s="86" t="b">
        <v>0</v>
      </c>
    </row>
    <row r="1072" spans="1:7" ht="15">
      <c r="A1072" s="86" t="s">
        <v>3081</v>
      </c>
      <c r="B1072" s="86">
        <v>2</v>
      </c>
      <c r="C1072" s="123">
        <v>0.006138251858695873</v>
      </c>
      <c r="D1072" s="86" t="s">
        <v>2366</v>
      </c>
      <c r="E1072" s="86" t="b">
        <v>0</v>
      </c>
      <c r="F1072" s="86" t="b">
        <v>0</v>
      </c>
      <c r="G1072" s="86" t="b">
        <v>0</v>
      </c>
    </row>
    <row r="1073" spans="1:7" ht="15">
      <c r="A1073" s="86" t="s">
        <v>2527</v>
      </c>
      <c r="B1073" s="86">
        <v>2</v>
      </c>
      <c r="C1073" s="123">
        <v>0.006138251858695873</v>
      </c>
      <c r="D1073" s="86" t="s">
        <v>2366</v>
      </c>
      <c r="E1073" s="86" t="b">
        <v>1</v>
      </c>
      <c r="F1073" s="86" t="b">
        <v>0</v>
      </c>
      <c r="G1073" s="86" t="b">
        <v>0</v>
      </c>
    </row>
    <row r="1074" spans="1:7" ht="15">
      <c r="A1074" s="86" t="s">
        <v>3603</v>
      </c>
      <c r="B1074" s="86">
        <v>2</v>
      </c>
      <c r="C1074" s="123">
        <v>0.006138251858695873</v>
      </c>
      <c r="D1074" s="86" t="s">
        <v>2366</v>
      </c>
      <c r="E1074" s="86" t="b">
        <v>0</v>
      </c>
      <c r="F1074" s="86" t="b">
        <v>0</v>
      </c>
      <c r="G1074" s="86" t="b">
        <v>0</v>
      </c>
    </row>
    <row r="1075" spans="1:7" ht="15">
      <c r="A1075" s="86" t="s">
        <v>3221</v>
      </c>
      <c r="B1075" s="86">
        <v>2</v>
      </c>
      <c r="C1075" s="123">
        <v>0.006138251858695873</v>
      </c>
      <c r="D1075" s="86" t="s">
        <v>2366</v>
      </c>
      <c r="E1075" s="86" t="b">
        <v>0</v>
      </c>
      <c r="F1075" s="86" t="b">
        <v>0</v>
      </c>
      <c r="G1075" s="86" t="b">
        <v>0</v>
      </c>
    </row>
    <row r="1076" spans="1:7" ht="15">
      <c r="A1076" s="86" t="s">
        <v>3604</v>
      </c>
      <c r="B1076" s="86">
        <v>2</v>
      </c>
      <c r="C1076" s="123">
        <v>0.006138251858695873</v>
      </c>
      <c r="D1076" s="86" t="s">
        <v>2366</v>
      </c>
      <c r="E1076" s="86" t="b">
        <v>0</v>
      </c>
      <c r="F1076" s="86" t="b">
        <v>0</v>
      </c>
      <c r="G1076" s="86" t="b">
        <v>0</v>
      </c>
    </row>
    <row r="1077" spans="1:7" ht="15">
      <c r="A1077" s="86" t="s">
        <v>3093</v>
      </c>
      <c r="B1077" s="86">
        <v>2</v>
      </c>
      <c r="C1077" s="123">
        <v>0.006138251858695873</v>
      </c>
      <c r="D1077" s="86" t="s">
        <v>2366</v>
      </c>
      <c r="E1077" s="86" t="b">
        <v>0</v>
      </c>
      <c r="F1077" s="86" t="b">
        <v>0</v>
      </c>
      <c r="G1077" s="86" t="b">
        <v>0</v>
      </c>
    </row>
    <row r="1078" spans="1:7" ht="15">
      <c r="A1078" s="86" t="s">
        <v>3605</v>
      </c>
      <c r="B1078" s="86">
        <v>2</v>
      </c>
      <c r="C1078" s="123">
        <v>0.006138251858695873</v>
      </c>
      <c r="D1078" s="86" t="s">
        <v>2366</v>
      </c>
      <c r="E1078" s="86" t="b">
        <v>0</v>
      </c>
      <c r="F1078" s="86" t="b">
        <v>0</v>
      </c>
      <c r="G1078" s="86" t="b">
        <v>0</v>
      </c>
    </row>
    <row r="1079" spans="1:7" ht="15">
      <c r="A1079" s="86" t="s">
        <v>3606</v>
      </c>
      <c r="B1079" s="86">
        <v>2</v>
      </c>
      <c r="C1079" s="123">
        <v>0.006138251858695873</v>
      </c>
      <c r="D1079" s="86" t="s">
        <v>2366</v>
      </c>
      <c r="E1079" s="86" t="b">
        <v>0</v>
      </c>
      <c r="F1079" s="86" t="b">
        <v>0</v>
      </c>
      <c r="G1079" s="86" t="b">
        <v>0</v>
      </c>
    </row>
    <row r="1080" spans="1:7" ht="15">
      <c r="A1080" s="86" t="s">
        <v>3607</v>
      </c>
      <c r="B1080" s="86">
        <v>2</v>
      </c>
      <c r="C1080" s="123">
        <v>0.006138251858695873</v>
      </c>
      <c r="D1080" s="86" t="s">
        <v>2366</v>
      </c>
      <c r="E1080" s="86" t="b">
        <v>0</v>
      </c>
      <c r="F1080" s="86" t="b">
        <v>0</v>
      </c>
      <c r="G1080" s="86" t="b">
        <v>0</v>
      </c>
    </row>
    <row r="1081" spans="1:7" ht="15">
      <c r="A1081" s="86" t="s">
        <v>3192</v>
      </c>
      <c r="B1081" s="86">
        <v>2</v>
      </c>
      <c r="C1081" s="123">
        <v>0.006138251858695873</v>
      </c>
      <c r="D1081" s="86" t="s">
        <v>2366</v>
      </c>
      <c r="E1081" s="86" t="b">
        <v>1</v>
      </c>
      <c r="F1081" s="86" t="b">
        <v>0</v>
      </c>
      <c r="G1081" s="86" t="b">
        <v>0</v>
      </c>
    </row>
    <row r="1082" spans="1:7" ht="15">
      <c r="A1082" s="86" t="s">
        <v>3608</v>
      </c>
      <c r="B1082" s="86">
        <v>2</v>
      </c>
      <c r="C1082" s="123">
        <v>0.006138251858695873</v>
      </c>
      <c r="D1082" s="86" t="s">
        <v>2366</v>
      </c>
      <c r="E1082" s="86" t="b">
        <v>0</v>
      </c>
      <c r="F1082" s="86" t="b">
        <v>0</v>
      </c>
      <c r="G1082" s="86" t="b">
        <v>0</v>
      </c>
    </row>
    <row r="1083" spans="1:7" ht="15">
      <c r="A1083" s="86" t="s">
        <v>3609</v>
      </c>
      <c r="B1083" s="86">
        <v>2</v>
      </c>
      <c r="C1083" s="123">
        <v>0.006138251858695873</v>
      </c>
      <c r="D1083" s="86" t="s">
        <v>2366</v>
      </c>
      <c r="E1083" s="86" t="b">
        <v>0</v>
      </c>
      <c r="F1083" s="86" t="b">
        <v>0</v>
      </c>
      <c r="G1083" s="86" t="b">
        <v>0</v>
      </c>
    </row>
    <row r="1084" spans="1:7" ht="15">
      <c r="A1084" s="86" t="s">
        <v>3610</v>
      </c>
      <c r="B1084" s="86">
        <v>2</v>
      </c>
      <c r="C1084" s="123">
        <v>0.006138251858695873</v>
      </c>
      <c r="D1084" s="86" t="s">
        <v>2366</v>
      </c>
      <c r="E1084" s="86" t="b">
        <v>0</v>
      </c>
      <c r="F1084" s="86" t="b">
        <v>0</v>
      </c>
      <c r="G1084" s="86" t="b">
        <v>0</v>
      </c>
    </row>
    <row r="1085" spans="1:7" ht="15">
      <c r="A1085" s="86" t="s">
        <v>3662</v>
      </c>
      <c r="B1085" s="86">
        <v>2</v>
      </c>
      <c r="C1085" s="123">
        <v>0.006138251858695873</v>
      </c>
      <c r="D1085" s="86" t="s">
        <v>2366</v>
      </c>
      <c r="E1085" s="86" t="b">
        <v>0</v>
      </c>
      <c r="F1085" s="86" t="b">
        <v>0</v>
      </c>
      <c r="G1085" s="86" t="b">
        <v>0</v>
      </c>
    </row>
    <row r="1086" spans="1:7" ht="15">
      <c r="A1086" s="86" t="s">
        <v>3663</v>
      </c>
      <c r="B1086" s="86">
        <v>2</v>
      </c>
      <c r="C1086" s="123">
        <v>0.006138251858695873</v>
      </c>
      <c r="D1086" s="86" t="s">
        <v>2366</v>
      </c>
      <c r="E1086" s="86" t="b">
        <v>0</v>
      </c>
      <c r="F1086" s="86" t="b">
        <v>0</v>
      </c>
      <c r="G1086" s="86" t="b">
        <v>0</v>
      </c>
    </row>
    <row r="1087" spans="1:7" ht="15">
      <c r="A1087" s="86" t="s">
        <v>3664</v>
      </c>
      <c r="B1087" s="86">
        <v>2</v>
      </c>
      <c r="C1087" s="123">
        <v>0.006138251858695873</v>
      </c>
      <c r="D1087" s="86" t="s">
        <v>2366</v>
      </c>
      <c r="E1087" s="86" t="b">
        <v>0</v>
      </c>
      <c r="F1087" s="86" t="b">
        <v>0</v>
      </c>
      <c r="G1087" s="86" t="b">
        <v>0</v>
      </c>
    </row>
    <row r="1088" spans="1:7" ht="15">
      <c r="A1088" s="86" t="s">
        <v>3665</v>
      </c>
      <c r="B1088" s="86">
        <v>2</v>
      </c>
      <c r="C1088" s="123">
        <v>0.006138251858695873</v>
      </c>
      <c r="D1088" s="86" t="s">
        <v>2366</v>
      </c>
      <c r="E1088" s="86" t="b">
        <v>0</v>
      </c>
      <c r="F1088" s="86" t="b">
        <v>1</v>
      </c>
      <c r="G1088" s="86" t="b">
        <v>0</v>
      </c>
    </row>
    <row r="1089" spans="1:7" ht="15">
      <c r="A1089" s="86" t="s">
        <v>3217</v>
      </c>
      <c r="B1089" s="86">
        <v>2</v>
      </c>
      <c r="C1089" s="123">
        <v>0.006138251858695873</v>
      </c>
      <c r="D1089" s="86" t="s">
        <v>2366</v>
      </c>
      <c r="E1089" s="86" t="b">
        <v>0</v>
      </c>
      <c r="F1089" s="86" t="b">
        <v>0</v>
      </c>
      <c r="G1089" s="86" t="b">
        <v>0</v>
      </c>
    </row>
    <row r="1090" spans="1:7" ht="15">
      <c r="A1090" s="86" t="s">
        <v>3194</v>
      </c>
      <c r="B1090" s="86">
        <v>2</v>
      </c>
      <c r="C1090" s="123">
        <v>0.006138251858695873</v>
      </c>
      <c r="D1090" s="86" t="s">
        <v>2366</v>
      </c>
      <c r="E1090" s="86" t="b">
        <v>0</v>
      </c>
      <c r="F1090" s="86" t="b">
        <v>0</v>
      </c>
      <c r="G1090" s="86" t="b">
        <v>0</v>
      </c>
    </row>
    <row r="1091" spans="1:7" ht="15">
      <c r="A1091" s="86" t="s">
        <v>3666</v>
      </c>
      <c r="B1091" s="86">
        <v>2</v>
      </c>
      <c r="C1091" s="123">
        <v>0.006138251858695873</v>
      </c>
      <c r="D1091" s="86" t="s">
        <v>2366</v>
      </c>
      <c r="E1091" s="86" t="b">
        <v>0</v>
      </c>
      <c r="F1091" s="86" t="b">
        <v>0</v>
      </c>
      <c r="G1091" s="86" t="b">
        <v>0</v>
      </c>
    </row>
    <row r="1092" spans="1:7" ht="15">
      <c r="A1092" s="86" t="s">
        <v>2485</v>
      </c>
      <c r="B1092" s="86">
        <v>2</v>
      </c>
      <c r="C1092" s="123">
        <v>0.006138251858695873</v>
      </c>
      <c r="D1092" s="86" t="s">
        <v>2366</v>
      </c>
      <c r="E1092" s="86" t="b">
        <v>0</v>
      </c>
      <c r="F1092" s="86" t="b">
        <v>0</v>
      </c>
      <c r="G1092" s="86" t="b">
        <v>0</v>
      </c>
    </row>
    <row r="1093" spans="1:7" ht="15">
      <c r="A1093" s="86" t="s">
        <v>587</v>
      </c>
      <c r="B1093" s="86">
        <v>26</v>
      </c>
      <c r="C1093" s="123">
        <v>0</v>
      </c>
      <c r="D1093" s="86" t="s">
        <v>2367</v>
      </c>
      <c r="E1093" s="86" t="b">
        <v>0</v>
      </c>
      <c r="F1093" s="86" t="b">
        <v>0</v>
      </c>
      <c r="G1093" s="86" t="b">
        <v>0</v>
      </c>
    </row>
    <row r="1094" spans="1:7" ht="15">
      <c r="A1094" s="86" t="s">
        <v>2548</v>
      </c>
      <c r="B1094" s="86">
        <v>9</v>
      </c>
      <c r="C1094" s="123">
        <v>0.012877570021066577</v>
      </c>
      <c r="D1094" s="86" t="s">
        <v>2367</v>
      </c>
      <c r="E1094" s="86" t="b">
        <v>0</v>
      </c>
      <c r="F1094" s="86" t="b">
        <v>1</v>
      </c>
      <c r="G1094" s="86" t="b">
        <v>0</v>
      </c>
    </row>
    <row r="1095" spans="1:7" ht="15">
      <c r="A1095" s="86" t="s">
        <v>2549</v>
      </c>
      <c r="B1095" s="86">
        <v>8</v>
      </c>
      <c r="C1095" s="123">
        <v>0.012717599030531039</v>
      </c>
      <c r="D1095" s="86" t="s">
        <v>2367</v>
      </c>
      <c r="E1095" s="86" t="b">
        <v>0</v>
      </c>
      <c r="F1095" s="86" t="b">
        <v>0</v>
      </c>
      <c r="G1095" s="86" t="b">
        <v>0</v>
      </c>
    </row>
    <row r="1096" spans="1:7" ht="15">
      <c r="A1096" s="86" t="s">
        <v>2550</v>
      </c>
      <c r="B1096" s="86">
        <v>8</v>
      </c>
      <c r="C1096" s="123">
        <v>0.012717599030531039</v>
      </c>
      <c r="D1096" s="86" t="s">
        <v>2367</v>
      </c>
      <c r="E1096" s="86" t="b">
        <v>0</v>
      </c>
      <c r="F1096" s="86" t="b">
        <v>0</v>
      </c>
      <c r="G1096" s="86" t="b">
        <v>0</v>
      </c>
    </row>
    <row r="1097" spans="1:7" ht="15">
      <c r="A1097" s="86" t="s">
        <v>2500</v>
      </c>
      <c r="B1097" s="86">
        <v>8</v>
      </c>
      <c r="C1097" s="123">
        <v>0.020196605133983987</v>
      </c>
      <c r="D1097" s="86" t="s">
        <v>2367</v>
      </c>
      <c r="E1097" s="86" t="b">
        <v>0</v>
      </c>
      <c r="F1097" s="86" t="b">
        <v>1</v>
      </c>
      <c r="G1097" s="86" t="b">
        <v>0</v>
      </c>
    </row>
    <row r="1098" spans="1:7" ht="15">
      <c r="A1098" s="86" t="s">
        <v>2551</v>
      </c>
      <c r="B1098" s="86">
        <v>7</v>
      </c>
      <c r="C1098" s="123">
        <v>0.012388593651229591</v>
      </c>
      <c r="D1098" s="86" t="s">
        <v>2367</v>
      </c>
      <c r="E1098" s="86" t="b">
        <v>0</v>
      </c>
      <c r="F1098" s="86" t="b">
        <v>0</v>
      </c>
      <c r="G1098" s="86" t="b">
        <v>0</v>
      </c>
    </row>
    <row r="1099" spans="1:7" ht="15">
      <c r="A1099" s="86" t="s">
        <v>391</v>
      </c>
      <c r="B1099" s="86">
        <v>6</v>
      </c>
      <c r="C1099" s="123">
        <v>0.011866250265599522</v>
      </c>
      <c r="D1099" s="86" t="s">
        <v>2367</v>
      </c>
      <c r="E1099" s="86" t="b">
        <v>0</v>
      </c>
      <c r="F1099" s="86" t="b">
        <v>0</v>
      </c>
      <c r="G1099" s="86" t="b">
        <v>0</v>
      </c>
    </row>
    <row r="1100" spans="1:7" ht="15">
      <c r="A1100" s="86" t="s">
        <v>2552</v>
      </c>
      <c r="B1100" s="86">
        <v>6</v>
      </c>
      <c r="C1100" s="123">
        <v>0.017475504843189233</v>
      </c>
      <c r="D1100" s="86" t="s">
        <v>2367</v>
      </c>
      <c r="E1100" s="86" t="b">
        <v>0</v>
      </c>
      <c r="F1100" s="86" t="b">
        <v>1</v>
      </c>
      <c r="G1100" s="86" t="b">
        <v>0</v>
      </c>
    </row>
    <row r="1101" spans="1:7" ht="15">
      <c r="A1101" s="86" t="s">
        <v>2553</v>
      </c>
      <c r="B1101" s="86">
        <v>6</v>
      </c>
      <c r="C1101" s="123">
        <v>0.017475504843189233</v>
      </c>
      <c r="D1101" s="86" t="s">
        <v>2367</v>
      </c>
      <c r="E1101" s="86" t="b">
        <v>0</v>
      </c>
      <c r="F1101" s="86" t="b">
        <v>0</v>
      </c>
      <c r="G1101" s="86" t="b">
        <v>0</v>
      </c>
    </row>
    <row r="1102" spans="1:7" ht="15">
      <c r="A1102" s="86" t="s">
        <v>2554</v>
      </c>
      <c r="B1102" s="86">
        <v>6</v>
      </c>
      <c r="C1102" s="123">
        <v>0.017475504843189233</v>
      </c>
      <c r="D1102" s="86" t="s">
        <v>2367</v>
      </c>
      <c r="E1102" s="86" t="b">
        <v>0</v>
      </c>
      <c r="F1102" s="86" t="b">
        <v>0</v>
      </c>
      <c r="G1102" s="86" t="b">
        <v>0</v>
      </c>
    </row>
    <row r="1103" spans="1:7" ht="15">
      <c r="A1103" s="86" t="s">
        <v>3175</v>
      </c>
      <c r="B1103" s="86">
        <v>5</v>
      </c>
      <c r="C1103" s="123">
        <v>0.011118064342155268</v>
      </c>
      <c r="D1103" s="86" t="s">
        <v>2367</v>
      </c>
      <c r="E1103" s="86" t="b">
        <v>0</v>
      </c>
      <c r="F1103" s="86" t="b">
        <v>0</v>
      </c>
      <c r="G1103" s="86" t="b">
        <v>0</v>
      </c>
    </row>
    <row r="1104" spans="1:7" ht="15">
      <c r="A1104" s="86" t="s">
        <v>3176</v>
      </c>
      <c r="B1104" s="86">
        <v>5</v>
      </c>
      <c r="C1104" s="123">
        <v>0.011118064342155268</v>
      </c>
      <c r="D1104" s="86" t="s">
        <v>2367</v>
      </c>
      <c r="E1104" s="86" t="b">
        <v>0</v>
      </c>
      <c r="F1104" s="86" t="b">
        <v>1</v>
      </c>
      <c r="G1104" s="86" t="b">
        <v>0</v>
      </c>
    </row>
    <row r="1105" spans="1:7" ht="15">
      <c r="A1105" s="86" t="s">
        <v>3092</v>
      </c>
      <c r="B1105" s="86">
        <v>5</v>
      </c>
      <c r="C1105" s="123">
        <v>0.011118064342155268</v>
      </c>
      <c r="D1105" s="86" t="s">
        <v>2367</v>
      </c>
      <c r="E1105" s="86" t="b">
        <v>0</v>
      </c>
      <c r="F1105" s="86" t="b">
        <v>0</v>
      </c>
      <c r="G1105" s="86" t="b">
        <v>0</v>
      </c>
    </row>
    <row r="1106" spans="1:7" ht="15">
      <c r="A1106" s="86" t="s">
        <v>3177</v>
      </c>
      <c r="B1106" s="86">
        <v>5</v>
      </c>
      <c r="C1106" s="123">
        <v>0.011118064342155268</v>
      </c>
      <c r="D1106" s="86" t="s">
        <v>2367</v>
      </c>
      <c r="E1106" s="86" t="b">
        <v>0</v>
      </c>
      <c r="F1106" s="86" t="b">
        <v>0</v>
      </c>
      <c r="G1106" s="86" t="b">
        <v>0</v>
      </c>
    </row>
    <row r="1107" spans="1:7" ht="15">
      <c r="A1107" s="86" t="s">
        <v>3124</v>
      </c>
      <c r="B1107" s="86">
        <v>4</v>
      </c>
      <c r="C1107" s="123">
        <v>0.013837805618718467</v>
      </c>
      <c r="D1107" s="86" t="s">
        <v>2367</v>
      </c>
      <c r="E1107" s="86" t="b">
        <v>0</v>
      </c>
      <c r="F1107" s="86" t="b">
        <v>0</v>
      </c>
      <c r="G1107" s="86" t="b">
        <v>0</v>
      </c>
    </row>
    <row r="1108" spans="1:7" ht="15">
      <c r="A1108" s="86" t="s">
        <v>3285</v>
      </c>
      <c r="B1108" s="86">
        <v>4</v>
      </c>
      <c r="C1108" s="123">
        <v>0.013837805618718467</v>
      </c>
      <c r="D1108" s="86" t="s">
        <v>2367</v>
      </c>
      <c r="E1108" s="86" t="b">
        <v>0</v>
      </c>
      <c r="F1108" s="86" t="b">
        <v>0</v>
      </c>
      <c r="G1108" s="86" t="b">
        <v>0</v>
      </c>
    </row>
    <row r="1109" spans="1:7" ht="15">
      <c r="A1109" s="86" t="s">
        <v>3094</v>
      </c>
      <c r="B1109" s="86">
        <v>4</v>
      </c>
      <c r="C1109" s="123">
        <v>0.010098302566991993</v>
      </c>
      <c r="D1109" s="86" t="s">
        <v>2367</v>
      </c>
      <c r="E1109" s="86" t="b">
        <v>0</v>
      </c>
      <c r="F1109" s="86" t="b">
        <v>0</v>
      </c>
      <c r="G1109" s="86" t="b">
        <v>0</v>
      </c>
    </row>
    <row r="1110" spans="1:7" ht="15">
      <c r="A1110" s="86" t="s">
        <v>3178</v>
      </c>
      <c r="B1110" s="86">
        <v>4</v>
      </c>
      <c r="C1110" s="123">
        <v>0.010098302566991993</v>
      </c>
      <c r="D1110" s="86" t="s">
        <v>2367</v>
      </c>
      <c r="E1110" s="86" t="b">
        <v>0</v>
      </c>
      <c r="F1110" s="86" t="b">
        <v>0</v>
      </c>
      <c r="G1110" s="86" t="b">
        <v>0</v>
      </c>
    </row>
    <row r="1111" spans="1:7" ht="15">
      <c r="A1111" s="86" t="s">
        <v>3227</v>
      </c>
      <c r="B1111" s="86">
        <v>4</v>
      </c>
      <c r="C1111" s="123">
        <v>0.010098302566991993</v>
      </c>
      <c r="D1111" s="86" t="s">
        <v>2367</v>
      </c>
      <c r="E1111" s="86" t="b">
        <v>0</v>
      </c>
      <c r="F1111" s="86" t="b">
        <v>0</v>
      </c>
      <c r="G1111" s="86" t="b">
        <v>0</v>
      </c>
    </row>
    <row r="1112" spans="1:7" ht="15">
      <c r="A1112" s="86" t="s">
        <v>3228</v>
      </c>
      <c r="B1112" s="86">
        <v>4</v>
      </c>
      <c r="C1112" s="123">
        <v>0.010098302566991993</v>
      </c>
      <c r="D1112" s="86" t="s">
        <v>2367</v>
      </c>
      <c r="E1112" s="86" t="b">
        <v>0</v>
      </c>
      <c r="F1112" s="86" t="b">
        <v>0</v>
      </c>
      <c r="G1112" s="86" t="b">
        <v>0</v>
      </c>
    </row>
    <row r="1113" spans="1:7" ht="15">
      <c r="A1113" s="86" t="s">
        <v>3081</v>
      </c>
      <c r="B1113" s="86">
        <v>4</v>
      </c>
      <c r="C1113" s="123">
        <v>0.010098302566991993</v>
      </c>
      <c r="D1113" s="86" t="s">
        <v>2367</v>
      </c>
      <c r="E1113" s="86" t="b">
        <v>0</v>
      </c>
      <c r="F1113" s="86" t="b">
        <v>0</v>
      </c>
      <c r="G1113" s="86" t="b">
        <v>0</v>
      </c>
    </row>
    <row r="1114" spans="1:7" ht="15">
      <c r="A1114" s="86" t="s">
        <v>3150</v>
      </c>
      <c r="B1114" s="86">
        <v>4</v>
      </c>
      <c r="C1114" s="123">
        <v>0.010098302566991993</v>
      </c>
      <c r="D1114" s="86" t="s">
        <v>2367</v>
      </c>
      <c r="E1114" s="86" t="b">
        <v>0</v>
      </c>
      <c r="F1114" s="86" t="b">
        <v>0</v>
      </c>
      <c r="G1114" s="86" t="b">
        <v>0</v>
      </c>
    </row>
    <row r="1115" spans="1:7" ht="15">
      <c r="A1115" s="86" t="s">
        <v>3229</v>
      </c>
      <c r="B1115" s="86">
        <v>4</v>
      </c>
      <c r="C1115" s="123">
        <v>0.010098302566991993</v>
      </c>
      <c r="D1115" s="86" t="s">
        <v>2367</v>
      </c>
      <c r="E1115" s="86" t="b">
        <v>0</v>
      </c>
      <c r="F1115" s="86" t="b">
        <v>0</v>
      </c>
      <c r="G1115" s="86" t="b">
        <v>0</v>
      </c>
    </row>
    <row r="1116" spans="1:7" ht="15">
      <c r="A1116" s="86" t="s">
        <v>3179</v>
      </c>
      <c r="B1116" s="86">
        <v>4</v>
      </c>
      <c r="C1116" s="123">
        <v>0.010098302566991993</v>
      </c>
      <c r="D1116" s="86" t="s">
        <v>2367</v>
      </c>
      <c r="E1116" s="86" t="b">
        <v>1</v>
      </c>
      <c r="F1116" s="86" t="b">
        <v>0</v>
      </c>
      <c r="G1116" s="86" t="b">
        <v>0</v>
      </c>
    </row>
    <row r="1117" spans="1:7" ht="15">
      <c r="A1117" s="86" t="s">
        <v>2538</v>
      </c>
      <c r="B1117" s="86">
        <v>4</v>
      </c>
      <c r="C1117" s="123">
        <v>0.010098302566991993</v>
      </c>
      <c r="D1117" s="86" t="s">
        <v>2367</v>
      </c>
      <c r="E1117" s="86" t="b">
        <v>0</v>
      </c>
      <c r="F1117" s="86" t="b">
        <v>0</v>
      </c>
      <c r="G1117" s="86" t="b">
        <v>0</v>
      </c>
    </row>
    <row r="1118" spans="1:7" ht="15">
      <c r="A1118" s="86" t="s">
        <v>3180</v>
      </c>
      <c r="B1118" s="86">
        <v>4</v>
      </c>
      <c r="C1118" s="123">
        <v>0.010098302566991993</v>
      </c>
      <c r="D1118" s="86" t="s">
        <v>2367</v>
      </c>
      <c r="E1118" s="86" t="b">
        <v>0</v>
      </c>
      <c r="F1118" s="86" t="b">
        <v>0</v>
      </c>
      <c r="G1118" s="86" t="b">
        <v>0</v>
      </c>
    </row>
    <row r="1119" spans="1:7" ht="15">
      <c r="A1119" s="86" t="s">
        <v>3151</v>
      </c>
      <c r="B1119" s="86">
        <v>4</v>
      </c>
      <c r="C1119" s="123">
        <v>0.010098302566991993</v>
      </c>
      <c r="D1119" s="86" t="s">
        <v>2367</v>
      </c>
      <c r="E1119" s="86" t="b">
        <v>0</v>
      </c>
      <c r="F1119" s="86" t="b">
        <v>0</v>
      </c>
      <c r="G1119" s="86" t="b">
        <v>0</v>
      </c>
    </row>
    <row r="1120" spans="1:7" ht="15">
      <c r="A1120" s="86" t="s">
        <v>3230</v>
      </c>
      <c r="B1120" s="86">
        <v>4</v>
      </c>
      <c r="C1120" s="123">
        <v>0.010098302566991993</v>
      </c>
      <c r="D1120" s="86" t="s">
        <v>2367</v>
      </c>
      <c r="E1120" s="86" t="b">
        <v>0</v>
      </c>
      <c r="F1120" s="86" t="b">
        <v>1</v>
      </c>
      <c r="G1120" s="86" t="b">
        <v>0</v>
      </c>
    </row>
    <row r="1121" spans="1:7" ht="15">
      <c r="A1121" s="86" t="s">
        <v>2536</v>
      </c>
      <c r="B1121" s="86">
        <v>4</v>
      </c>
      <c r="C1121" s="123">
        <v>0.010098302566991993</v>
      </c>
      <c r="D1121" s="86" t="s">
        <v>2367</v>
      </c>
      <c r="E1121" s="86" t="b">
        <v>0</v>
      </c>
      <c r="F1121" s="86" t="b">
        <v>0</v>
      </c>
      <c r="G1121" s="86" t="b">
        <v>0</v>
      </c>
    </row>
    <row r="1122" spans="1:7" ht="15">
      <c r="A1122" s="86" t="s">
        <v>3231</v>
      </c>
      <c r="B1122" s="86">
        <v>4</v>
      </c>
      <c r="C1122" s="123">
        <v>0.010098302566991993</v>
      </c>
      <c r="D1122" s="86" t="s">
        <v>2367</v>
      </c>
      <c r="E1122" s="86" t="b">
        <v>0</v>
      </c>
      <c r="F1122" s="86" t="b">
        <v>0</v>
      </c>
      <c r="G1122" s="86" t="b">
        <v>0</v>
      </c>
    </row>
    <row r="1123" spans="1:7" ht="15">
      <c r="A1123" s="86" t="s">
        <v>3080</v>
      </c>
      <c r="B1123" s="86">
        <v>4</v>
      </c>
      <c r="C1123" s="123">
        <v>0.010098302566991993</v>
      </c>
      <c r="D1123" s="86" t="s">
        <v>2367</v>
      </c>
      <c r="E1123" s="86" t="b">
        <v>0</v>
      </c>
      <c r="F1123" s="86" t="b">
        <v>0</v>
      </c>
      <c r="G1123" s="86" t="b">
        <v>0</v>
      </c>
    </row>
    <row r="1124" spans="1:7" ht="15">
      <c r="A1124" s="86" t="s">
        <v>3319</v>
      </c>
      <c r="B1124" s="86">
        <v>3</v>
      </c>
      <c r="C1124" s="123">
        <v>0.008737752421594617</v>
      </c>
      <c r="D1124" s="86" t="s">
        <v>2367</v>
      </c>
      <c r="E1124" s="86" t="b">
        <v>0</v>
      </c>
      <c r="F1124" s="86" t="b">
        <v>0</v>
      </c>
      <c r="G1124" s="86" t="b">
        <v>0</v>
      </c>
    </row>
    <row r="1125" spans="1:7" ht="15">
      <c r="A1125" s="86" t="s">
        <v>3320</v>
      </c>
      <c r="B1125" s="86">
        <v>3</v>
      </c>
      <c r="C1125" s="123">
        <v>0.008737752421594617</v>
      </c>
      <c r="D1125" s="86" t="s">
        <v>2367</v>
      </c>
      <c r="E1125" s="86" t="b">
        <v>0</v>
      </c>
      <c r="F1125" s="86" t="b">
        <v>0</v>
      </c>
      <c r="G1125" s="86" t="b">
        <v>0</v>
      </c>
    </row>
    <row r="1126" spans="1:7" ht="15">
      <c r="A1126" s="86" t="s">
        <v>3079</v>
      </c>
      <c r="B1126" s="86">
        <v>3</v>
      </c>
      <c r="C1126" s="123">
        <v>0.008737752421594617</v>
      </c>
      <c r="D1126" s="86" t="s">
        <v>2367</v>
      </c>
      <c r="E1126" s="86" t="b">
        <v>0</v>
      </c>
      <c r="F1126" s="86" t="b">
        <v>0</v>
      </c>
      <c r="G1126" s="86" t="b">
        <v>0</v>
      </c>
    </row>
    <row r="1127" spans="1:7" ht="15">
      <c r="A1127" s="86" t="s">
        <v>3192</v>
      </c>
      <c r="B1127" s="86">
        <v>3</v>
      </c>
      <c r="C1127" s="123">
        <v>0.008737752421594617</v>
      </c>
      <c r="D1127" s="86" t="s">
        <v>2367</v>
      </c>
      <c r="E1127" s="86" t="b">
        <v>1</v>
      </c>
      <c r="F1127" s="86" t="b">
        <v>0</v>
      </c>
      <c r="G1127" s="86" t="b">
        <v>0</v>
      </c>
    </row>
    <row r="1128" spans="1:7" ht="15">
      <c r="A1128" s="86" t="s">
        <v>3193</v>
      </c>
      <c r="B1128" s="86">
        <v>3</v>
      </c>
      <c r="C1128" s="123">
        <v>0.008737752421594617</v>
      </c>
      <c r="D1128" s="86" t="s">
        <v>2367</v>
      </c>
      <c r="E1128" s="86" t="b">
        <v>0</v>
      </c>
      <c r="F1128" s="86" t="b">
        <v>0</v>
      </c>
      <c r="G1128" s="86" t="b">
        <v>0</v>
      </c>
    </row>
    <row r="1129" spans="1:7" ht="15">
      <c r="A1129" s="86" t="s">
        <v>3334</v>
      </c>
      <c r="B1129" s="86">
        <v>3</v>
      </c>
      <c r="C1129" s="123">
        <v>0.008737752421594617</v>
      </c>
      <c r="D1129" s="86" t="s">
        <v>2367</v>
      </c>
      <c r="E1129" s="86" t="b">
        <v>0</v>
      </c>
      <c r="F1129" s="86" t="b">
        <v>0</v>
      </c>
      <c r="G1129" s="86" t="b">
        <v>0</v>
      </c>
    </row>
    <row r="1130" spans="1:7" ht="15">
      <c r="A1130" s="86" t="s">
        <v>3186</v>
      </c>
      <c r="B1130" s="86">
        <v>3</v>
      </c>
      <c r="C1130" s="123">
        <v>0.008737752421594617</v>
      </c>
      <c r="D1130" s="86" t="s">
        <v>2367</v>
      </c>
      <c r="E1130" s="86" t="b">
        <v>0</v>
      </c>
      <c r="F1130" s="86" t="b">
        <v>0</v>
      </c>
      <c r="G1130" s="86" t="b">
        <v>0</v>
      </c>
    </row>
    <row r="1131" spans="1:7" ht="15">
      <c r="A1131" s="86" t="s">
        <v>3335</v>
      </c>
      <c r="B1131" s="86">
        <v>3</v>
      </c>
      <c r="C1131" s="123">
        <v>0.008737752421594617</v>
      </c>
      <c r="D1131" s="86" t="s">
        <v>2367</v>
      </c>
      <c r="E1131" s="86" t="b">
        <v>0</v>
      </c>
      <c r="F1131" s="86" t="b">
        <v>1</v>
      </c>
      <c r="G1131" s="86" t="b">
        <v>0</v>
      </c>
    </row>
    <row r="1132" spans="1:7" ht="15">
      <c r="A1132" s="86" t="s">
        <v>3134</v>
      </c>
      <c r="B1132" s="86">
        <v>3</v>
      </c>
      <c r="C1132" s="123">
        <v>0.008737752421594617</v>
      </c>
      <c r="D1132" s="86" t="s">
        <v>2367</v>
      </c>
      <c r="E1132" s="86" t="b">
        <v>0</v>
      </c>
      <c r="F1132" s="86" t="b">
        <v>0</v>
      </c>
      <c r="G1132" s="86" t="b">
        <v>0</v>
      </c>
    </row>
    <row r="1133" spans="1:7" ht="15">
      <c r="A1133" s="86" t="s">
        <v>3336</v>
      </c>
      <c r="B1133" s="86">
        <v>3</v>
      </c>
      <c r="C1133" s="123">
        <v>0.008737752421594617</v>
      </c>
      <c r="D1133" s="86" t="s">
        <v>2367</v>
      </c>
      <c r="E1133" s="86" t="b">
        <v>0</v>
      </c>
      <c r="F1133" s="86" t="b">
        <v>0</v>
      </c>
      <c r="G1133" s="86" t="b">
        <v>0</v>
      </c>
    </row>
    <row r="1134" spans="1:7" ht="15">
      <c r="A1134" s="86" t="s">
        <v>3337</v>
      </c>
      <c r="B1134" s="86">
        <v>3</v>
      </c>
      <c r="C1134" s="123">
        <v>0.008737752421594617</v>
      </c>
      <c r="D1134" s="86" t="s">
        <v>2367</v>
      </c>
      <c r="E1134" s="86" t="b">
        <v>0</v>
      </c>
      <c r="F1134" s="86" t="b">
        <v>0</v>
      </c>
      <c r="G1134" s="86" t="b">
        <v>0</v>
      </c>
    </row>
    <row r="1135" spans="1:7" ht="15">
      <c r="A1135" s="86" t="s">
        <v>3194</v>
      </c>
      <c r="B1135" s="86">
        <v>3</v>
      </c>
      <c r="C1135" s="123">
        <v>0.008737752421594617</v>
      </c>
      <c r="D1135" s="86" t="s">
        <v>2367</v>
      </c>
      <c r="E1135" s="86" t="b">
        <v>0</v>
      </c>
      <c r="F1135" s="86" t="b">
        <v>0</v>
      </c>
      <c r="G1135" s="86" t="b">
        <v>0</v>
      </c>
    </row>
    <row r="1136" spans="1:7" ht="15">
      <c r="A1136" s="86" t="s">
        <v>2527</v>
      </c>
      <c r="B1136" s="86">
        <v>3</v>
      </c>
      <c r="C1136" s="123">
        <v>0.008737752421594617</v>
      </c>
      <c r="D1136" s="86" t="s">
        <v>2367</v>
      </c>
      <c r="E1136" s="86" t="b">
        <v>1</v>
      </c>
      <c r="F1136" s="86" t="b">
        <v>0</v>
      </c>
      <c r="G1136" s="86" t="b">
        <v>0</v>
      </c>
    </row>
    <row r="1137" spans="1:7" ht="15">
      <c r="A1137" s="86" t="s">
        <v>3109</v>
      </c>
      <c r="B1137" s="86">
        <v>3</v>
      </c>
      <c r="C1137" s="123">
        <v>0.008737752421594617</v>
      </c>
      <c r="D1137" s="86" t="s">
        <v>2367</v>
      </c>
      <c r="E1137" s="86" t="b">
        <v>0</v>
      </c>
      <c r="F1137" s="86" t="b">
        <v>0</v>
      </c>
      <c r="G1137" s="86" t="b">
        <v>0</v>
      </c>
    </row>
    <row r="1138" spans="1:7" ht="15">
      <c r="A1138" s="86" t="s">
        <v>3091</v>
      </c>
      <c r="B1138" s="86">
        <v>3</v>
      </c>
      <c r="C1138" s="123">
        <v>0.008737752421594617</v>
      </c>
      <c r="D1138" s="86" t="s">
        <v>2367</v>
      </c>
      <c r="E1138" s="86" t="b">
        <v>0</v>
      </c>
      <c r="F1138" s="86" t="b">
        <v>0</v>
      </c>
      <c r="G1138" s="86" t="b">
        <v>0</v>
      </c>
    </row>
    <row r="1139" spans="1:7" ht="15">
      <c r="A1139" s="86" t="s">
        <v>3195</v>
      </c>
      <c r="B1139" s="86">
        <v>3</v>
      </c>
      <c r="C1139" s="123">
        <v>0.008737752421594617</v>
      </c>
      <c r="D1139" s="86" t="s">
        <v>2367</v>
      </c>
      <c r="E1139" s="86" t="b">
        <v>0</v>
      </c>
      <c r="F1139" s="86" t="b">
        <v>0</v>
      </c>
      <c r="G1139" s="86" t="b">
        <v>0</v>
      </c>
    </row>
    <row r="1140" spans="1:7" ht="15">
      <c r="A1140" s="86" t="s">
        <v>3322</v>
      </c>
      <c r="B1140" s="86">
        <v>3</v>
      </c>
      <c r="C1140" s="123">
        <v>0.008737752421594617</v>
      </c>
      <c r="D1140" s="86" t="s">
        <v>2367</v>
      </c>
      <c r="E1140" s="86" t="b">
        <v>0</v>
      </c>
      <c r="F1140" s="86" t="b">
        <v>0</v>
      </c>
      <c r="G1140" s="86" t="b">
        <v>0</v>
      </c>
    </row>
    <row r="1141" spans="1:7" ht="15">
      <c r="A1141" s="86" t="s">
        <v>3121</v>
      </c>
      <c r="B1141" s="86">
        <v>3</v>
      </c>
      <c r="C1141" s="123">
        <v>0.008737752421594617</v>
      </c>
      <c r="D1141" s="86" t="s">
        <v>2367</v>
      </c>
      <c r="E1141" s="86" t="b">
        <v>0</v>
      </c>
      <c r="F1141" s="86" t="b">
        <v>0</v>
      </c>
      <c r="G1141" s="86" t="b">
        <v>0</v>
      </c>
    </row>
    <row r="1142" spans="1:7" ht="15">
      <c r="A1142" s="86" t="s">
        <v>3323</v>
      </c>
      <c r="B1142" s="86">
        <v>3</v>
      </c>
      <c r="C1142" s="123">
        <v>0.008737752421594617</v>
      </c>
      <c r="D1142" s="86" t="s">
        <v>2367</v>
      </c>
      <c r="E1142" s="86" t="b">
        <v>0</v>
      </c>
      <c r="F1142" s="86" t="b">
        <v>0</v>
      </c>
      <c r="G1142" s="86" t="b">
        <v>0</v>
      </c>
    </row>
    <row r="1143" spans="1:7" ht="15">
      <c r="A1143" s="86" t="s">
        <v>3636</v>
      </c>
      <c r="B1143" s="86">
        <v>2</v>
      </c>
      <c r="C1143" s="123">
        <v>0.0069189028093592335</v>
      </c>
      <c r="D1143" s="86" t="s">
        <v>2367</v>
      </c>
      <c r="E1143" s="86" t="b">
        <v>0</v>
      </c>
      <c r="F1143" s="86" t="b">
        <v>0</v>
      </c>
      <c r="G1143" s="86" t="b">
        <v>0</v>
      </c>
    </row>
    <row r="1144" spans="1:7" ht="15">
      <c r="A1144" s="86" t="s">
        <v>3637</v>
      </c>
      <c r="B1144" s="86">
        <v>2</v>
      </c>
      <c r="C1144" s="123">
        <v>0.0069189028093592335</v>
      </c>
      <c r="D1144" s="86" t="s">
        <v>2367</v>
      </c>
      <c r="E1144" s="86" t="b">
        <v>0</v>
      </c>
      <c r="F1144" s="86" t="b">
        <v>1</v>
      </c>
      <c r="G1144" s="86" t="b">
        <v>0</v>
      </c>
    </row>
    <row r="1145" spans="1:7" ht="15">
      <c r="A1145" s="86" t="s">
        <v>2466</v>
      </c>
      <c r="B1145" s="86">
        <v>2</v>
      </c>
      <c r="C1145" s="123">
        <v>0.0069189028093592335</v>
      </c>
      <c r="D1145" s="86" t="s">
        <v>2367</v>
      </c>
      <c r="E1145" s="86" t="b">
        <v>0</v>
      </c>
      <c r="F1145" s="86" t="b">
        <v>0</v>
      </c>
      <c r="G1145" s="86" t="b">
        <v>0</v>
      </c>
    </row>
    <row r="1146" spans="1:7" ht="15">
      <c r="A1146" s="86" t="s">
        <v>2544</v>
      </c>
      <c r="B1146" s="86">
        <v>2</v>
      </c>
      <c r="C1146" s="123">
        <v>0.0069189028093592335</v>
      </c>
      <c r="D1146" s="86" t="s">
        <v>2367</v>
      </c>
      <c r="E1146" s="86" t="b">
        <v>0</v>
      </c>
      <c r="F1146" s="86" t="b">
        <v>0</v>
      </c>
      <c r="G1146" s="86" t="b">
        <v>0</v>
      </c>
    </row>
    <row r="1147" spans="1:7" ht="15">
      <c r="A1147" s="86" t="s">
        <v>3638</v>
      </c>
      <c r="B1147" s="86">
        <v>2</v>
      </c>
      <c r="C1147" s="123">
        <v>0.0069189028093592335</v>
      </c>
      <c r="D1147" s="86" t="s">
        <v>2367</v>
      </c>
      <c r="E1147" s="86" t="b">
        <v>1</v>
      </c>
      <c r="F1147" s="86" t="b">
        <v>0</v>
      </c>
      <c r="G1147" s="86" t="b">
        <v>0</v>
      </c>
    </row>
    <row r="1148" spans="1:7" ht="15">
      <c r="A1148" s="86" t="s">
        <v>3123</v>
      </c>
      <c r="B1148" s="86">
        <v>2</v>
      </c>
      <c r="C1148" s="123">
        <v>0.0069189028093592335</v>
      </c>
      <c r="D1148" s="86" t="s">
        <v>2367</v>
      </c>
      <c r="E1148" s="86" t="b">
        <v>0</v>
      </c>
      <c r="F1148" s="86" t="b">
        <v>0</v>
      </c>
      <c r="G1148" s="86" t="b">
        <v>0</v>
      </c>
    </row>
    <row r="1149" spans="1:7" ht="15">
      <c r="A1149" s="86" t="s">
        <v>3639</v>
      </c>
      <c r="B1149" s="86">
        <v>2</v>
      </c>
      <c r="C1149" s="123">
        <v>0.0069189028093592335</v>
      </c>
      <c r="D1149" s="86" t="s">
        <v>2367</v>
      </c>
      <c r="E1149" s="86" t="b">
        <v>0</v>
      </c>
      <c r="F1149" s="86" t="b">
        <v>0</v>
      </c>
      <c r="G1149" s="86" t="b">
        <v>0</v>
      </c>
    </row>
    <row r="1150" spans="1:7" ht="15">
      <c r="A1150" s="86" t="s">
        <v>3137</v>
      </c>
      <c r="B1150" s="86">
        <v>2</v>
      </c>
      <c r="C1150" s="123">
        <v>0.0069189028093592335</v>
      </c>
      <c r="D1150" s="86" t="s">
        <v>2367</v>
      </c>
      <c r="E1150" s="86" t="b">
        <v>0</v>
      </c>
      <c r="F1150" s="86" t="b">
        <v>0</v>
      </c>
      <c r="G1150" s="86" t="b">
        <v>0</v>
      </c>
    </row>
    <row r="1151" spans="1:7" ht="15">
      <c r="A1151" s="86" t="s">
        <v>3138</v>
      </c>
      <c r="B1151" s="86">
        <v>2</v>
      </c>
      <c r="C1151" s="123">
        <v>0.0069189028093592335</v>
      </c>
      <c r="D1151" s="86" t="s">
        <v>2367</v>
      </c>
      <c r="E1151" s="86" t="b">
        <v>0</v>
      </c>
      <c r="F1151" s="86" t="b">
        <v>0</v>
      </c>
      <c r="G1151" s="86" t="b">
        <v>0</v>
      </c>
    </row>
    <row r="1152" spans="1:7" ht="15">
      <c r="A1152" s="86" t="s">
        <v>3102</v>
      </c>
      <c r="B1152" s="86">
        <v>2</v>
      </c>
      <c r="C1152" s="123">
        <v>0.0069189028093592335</v>
      </c>
      <c r="D1152" s="86" t="s">
        <v>2367</v>
      </c>
      <c r="E1152" s="86" t="b">
        <v>0</v>
      </c>
      <c r="F1152" s="86" t="b">
        <v>0</v>
      </c>
      <c r="G1152" s="86" t="b">
        <v>0</v>
      </c>
    </row>
    <row r="1153" spans="1:7" ht="15">
      <c r="A1153" s="86" t="s">
        <v>3357</v>
      </c>
      <c r="B1153" s="86">
        <v>2</v>
      </c>
      <c r="C1153" s="123">
        <v>0.0069189028093592335</v>
      </c>
      <c r="D1153" s="86" t="s">
        <v>2367</v>
      </c>
      <c r="E1153" s="86" t="b">
        <v>0</v>
      </c>
      <c r="F1153" s="86" t="b">
        <v>0</v>
      </c>
      <c r="G1153" s="86" t="b">
        <v>0</v>
      </c>
    </row>
    <row r="1154" spans="1:7" ht="15">
      <c r="A1154" s="86" t="s">
        <v>3640</v>
      </c>
      <c r="B1154" s="86">
        <v>2</v>
      </c>
      <c r="C1154" s="123">
        <v>0.0069189028093592335</v>
      </c>
      <c r="D1154" s="86" t="s">
        <v>2367</v>
      </c>
      <c r="E1154" s="86" t="b">
        <v>0</v>
      </c>
      <c r="F1154" s="86" t="b">
        <v>0</v>
      </c>
      <c r="G1154" s="86" t="b">
        <v>0</v>
      </c>
    </row>
    <row r="1155" spans="1:7" ht="15">
      <c r="A1155" s="86" t="s">
        <v>3641</v>
      </c>
      <c r="B1155" s="86">
        <v>2</v>
      </c>
      <c r="C1155" s="123">
        <v>0.0069189028093592335</v>
      </c>
      <c r="D1155" s="86" t="s">
        <v>2367</v>
      </c>
      <c r="E1155" s="86" t="b">
        <v>0</v>
      </c>
      <c r="F1155" s="86" t="b">
        <v>0</v>
      </c>
      <c r="G1155" s="86" t="b">
        <v>0</v>
      </c>
    </row>
    <row r="1156" spans="1:7" ht="15">
      <c r="A1156" s="86" t="s">
        <v>3259</v>
      </c>
      <c r="B1156" s="86">
        <v>2</v>
      </c>
      <c r="C1156" s="123">
        <v>0.008788654335222471</v>
      </c>
      <c r="D1156" s="86" t="s">
        <v>2367</v>
      </c>
      <c r="E1156" s="86" t="b">
        <v>0</v>
      </c>
      <c r="F1156" s="86" t="b">
        <v>0</v>
      </c>
      <c r="G1156" s="86" t="b">
        <v>0</v>
      </c>
    </row>
    <row r="1157" spans="1:7" ht="15">
      <c r="A1157" s="86" t="s">
        <v>2533</v>
      </c>
      <c r="B1157" s="86">
        <v>2</v>
      </c>
      <c r="C1157" s="123">
        <v>0.008788654335222471</v>
      </c>
      <c r="D1157" s="86" t="s">
        <v>2367</v>
      </c>
      <c r="E1157" s="86" t="b">
        <v>0</v>
      </c>
      <c r="F1157" s="86" t="b">
        <v>0</v>
      </c>
      <c r="G1157" s="86" t="b">
        <v>0</v>
      </c>
    </row>
    <row r="1158" spans="1:7" ht="15">
      <c r="A1158" s="86" t="s">
        <v>613</v>
      </c>
      <c r="B1158" s="86">
        <v>2</v>
      </c>
      <c r="C1158" s="123">
        <v>0.0069189028093592335</v>
      </c>
      <c r="D1158" s="86" t="s">
        <v>2367</v>
      </c>
      <c r="E1158" s="86" t="b">
        <v>0</v>
      </c>
      <c r="F1158" s="86" t="b">
        <v>0</v>
      </c>
      <c r="G1158" s="86" t="b">
        <v>0</v>
      </c>
    </row>
    <row r="1159" spans="1:7" ht="15">
      <c r="A1159" s="86" t="s">
        <v>2464</v>
      </c>
      <c r="B1159" s="86">
        <v>2</v>
      </c>
      <c r="C1159" s="123">
        <v>0.0069189028093592335</v>
      </c>
      <c r="D1159" s="86" t="s">
        <v>2367</v>
      </c>
      <c r="E1159" s="86" t="b">
        <v>0</v>
      </c>
      <c r="F1159" s="86" t="b">
        <v>0</v>
      </c>
      <c r="G1159" s="86" t="b">
        <v>0</v>
      </c>
    </row>
    <row r="1160" spans="1:7" ht="15">
      <c r="A1160" s="86" t="s">
        <v>587</v>
      </c>
      <c r="B1160" s="86">
        <v>20</v>
      </c>
      <c r="C1160" s="123">
        <v>0</v>
      </c>
      <c r="D1160" s="86" t="s">
        <v>2368</v>
      </c>
      <c r="E1160" s="86" t="b">
        <v>0</v>
      </c>
      <c r="F1160" s="86" t="b">
        <v>0</v>
      </c>
      <c r="G1160" s="86" t="b">
        <v>0</v>
      </c>
    </row>
    <row r="1161" spans="1:7" ht="15">
      <c r="A1161" s="86" t="s">
        <v>2556</v>
      </c>
      <c r="B1161" s="86">
        <v>19</v>
      </c>
      <c r="C1161" s="123">
        <v>0.025858827335357503</v>
      </c>
      <c r="D1161" s="86" t="s">
        <v>2368</v>
      </c>
      <c r="E1161" s="86" t="b">
        <v>0</v>
      </c>
      <c r="F1161" s="86" t="b">
        <v>0</v>
      </c>
      <c r="G1161" s="86" t="b">
        <v>0</v>
      </c>
    </row>
    <row r="1162" spans="1:7" ht="15">
      <c r="A1162" s="86" t="s">
        <v>2557</v>
      </c>
      <c r="B1162" s="86">
        <v>13</v>
      </c>
      <c r="C1162" s="123">
        <v>0.01769288186103408</v>
      </c>
      <c r="D1162" s="86" t="s">
        <v>2368</v>
      </c>
      <c r="E1162" s="86" t="b">
        <v>0</v>
      </c>
      <c r="F1162" s="86" t="b">
        <v>0</v>
      </c>
      <c r="G1162" s="86" t="b">
        <v>0</v>
      </c>
    </row>
    <row r="1163" spans="1:7" ht="15">
      <c r="A1163" s="86" t="s">
        <v>2558</v>
      </c>
      <c r="B1163" s="86">
        <v>10</v>
      </c>
      <c r="C1163" s="123">
        <v>0.008985970019820334</v>
      </c>
      <c r="D1163" s="86" t="s">
        <v>2368</v>
      </c>
      <c r="E1163" s="86" t="b">
        <v>0</v>
      </c>
      <c r="F1163" s="86" t="b">
        <v>0</v>
      </c>
      <c r="G1163" s="86" t="b">
        <v>0</v>
      </c>
    </row>
    <row r="1164" spans="1:7" ht="15">
      <c r="A1164" s="86" t="s">
        <v>2559</v>
      </c>
      <c r="B1164" s="86">
        <v>7</v>
      </c>
      <c r="C1164" s="123">
        <v>0.00952693638671066</v>
      </c>
      <c r="D1164" s="86" t="s">
        <v>2368</v>
      </c>
      <c r="E1164" s="86" t="b">
        <v>0</v>
      </c>
      <c r="F1164" s="86" t="b">
        <v>0</v>
      </c>
      <c r="G1164" s="86" t="b">
        <v>0</v>
      </c>
    </row>
    <row r="1165" spans="1:7" ht="15">
      <c r="A1165" s="86" t="s">
        <v>403</v>
      </c>
      <c r="B1165" s="86">
        <v>7</v>
      </c>
      <c r="C1165" s="123">
        <v>0.00952693638671066</v>
      </c>
      <c r="D1165" s="86" t="s">
        <v>2368</v>
      </c>
      <c r="E1165" s="86" t="b">
        <v>0</v>
      </c>
      <c r="F1165" s="86" t="b">
        <v>0</v>
      </c>
      <c r="G1165" s="86" t="b">
        <v>0</v>
      </c>
    </row>
    <row r="1166" spans="1:7" ht="15">
      <c r="A1166" s="86" t="s">
        <v>2560</v>
      </c>
      <c r="B1166" s="86">
        <v>6</v>
      </c>
      <c r="C1166" s="123">
        <v>0.009364992452782167</v>
      </c>
      <c r="D1166" s="86" t="s">
        <v>2368</v>
      </c>
      <c r="E1166" s="86" t="b">
        <v>0</v>
      </c>
      <c r="F1166" s="86" t="b">
        <v>1</v>
      </c>
      <c r="G1166" s="86" t="b">
        <v>0</v>
      </c>
    </row>
    <row r="1167" spans="1:7" ht="15">
      <c r="A1167" s="86" t="s">
        <v>2561</v>
      </c>
      <c r="B1167" s="86">
        <v>6</v>
      </c>
      <c r="C1167" s="123">
        <v>0.009364992452782167</v>
      </c>
      <c r="D1167" s="86" t="s">
        <v>2368</v>
      </c>
      <c r="E1167" s="86" t="b">
        <v>0</v>
      </c>
      <c r="F1167" s="86" t="b">
        <v>0</v>
      </c>
      <c r="G1167" s="86" t="b">
        <v>0</v>
      </c>
    </row>
    <row r="1168" spans="1:7" ht="15">
      <c r="A1168" s="86" t="s">
        <v>2562</v>
      </c>
      <c r="B1168" s="86">
        <v>6</v>
      </c>
      <c r="C1168" s="123">
        <v>0.009364992452782167</v>
      </c>
      <c r="D1168" s="86" t="s">
        <v>2368</v>
      </c>
      <c r="E1168" s="86" t="b">
        <v>0</v>
      </c>
      <c r="F1168" s="86" t="b">
        <v>0</v>
      </c>
      <c r="G1168" s="86" t="b">
        <v>0</v>
      </c>
    </row>
    <row r="1169" spans="1:7" ht="15">
      <c r="A1169" s="86" t="s">
        <v>2563</v>
      </c>
      <c r="B1169" s="86">
        <v>6</v>
      </c>
      <c r="C1169" s="123">
        <v>0.009364992452782167</v>
      </c>
      <c r="D1169" s="86" t="s">
        <v>2368</v>
      </c>
      <c r="E1169" s="86" t="b">
        <v>0</v>
      </c>
      <c r="F1169" s="86" t="b">
        <v>0</v>
      </c>
      <c r="G1169" s="86" t="b">
        <v>0</v>
      </c>
    </row>
    <row r="1170" spans="1:7" ht="15">
      <c r="A1170" s="86" t="s">
        <v>3104</v>
      </c>
      <c r="B1170" s="86">
        <v>6</v>
      </c>
      <c r="C1170" s="123">
        <v>0.009364992452782167</v>
      </c>
      <c r="D1170" s="86" t="s">
        <v>2368</v>
      </c>
      <c r="E1170" s="86" t="b">
        <v>0</v>
      </c>
      <c r="F1170" s="86" t="b">
        <v>0</v>
      </c>
      <c r="G1170" s="86" t="b">
        <v>0</v>
      </c>
    </row>
    <row r="1171" spans="1:7" ht="15">
      <c r="A1171" s="86" t="s">
        <v>3082</v>
      </c>
      <c r="B1171" s="86">
        <v>5</v>
      </c>
      <c r="C1171" s="123">
        <v>0.008985970019820334</v>
      </c>
      <c r="D1171" s="86" t="s">
        <v>2368</v>
      </c>
      <c r="E1171" s="86" t="b">
        <v>1</v>
      </c>
      <c r="F1171" s="86" t="b">
        <v>0</v>
      </c>
      <c r="G1171" s="86" t="b">
        <v>0</v>
      </c>
    </row>
    <row r="1172" spans="1:7" ht="15">
      <c r="A1172" s="86" t="s">
        <v>3125</v>
      </c>
      <c r="B1172" s="86">
        <v>5</v>
      </c>
      <c r="C1172" s="123">
        <v>0.008985970019820334</v>
      </c>
      <c r="D1172" s="86" t="s">
        <v>2368</v>
      </c>
      <c r="E1172" s="86" t="b">
        <v>0</v>
      </c>
      <c r="F1172" s="86" t="b">
        <v>0</v>
      </c>
      <c r="G1172" s="86" t="b">
        <v>0</v>
      </c>
    </row>
    <row r="1173" spans="1:7" ht="15">
      <c r="A1173" s="86" t="s">
        <v>631</v>
      </c>
      <c r="B1173" s="86">
        <v>5</v>
      </c>
      <c r="C1173" s="123">
        <v>0.008985970019820334</v>
      </c>
      <c r="D1173" s="86" t="s">
        <v>2368</v>
      </c>
      <c r="E1173" s="86" t="b">
        <v>0</v>
      </c>
      <c r="F1173" s="86" t="b">
        <v>0</v>
      </c>
      <c r="G1173" s="86" t="b">
        <v>0</v>
      </c>
    </row>
    <row r="1174" spans="1:7" ht="15">
      <c r="A1174" s="86" t="s">
        <v>3112</v>
      </c>
      <c r="B1174" s="86">
        <v>4</v>
      </c>
      <c r="C1174" s="123">
        <v>0.008345910499534554</v>
      </c>
      <c r="D1174" s="86" t="s">
        <v>2368</v>
      </c>
      <c r="E1174" s="86" t="b">
        <v>0</v>
      </c>
      <c r="F1174" s="86" t="b">
        <v>0</v>
      </c>
      <c r="G1174" s="86" t="b">
        <v>0</v>
      </c>
    </row>
    <row r="1175" spans="1:7" ht="15">
      <c r="A1175" s="86" t="s">
        <v>3113</v>
      </c>
      <c r="B1175" s="86">
        <v>4</v>
      </c>
      <c r="C1175" s="123">
        <v>0.008345910499534554</v>
      </c>
      <c r="D1175" s="86" t="s">
        <v>2368</v>
      </c>
      <c r="E1175" s="86" t="b">
        <v>0</v>
      </c>
      <c r="F1175" s="86" t="b">
        <v>0</v>
      </c>
      <c r="G1175" s="86" t="b">
        <v>0</v>
      </c>
    </row>
    <row r="1176" spans="1:7" ht="15">
      <c r="A1176" s="86" t="s">
        <v>3097</v>
      </c>
      <c r="B1176" s="86">
        <v>4</v>
      </c>
      <c r="C1176" s="123">
        <v>0.008345910499534554</v>
      </c>
      <c r="D1176" s="86" t="s">
        <v>2368</v>
      </c>
      <c r="E1176" s="86" t="b">
        <v>0</v>
      </c>
      <c r="F1176" s="86" t="b">
        <v>0</v>
      </c>
      <c r="G1176" s="86" t="b">
        <v>0</v>
      </c>
    </row>
    <row r="1177" spans="1:7" ht="15">
      <c r="A1177" s="86" t="s">
        <v>3140</v>
      </c>
      <c r="B1177" s="86">
        <v>4</v>
      </c>
      <c r="C1177" s="123">
        <v>0.008345910499534554</v>
      </c>
      <c r="D1177" s="86" t="s">
        <v>2368</v>
      </c>
      <c r="E1177" s="86" t="b">
        <v>0</v>
      </c>
      <c r="F1177" s="86" t="b">
        <v>0</v>
      </c>
      <c r="G1177" s="86" t="b">
        <v>0</v>
      </c>
    </row>
    <row r="1178" spans="1:7" ht="15">
      <c r="A1178" s="86" t="s">
        <v>3167</v>
      </c>
      <c r="B1178" s="86">
        <v>4</v>
      </c>
      <c r="C1178" s="123">
        <v>0.008345910499534554</v>
      </c>
      <c r="D1178" s="86" t="s">
        <v>2368</v>
      </c>
      <c r="E1178" s="86" t="b">
        <v>0</v>
      </c>
      <c r="F1178" s="86" t="b">
        <v>0</v>
      </c>
      <c r="G1178" s="86" t="b">
        <v>0</v>
      </c>
    </row>
    <row r="1179" spans="1:7" ht="15">
      <c r="A1179" s="86" t="s">
        <v>3093</v>
      </c>
      <c r="B1179" s="86">
        <v>4</v>
      </c>
      <c r="C1179" s="123">
        <v>0.008345910499534554</v>
      </c>
      <c r="D1179" s="86" t="s">
        <v>2368</v>
      </c>
      <c r="E1179" s="86" t="b">
        <v>0</v>
      </c>
      <c r="F1179" s="86" t="b">
        <v>0</v>
      </c>
      <c r="G1179" s="86" t="b">
        <v>0</v>
      </c>
    </row>
    <row r="1180" spans="1:7" ht="15">
      <c r="A1180" s="86" t="s">
        <v>3168</v>
      </c>
      <c r="B1180" s="86">
        <v>4</v>
      </c>
      <c r="C1180" s="123">
        <v>0.008345910499534554</v>
      </c>
      <c r="D1180" s="86" t="s">
        <v>2368</v>
      </c>
      <c r="E1180" s="86" t="b">
        <v>0</v>
      </c>
      <c r="F1180" s="86" t="b">
        <v>0</v>
      </c>
      <c r="G1180" s="86" t="b">
        <v>0</v>
      </c>
    </row>
    <row r="1181" spans="1:7" ht="15">
      <c r="A1181" s="86" t="s">
        <v>3169</v>
      </c>
      <c r="B1181" s="86">
        <v>4</v>
      </c>
      <c r="C1181" s="123">
        <v>0.008345910499534554</v>
      </c>
      <c r="D1181" s="86" t="s">
        <v>2368</v>
      </c>
      <c r="E1181" s="86" t="b">
        <v>0</v>
      </c>
      <c r="F1181" s="86" t="b">
        <v>0</v>
      </c>
      <c r="G1181" s="86" t="b">
        <v>0</v>
      </c>
    </row>
    <row r="1182" spans="1:7" ht="15">
      <c r="A1182" s="86" t="s">
        <v>3170</v>
      </c>
      <c r="B1182" s="86">
        <v>4</v>
      </c>
      <c r="C1182" s="123">
        <v>0.008345910499534554</v>
      </c>
      <c r="D1182" s="86" t="s">
        <v>2368</v>
      </c>
      <c r="E1182" s="86" t="b">
        <v>0</v>
      </c>
      <c r="F1182" s="86" t="b">
        <v>0</v>
      </c>
      <c r="G1182" s="86" t="b">
        <v>0</v>
      </c>
    </row>
    <row r="1183" spans="1:7" ht="15">
      <c r="A1183" s="86" t="s">
        <v>3171</v>
      </c>
      <c r="B1183" s="86">
        <v>4</v>
      </c>
      <c r="C1183" s="123">
        <v>0.008345910499534554</v>
      </c>
      <c r="D1183" s="86" t="s">
        <v>2368</v>
      </c>
      <c r="E1183" s="86" t="b">
        <v>0</v>
      </c>
      <c r="F1183" s="86" t="b">
        <v>0</v>
      </c>
      <c r="G1183" s="86" t="b">
        <v>0</v>
      </c>
    </row>
    <row r="1184" spans="1:7" ht="15">
      <c r="A1184" s="86" t="s">
        <v>3172</v>
      </c>
      <c r="B1184" s="86">
        <v>4</v>
      </c>
      <c r="C1184" s="123">
        <v>0.008345910499534554</v>
      </c>
      <c r="D1184" s="86" t="s">
        <v>2368</v>
      </c>
      <c r="E1184" s="86" t="b">
        <v>0</v>
      </c>
      <c r="F1184" s="86" t="b">
        <v>0</v>
      </c>
      <c r="G1184" s="86" t="b">
        <v>0</v>
      </c>
    </row>
    <row r="1185" spans="1:7" ht="15">
      <c r="A1185" s="86" t="s">
        <v>3094</v>
      </c>
      <c r="B1185" s="86">
        <v>4</v>
      </c>
      <c r="C1185" s="123">
        <v>0.008345910499534554</v>
      </c>
      <c r="D1185" s="86" t="s">
        <v>2368</v>
      </c>
      <c r="E1185" s="86" t="b">
        <v>0</v>
      </c>
      <c r="F1185" s="86" t="b">
        <v>0</v>
      </c>
      <c r="G1185" s="86" t="b">
        <v>0</v>
      </c>
    </row>
    <row r="1186" spans="1:7" ht="15">
      <c r="A1186" s="86" t="s">
        <v>3105</v>
      </c>
      <c r="B1186" s="86">
        <v>4</v>
      </c>
      <c r="C1186" s="123">
        <v>0.008345910499534554</v>
      </c>
      <c r="D1186" s="86" t="s">
        <v>2368</v>
      </c>
      <c r="E1186" s="86" t="b">
        <v>0</v>
      </c>
      <c r="F1186" s="86" t="b">
        <v>0</v>
      </c>
      <c r="G1186" s="86" t="b">
        <v>0</v>
      </c>
    </row>
    <row r="1187" spans="1:7" ht="15">
      <c r="A1187" s="86" t="s">
        <v>3173</v>
      </c>
      <c r="B1187" s="86">
        <v>4</v>
      </c>
      <c r="C1187" s="123">
        <v>0.008345910499534554</v>
      </c>
      <c r="D1187" s="86" t="s">
        <v>2368</v>
      </c>
      <c r="E1187" s="86" t="b">
        <v>1</v>
      </c>
      <c r="F1187" s="86" t="b">
        <v>0</v>
      </c>
      <c r="G1187" s="86" t="b">
        <v>0</v>
      </c>
    </row>
    <row r="1188" spans="1:7" ht="15">
      <c r="A1188" s="86" t="s">
        <v>3174</v>
      </c>
      <c r="B1188" s="86">
        <v>4</v>
      </c>
      <c r="C1188" s="123">
        <v>0.008345910499534554</v>
      </c>
      <c r="D1188" s="86" t="s">
        <v>2368</v>
      </c>
      <c r="E1188" s="86" t="b">
        <v>0</v>
      </c>
      <c r="F1188" s="86" t="b">
        <v>0</v>
      </c>
      <c r="G1188" s="86" t="b">
        <v>0</v>
      </c>
    </row>
    <row r="1189" spans="1:7" ht="15">
      <c r="A1189" s="86" t="s">
        <v>3287</v>
      </c>
      <c r="B1189" s="86">
        <v>3</v>
      </c>
      <c r="C1189" s="123">
        <v>0.007378287232337183</v>
      </c>
      <c r="D1189" s="86" t="s">
        <v>2368</v>
      </c>
      <c r="E1189" s="86" t="b">
        <v>0</v>
      </c>
      <c r="F1189" s="86" t="b">
        <v>0</v>
      </c>
      <c r="G1189" s="86" t="b">
        <v>0</v>
      </c>
    </row>
    <row r="1190" spans="1:7" ht="15">
      <c r="A1190" s="86" t="s">
        <v>3288</v>
      </c>
      <c r="B1190" s="86">
        <v>3</v>
      </c>
      <c r="C1190" s="123">
        <v>0.007378287232337183</v>
      </c>
      <c r="D1190" s="86" t="s">
        <v>2368</v>
      </c>
      <c r="E1190" s="86" t="b">
        <v>0</v>
      </c>
      <c r="F1190" s="86" t="b">
        <v>0</v>
      </c>
      <c r="G1190" s="86" t="b">
        <v>0</v>
      </c>
    </row>
    <row r="1191" spans="1:7" ht="15">
      <c r="A1191" s="86" t="s">
        <v>3289</v>
      </c>
      <c r="B1191" s="86">
        <v>3</v>
      </c>
      <c r="C1191" s="123">
        <v>0.007378287232337183</v>
      </c>
      <c r="D1191" s="86" t="s">
        <v>2368</v>
      </c>
      <c r="E1191" s="86" t="b">
        <v>0</v>
      </c>
      <c r="F1191" s="86" t="b">
        <v>0</v>
      </c>
      <c r="G1191" s="86" t="b">
        <v>0</v>
      </c>
    </row>
    <row r="1192" spans="1:7" ht="15">
      <c r="A1192" s="86" t="s">
        <v>3290</v>
      </c>
      <c r="B1192" s="86">
        <v>3</v>
      </c>
      <c r="C1192" s="123">
        <v>0.007378287232337183</v>
      </c>
      <c r="D1192" s="86" t="s">
        <v>2368</v>
      </c>
      <c r="E1192" s="86" t="b">
        <v>0</v>
      </c>
      <c r="F1192" s="86" t="b">
        <v>0</v>
      </c>
      <c r="G1192" s="86" t="b">
        <v>0</v>
      </c>
    </row>
    <row r="1193" spans="1:7" ht="15">
      <c r="A1193" s="86" t="s">
        <v>3291</v>
      </c>
      <c r="B1193" s="86">
        <v>3</v>
      </c>
      <c r="C1193" s="123">
        <v>0.007378287232337183</v>
      </c>
      <c r="D1193" s="86" t="s">
        <v>2368</v>
      </c>
      <c r="E1193" s="86" t="b">
        <v>1</v>
      </c>
      <c r="F1193" s="86" t="b">
        <v>0</v>
      </c>
      <c r="G1193" s="86" t="b">
        <v>0</v>
      </c>
    </row>
    <row r="1194" spans="1:7" ht="15">
      <c r="A1194" s="86" t="s">
        <v>3292</v>
      </c>
      <c r="B1194" s="86">
        <v>3</v>
      </c>
      <c r="C1194" s="123">
        <v>0.007378287232337183</v>
      </c>
      <c r="D1194" s="86" t="s">
        <v>2368</v>
      </c>
      <c r="E1194" s="86" t="b">
        <v>0</v>
      </c>
      <c r="F1194" s="86" t="b">
        <v>0</v>
      </c>
      <c r="G1194" s="86" t="b">
        <v>0</v>
      </c>
    </row>
    <row r="1195" spans="1:7" ht="15">
      <c r="A1195" s="86" t="s">
        <v>3293</v>
      </c>
      <c r="B1195" s="86">
        <v>3</v>
      </c>
      <c r="C1195" s="123">
        <v>0.007378287232337183</v>
      </c>
      <c r="D1195" s="86" t="s">
        <v>2368</v>
      </c>
      <c r="E1195" s="86" t="b">
        <v>0</v>
      </c>
      <c r="F1195" s="86" t="b">
        <v>0</v>
      </c>
      <c r="G1195" s="86" t="b">
        <v>0</v>
      </c>
    </row>
    <row r="1196" spans="1:7" ht="15">
      <c r="A1196" s="86" t="s">
        <v>3294</v>
      </c>
      <c r="B1196" s="86">
        <v>3</v>
      </c>
      <c r="C1196" s="123">
        <v>0.007378287232337183</v>
      </c>
      <c r="D1196" s="86" t="s">
        <v>2368</v>
      </c>
      <c r="E1196" s="86" t="b">
        <v>0</v>
      </c>
      <c r="F1196" s="86" t="b">
        <v>0</v>
      </c>
      <c r="G1196" s="86" t="b">
        <v>0</v>
      </c>
    </row>
    <row r="1197" spans="1:7" ht="15">
      <c r="A1197" s="86" t="s">
        <v>3295</v>
      </c>
      <c r="B1197" s="86">
        <v>3</v>
      </c>
      <c r="C1197" s="123">
        <v>0.007378287232337183</v>
      </c>
      <c r="D1197" s="86" t="s">
        <v>2368</v>
      </c>
      <c r="E1197" s="86" t="b">
        <v>0</v>
      </c>
      <c r="F1197" s="86" t="b">
        <v>0</v>
      </c>
      <c r="G1197" s="86" t="b">
        <v>0</v>
      </c>
    </row>
    <row r="1198" spans="1:7" ht="15">
      <c r="A1198" s="86" t="s">
        <v>3141</v>
      </c>
      <c r="B1198" s="86">
        <v>3</v>
      </c>
      <c r="C1198" s="123">
        <v>0.007378287232337183</v>
      </c>
      <c r="D1198" s="86" t="s">
        <v>2368</v>
      </c>
      <c r="E1198" s="86" t="b">
        <v>0</v>
      </c>
      <c r="F1198" s="86" t="b">
        <v>0</v>
      </c>
      <c r="G1198" s="86" t="b">
        <v>0</v>
      </c>
    </row>
    <row r="1199" spans="1:7" ht="15">
      <c r="A1199" s="86" t="s">
        <v>407</v>
      </c>
      <c r="B1199" s="86">
        <v>3</v>
      </c>
      <c r="C1199" s="123">
        <v>0.007378287232337183</v>
      </c>
      <c r="D1199" s="86" t="s">
        <v>2368</v>
      </c>
      <c r="E1199" s="86" t="b">
        <v>0</v>
      </c>
      <c r="F1199" s="86" t="b">
        <v>0</v>
      </c>
      <c r="G1199" s="86" t="b">
        <v>0</v>
      </c>
    </row>
    <row r="1200" spans="1:7" ht="15">
      <c r="A1200" s="86" t="s">
        <v>3142</v>
      </c>
      <c r="B1200" s="86">
        <v>3</v>
      </c>
      <c r="C1200" s="123">
        <v>0.007378287232337183</v>
      </c>
      <c r="D1200" s="86" t="s">
        <v>2368</v>
      </c>
      <c r="E1200" s="86" t="b">
        <v>0</v>
      </c>
      <c r="F1200" s="86" t="b">
        <v>0</v>
      </c>
      <c r="G1200" s="86" t="b">
        <v>0</v>
      </c>
    </row>
    <row r="1201" spans="1:7" ht="15">
      <c r="A1201" s="86" t="s">
        <v>3143</v>
      </c>
      <c r="B1201" s="86">
        <v>3</v>
      </c>
      <c r="C1201" s="123">
        <v>0.007378287232337183</v>
      </c>
      <c r="D1201" s="86" t="s">
        <v>2368</v>
      </c>
      <c r="E1201" s="86" t="b">
        <v>0</v>
      </c>
      <c r="F1201" s="86" t="b">
        <v>0</v>
      </c>
      <c r="G1201" s="86" t="b">
        <v>0</v>
      </c>
    </row>
    <row r="1202" spans="1:7" ht="15">
      <c r="A1202" s="86" t="s">
        <v>3144</v>
      </c>
      <c r="B1202" s="86">
        <v>3</v>
      </c>
      <c r="C1202" s="123">
        <v>0.007378287232337183</v>
      </c>
      <c r="D1202" s="86" t="s">
        <v>2368</v>
      </c>
      <c r="E1202" s="86" t="b">
        <v>0</v>
      </c>
      <c r="F1202" s="86" t="b">
        <v>0</v>
      </c>
      <c r="G1202" s="86" t="b">
        <v>0</v>
      </c>
    </row>
    <row r="1203" spans="1:7" ht="15">
      <c r="A1203" s="86" t="s">
        <v>3145</v>
      </c>
      <c r="B1203" s="86">
        <v>3</v>
      </c>
      <c r="C1203" s="123">
        <v>0.007378287232337183</v>
      </c>
      <c r="D1203" s="86" t="s">
        <v>2368</v>
      </c>
      <c r="E1203" s="86" t="b">
        <v>0</v>
      </c>
      <c r="F1203" s="86" t="b">
        <v>0</v>
      </c>
      <c r="G1203" s="86" t="b">
        <v>0</v>
      </c>
    </row>
    <row r="1204" spans="1:7" ht="15">
      <c r="A1204" s="86" t="s">
        <v>3146</v>
      </c>
      <c r="B1204" s="86">
        <v>3</v>
      </c>
      <c r="C1204" s="123">
        <v>0.007378287232337183</v>
      </c>
      <c r="D1204" s="86" t="s">
        <v>2368</v>
      </c>
      <c r="E1204" s="86" t="b">
        <v>0</v>
      </c>
      <c r="F1204" s="86" t="b">
        <v>0</v>
      </c>
      <c r="G1204" s="86" t="b">
        <v>0</v>
      </c>
    </row>
    <row r="1205" spans="1:7" ht="15">
      <c r="A1205" s="86" t="s">
        <v>3147</v>
      </c>
      <c r="B1205" s="86">
        <v>3</v>
      </c>
      <c r="C1205" s="123">
        <v>0.007378287232337183</v>
      </c>
      <c r="D1205" s="86" t="s">
        <v>2368</v>
      </c>
      <c r="E1205" s="86" t="b">
        <v>1</v>
      </c>
      <c r="F1205" s="86" t="b">
        <v>0</v>
      </c>
      <c r="G1205" s="86" t="b">
        <v>0</v>
      </c>
    </row>
    <row r="1206" spans="1:7" ht="15">
      <c r="A1206" s="86" t="s">
        <v>3148</v>
      </c>
      <c r="B1206" s="86">
        <v>3</v>
      </c>
      <c r="C1206" s="123">
        <v>0.007378287232337183</v>
      </c>
      <c r="D1206" s="86" t="s">
        <v>2368</v>
      </c>
      <c r="E1206" s="86" t="b">
        <v>0</v>
      </c>
      <c r="F1206" s="86" t="b">
        <v>0</v>
      </c>
      <c r="G1206" s="86" t="b">
        <v>0</v>
      </c>
    </row>
    <row r="1207" spans="1:7" ht="15">
      <c r="A1207" s="86" t="s">
        <v>323</v>
      </c>
      <c r="B1207" s="86">
        <v>3</v>
      </c>
      <c r="C1207" s="123">
        <v>0.007378287232337183</v>
      </c>
      <c r="D1207" s="86" t="s">
        <v>2368</v>
      </c>
      <c r="E1207" s="86" t="b">
        <v>0</v>
      </c>
      <c r="F1207" s="86" t="b">
        <v>0</v>
      </c>
      <c r="G1207" s="86" t="b">
        <v>0</v>
      </c>
    </row>
    <row r="1208" spans="1:7" ht="15">
      <c r="A1208" s="86" t="s">
        <v>3338</v>
      </c>
      <c r="B1208" s="86">
        <v>3</v>
      </c>
      <c r="C1208" s="123">
        <v>0.007378287232337183</v>
      </c>
      <c r="D1208" s="86" t="s">
        <v>2368</v>
      </c>
      <c r="E1208" s="86" t="b">
        <v>0</v>
      </c>
      <c r="F1208" s="86" t="b">
        <v>0</v>
      </c>
      <c r="G1208" s="86" t="b">
        <v>0</v>
      </c>
    </row>
    <row r="1209" spans="1:7" ht="15">
      <c r="A1209" s="86" t="s">
        <v>3339</v>
      </c>
      <c r="B1209" s="86">
        <v>3</v>
      </c>
      <c r="C1209" s="123">
        <v>0.007378287232337183</v>
      </c>
      <c r="D1209" s="86" t="s">
        <v>2368</v>
      </c>
      <c r="E1209" s="86" t="b">
        <v>0</v>
      </c>
      <c r="F1209" s="86" t="b">
        <v>0</v>
      </c>
      <c r="G1209" s="86" t="b">
        <v>0</v>
      </c>
    </row>
    <row r="1210" spans="1:7" ht="15">
      <c r="A1210" s="86" t="s">
        <v>3080</v>
      </c>
      <c r="B1210" s="86">
        <v>3</v>
      </c>
      <c r="C1210" s="123">
        <v>0.007378287232337183</v>
      </c>
      <c r="D1210" s="86" t="s">
        <v>2368</v>
      </c>
      <c r="E1210" s="86" t="b">
        <v>0</v>
      </c>
      <c r="F1210" s="86" t="b">
        <v>0</v>
      </c>
      <c r="G1210" s="86" t="b">
        <v>0</v>
      </c>
    </row>
    <row r="1211" spans="1:7" ht="15">
      <c r="A1211" s="86" t="s">
        <v>404</v>
      </c>
      <c r="B1211" s="86">
        <v>3</v>
      </c>
      <c r="C1211" s="123">
        <v>0.007378287232337183</v>
      </c>
      <c r="D1211" s="86" t="s">
        <v>2368</v>
      </c>
      <c r="E1211" s="86" t="b">
        <v>0</v>
      </c>
      <c r="F1211" s="86" t="b">
        <v>0</v>
      </c>
      <c r="G1211" s="86" t="b">
        <v>0</v>
      </c>
    </row>
    <row r="1212" spans="1:7" ht="15">
      <c r="A1212" s="86" t="s">
        <v>3248</v>
      </c>
      <c r="B1212" s="86">
        <v>3</v>
      </c>
      <c r="C1212" s="123">
        <v>0.007378287232337183</v>
      </c>
      <c r="D1212" s="86" t="s">
        <v>2368</v>
      </c>
      <c r="E1212" s="86" t="b">
        <v>0</v>
      </c>
      <c r="F1212" s="86" t="b">
        <v>0</v>
      </c>
      <c r="G1212" s="86" t="b">
        <v>0</v>
      </c>
    </row>
    <row r="1213" spans="1:7" ht="15">
      <c r="A1213" s="86" t="s">
        <v>2529</v>
      </c>
      <c r="B1213" s="86">
        <v>3</v>
      </c>
      <c r="C1213" s="123">
        <v>0.007378287232337183</v>
      </c>
      <c r="D1213" s="86" t="s">
        <v>2368</v>
      </c>
      <c r="E1213" s="86" t="b">
        <v>0</v>
      </c>
      <c r="F1213" s="86" t="b">
        <v>0</v>
      </c>
      <c r="G1213" s="86" t="b">
        <v>0</v>
      </c>
    </row>
    <row r="1214" spans="1:7" ht="15">
      <c r="A1214" s="86" t="s">
        <v>3185</v>
      </c>
      <c r="B1214" s="86">
        <v>3</v>
      </c>
      <c r="C1214" s="123">
        <v>0.007378287232337183</v>
      </c>
      <c r="D1214" s="86" t="s">
        <v>2368</v>
      </c>
      <c r="E1214" s="86" t="b">
        <v>0</v>
      </c>
      <c r="F1214" s="86" t="b">
        <v>0</v>
      </c>
      <c r="G1214" s="86" t="b">
        <v>0</v>
      </c>
    </row>
    <row r="1215" spans="1:7" ht="15">
      <c r="A1215" s="86" t="s">
        <v>3119</v>
      </c>
      <c r="B1215" s="86">
        <v>3</v>
      </c>
      <c r="C1215" s="123">
        <v>0.007378287232337183</v>
      </c>
      <c r="D1215" s="86" t="s">
        <v>2368</v>
      </c>
      <c r="E1215" s="86" t="b">
        <v>0</v>
      </c>
      <c r="F1215" s="86" t="b">
        <v>0</v>
      </c>
      <c r="G1215" s="86" t="b">
        <v>0</v>
      </c>
    </row>
    <row r="1216" spans="1:7" ht="15">
      <c r="A1216" s="86" t="s">
        <v>3340</v>
      </c>
      <c r="B1216" s="86">
        <v>3</v>
      </c>
      <c r="C1216" s="123">
        <v>0.007378287232337183</v>
      </c>
      <c r="D1216" s="86" t="s">
        <v>2368</v>
      </c>
      <c r="E1216" s="86" t="b">
        <v>1</v>
      </c>
      <c r="F1216" s="86" t="b">
        <v>0</v>
      </c>
      <c r="G1216" s="86" t="b">
        <v>0</v>
      </c>
    </row>
    <row r="1217" spans="1:7" ht="15">
      <c r="A1217" s="86" t="s">
        <v>3341</v>
      </c>
      <c r="B1217" s="86">
        <v>3</v>
      </c>
      <c r="C1217" s="123">
        <v>0.007378287232337183</v>
      </c>
      <c r="D1217" s="86" t="s">
        <v>2368</v>
      </c>
      <c r="E1217" s="86" t="b">
        <v>0</v>
      </c>
      <c r="F1217" s="86" t="b">
        <v>0</v>
      </c>
      <c r="G1217" s="86" t="b">
        <v>0</v>
      </c>
    </row>
    <row r="1218" spans="1:7" ht="15">
      <c r="A1218" s="86" t="s">
        <v>3342</v>
      </c>
      <c r="B1218" s="86">
        <v>3</v>
      </c>
      <c r="C1218" s="123">
        <v>0.007378287232337183</v>
      </c>
      <c r="D1218" s="86" t="s">
        <v>2368</v>
      </c>
      <c r="E1218" s="86" t="b">
        <v>0</v>
      </c>
      <c r="F1218" s="86" t="b">
        <v>0</v>
      </c>
      <c r="G1218" s="86" t="b">
        <v>0</v>
      </c>
    </row>
    <row r="1219" spans="1:7" ht="15">
      <c r="A1219" s="86" t="s">
        <v>3343</v>
      </c>
      <c r="B1219" s="86">
        <v>3</v>
      </c>
      <c r="C1219" s="123">
        <v>0.007378287232337183</v>
      </c>
      <c r="D1219" s="86" t="s">
        <v>2368</v>
      </c>
      <c r="E1219" s="86" t="b">
        <v>0</v>
      </c>
      <c r="F1219" s="86" t="b">
        <v>0</v>
      </c>
      <c r="G1219" s="86" t="b">
        <v>0</v>
      </c>
    </row>
    <row r="1220" spans="1:7" ht="15">
      <c r="A1220" s="86" t="s">
        <v>3110</v>
      </c>
      <c r="B1220" s="86">
        <v>3</v>
      </c>
      <c r="C1220" s="123">
        <v>0.007378287232337183</v>
      </c>
      <c r="D1220" s="86" t="s">
        <v>2368</v>
      </c>
      <c r="E1220" s="86" t="b">
        <v>0</v>
      </c>
      <c r="F1220" s="86" t="b">
        <v>0</v>
      </c>
      <c r="G1220" s="86" t="b">
        <v>0</v>
      </c>
    </row>
    <row r="1221" spans="1:7" ht="15">
      <c r="A1221" s="86" t="s">
        <v>3111</v>
      </c>
      <c r="B1221" s="86">
        <v>3</v>
      </c>
      <c r="C1221" s="123">
        <v>0.007378287232337183</v>
      </c>
      <c r="D1221" s="86" t="s">
        <v>2368</v>
      </c>
      <c r="E1221" s="86" t="b">
        <v>0</v>
      </c>
      <c r="F1221" s="86" t="b">
        <v>0</v>
      </c>
      <c r="G1221" s="86" t="b">
        <v>0</v>
      </c>
    </row>
    <row r="1222" spans="1:7" ht="15">
      <c r="A1222" s="86" t="s">
        <v>3161</v>
      </c>
      <c r="B1222" s="86">
        <v>2</v>
      </c>
      <c r="C1222" s="123">
        <v>0.005970149253731343</v>
      </c>
      <c r="D1222" s="86" t="s">
        <v>2368</v>
      </c>
      <c r="E1222" s="86" t="b">
        <v>0</v>
      </c>
      <c r="F1222" s="86" t="b">
        <v>0</v>
      </c>
      <c r="G1222" s="86" t="b">
        <v>0</v>
      </c>
    </row>
    <row r="1223" spans="1:7" ht="15">
      <c r="A1223" s="86" t="s">
        <v>3383</v>
      </c>
      <c r="B1223" s="86">
        <v>2</v>
      </c>
      <c r="C1223" s="123">
        <v>0.005970149253731343</v>
      </c>
      <c r="D1223" s="86" t="s">
        <v>2368</v>
      </c>
      <c r="E1223" s="86" t="b">
        <v>0</v>
      </c>
      <c r="F1223" s="86" t="b">
        <v>0</v>
      </c>
      <c r="G1223" s="86" t="b">
        <v>0</v>
      </c>
    </row>
    <row r="1224" spans="1:7" ht="15">
      <c r="A1224" s="86" t="s">
        <v>3318</v>
      </c>
      <c r="B1224" s="86">
        <v>2</v>
      </c>
      <c r="C1224" s="123">
        <v>0.005970149253731343</v>
      </c>
      <c r="D1224" s="86" t="s">
        <v>2368</v>
      </c>
      <c r="E1224" s="86" t="b">
        <v>0</v>
      </c>
      <c r="F1224" s="86" t="b">
        <v>0</v>
      </c>
      <c r="G1224" s="86" t="b">
        <v>0</v>
      </c>
    </row>
    <row r="1225" spans="1:7" ht="15">
      <c r="A1225" s="86" t="s">
        <v>3655</v>
      </c>
      <c r="B1225" s="86">
        <v>2</v>
      </c>
      <c r="C1225" s="123">
        <v>0.005970149253731343</v>
      </c>
      <c r="D1225" s="86" t="s">
        <v>2368</v>
      </c>
      <c r="E1225" s="86" t="b">
        <v>0</v>
      </c>
      <c r="F1225" s="86" t="b">
        <v>0</v>
      </c>
      <c r="G1225" s="86" t="b">
        <v>0</v>
      </c>
    </row>
    <row r="1226" spans="1:7" ht="15">
      <c r="A1226" s="86" t="s">
        <v>3265</v>
      </c>
      <c r="B1226" s="86">
        <v>2</v>
      </c>
      <c r="C1226" s="123">
        <v>0.005970149253731343</v>
      </c>
      <c r="D1226" s="86" t="s">
        <v>2368</v>
      </c>
      <c r="E1226" s="86" t="b">
        <v>0</v>
      </c>
      <c r="F1226" s="86" t="b">
        <v>0</v>
      </c>
      <c r="G1226" s="86" t="b">
        <v>0</v>
      </c>
    </row>
    <row r="1227" spans="1:7" ht="15">
      <c r="A1227" s="86" t="s">
        <v>3158</v>
      </c>
      <c r="B1227" s="86">
        <v>2</v>
      </c>
      <c r="C1227" s="123">
        <v>0.005970149253731343</v>
      </c>
      <c r="D1227" s="86" t="s">
        <v>2368</v>
      </c>
      <c r="E1227" s="86" t="b">
        <v>0</v>
      </c>
      <c r="F1227" s="86" t="b">
        <v>0</v>
      </c>
      <c r="G1227" s="86" t="b">
        <v>0</v>
      </c>
    </row>
    <row r="1228" spans="1:7" ht="15">
      <c r="A1228" s="86" t="s">
        <v>3136</v>
      </c>
      <c r="B1228" s="86">
        <v>2</v>
      </c>
      <c r="C1228" s="123">
        <v>0.005970149253731343</v>
      </c>
      <c r="D1228" s="86" t="s">
        <v>2368</v>
      </c>
      <c r="E1228" s="86" t="b">
        <v>0</v>
      </c>
      <c r="F1228" s="86" t="b">
        <v>0</v>
      </c>
      <c r="G1228" s="86" t="b">
        <v>0</v>
      </c>
    </row>
    <row r="1229" spans="1:7" ht="15">
      <c r="A1229" s="86" t="s">
        <v>3656</v>
      </c>
      <c r="B1229" s="86">
        <v>2</v>
      </c>
      <c r="C1229" s="123">
        <v>0.005970149253731343</v>
      </c>
      <c r="D1229" s="86" t="s">
        <v>2368</v>
      </c>
      <c r="E1229" s="86" t="b">
        <v>0</v>
      </c>
      <c r="F1229" s="86" t="b">
        <v>0</v>
      </c>
      <c r="G1229" s="86" t="b">
        <v>0</v>
      </c>
    </row>
    <row r="1230" spans="1:7" ht="15">
      <c r="A1230" s="86" t="s">
        <v>3109</v>
      </c>
      <c r="B1230" s="86">
        <v>2</v>
      </c>
      <c r="C1230" s="123">
        <v>0.005970149253731343</v>
      </c>
      <c r="D1230" s="86" t="s">
        <v>2368</v>
      </c>
      <c r="E1230" s="86" t="b">
        <v>0</v>
      </c>
      <c r="F1230" s="86" t="b">
        <v>0</v>
      </c>
      <c r="G1230" s="86" t="b">
        <v>0</v>
      </c>
    </row>
    <row r="1231" spans="1:7" ht="15">
      <c r="A1231" s="86" t="s">
        <v>3091</v>
      </c>
      <c r="B1231" s="86">
        <v>2</v>
      </c>
      <c r="C1231" s="123">
        <v>0.005970149253731343</v>
      </c>
      <c r="D1231" s="86" t="s">
        <v>2368</v>
      </c>
      <c r="E1231" s="86" t="b">
        <v>0</v>
      </c>
      <c r="F1231" s="86" t="b">
        <v>0</v>
      </c>
      <c r="G1231" s="86" t="b">
        <v>0</v>
      </c>
    </row>
    <row r="1232" spans="1:7" ht="15">
      <c r="A1232" s="86" t="s">
        <v>3657</v>
      </c>
      <c r="B1232" s="86">
        <v>2</v>
      </c>
      <c r="C1232" s="123">
        <v>0.005970149253731343</v>
      </c>
      <c r="D1232" s="86" t="s">
        <v>2368</v>
      </c>
      <c r="E1232" s="86" t="b">
        <v>0</v>
      </c>
      <c r="F1232" s="86" t="b">
        <v>0</v>
      </c>
      <c r="G1232" s="86" t="b">
        <v>0</v>
      </c>
    </row>
    <row r="1233" spans="1:7" ht="15">
      <c r="A1233" s="86" t="s">
        <v>3106</v>
      </c>
      <c r="B1233" s="86">
        <v>2</v>
      </c>
      <c r="C1233" s="123">
        <v>0.0077673432576954105</v>
      </c>
      <c r="D1233" s="86" t="s">
        <v>2368</v>
      </c>
      <c r="E1233" s="86" t="b">
        <v>0</v>
      </c>
      <c r="F1233" s="86" t="b">
        <v>0</v>
      </c>
      <c r="G1233" s="86" t="b">
        <v>0</v>
      </c>
    </row>
    <row r="1234" spans="1:7" ht="15">
      <c r="A1234" s="86" t="s">
        <v>3103</v>
      </c>
      <c r="B1234" s="86">
        <v>2</v>
      </c>
      <c r="C1234" s="123">
        <v>0.0077673432576954105</v>
      </c>
      <c r="D1234" s="86" t="s">
        <v>2368</v>
      </c>
      <c r="E1234" s="86" t="b">
        <v>0</v>
      </c>
      <c r="F1234" s="86" t="b">
        <v>0</v>
      </c>
      <c r="G1234" s="86" t="b">
        <v>0</v>
      </c>
    </row>
    <row r="1235" spans="1:7" ht="15">
      <c r="A1235" s="86" t="s">
        <v>3220</v>
      </c>
      <c r="B1235" s="86">
        <v>2</v>
      </c>
      <c r="C1235" s="123">
        <v>0.0077673432576954105</v>
      </c>
      <c r="D1235" s="86" t="s">
        <v>2368</v>
      </c>
      <c r="E1235" s="86" t="b">
        <v>1</v>
      </c>
      <c r="F1235" s="86" t="b">
        <v>0</v>
      </c>
      <c r="G1235" s="86" t="b">
        <v>0</v>
      </c>
    </row>
    <row r="1236" spans="1:7" ht="15">
      <c r="A1236" s="86" t="s">
        <v>587</v>
      </c>
      <c r="B1236" s="86">
        <v>25</v>
      </c>
      <c r="C1236" s="123">
        <v>0</v>
      </c>
      <c r="D1236" s="86" t="s">
        <v>2369</v>
      </c>
      <c r="E1236" s="86" t="b">
        <v>0</v>
      </c>
      <c r="F1236" s="86" t="b">
        <v>0</v>
      </c>
      <c r="G1236" s="86" t="b">
        <v>0</v>
      </c>
    </row>
    <row r="1237" spans="1:7" ht="15">
      <c r="A1237" s="86" t="s">
        <v>2565</v>
      </c>
      <c r="B1237" s="86">
        <v>7</v>
      </c>
      <c r="C1237" s="123">
        <v>0.013979400086720377</v>
      </c>
      <c r="D1237" s="86" t="s">
        <v>2369</v>
      </c>
      <c r="E1237" s="86" t="b">
        <v>0</v>
      </c>
      <c r="F1237" s="86" t="b">
        <v>0</v>
      </c>
      <c r="G1237" s="86" t="b">
        <v>0</v>
      </c>
    </row>
    <row r="1238" spans="1:7" ht="15">
      <c r="A1238" s="86" t="s">
        <v>2465</v>
      </c>
      <c r="B1238" s="86">
        <v>7</v>
      </c>
      <c r="C1238" s="123">
        <v>0.011056839373155616</v>
      </c>
      <c r="D1238" s="86" t="s">
        <v>2369</v>
      </c>
      <c r="E1238" s="86" t="b">
        <v>0</v>
      </c>
      <c r="F1238" s="86" t="b">
        <v>0</v>
      </c>
      <c r="G1238" s="86" t="b">
        <v>0</v>
      </c>
    </row>
    <row r="1239" spans="1:7" ht="15">
      <c r="A1239" s="86" t="s">
        <v>626</v>
      </c>
      <c r="B1239" s="86">
        <v>6</v>
      </c>
      <c r="C1239" s="123">
        <v>0.010624950142086755</v>
      </c>
      <c r="D1239" s="86" t="s">
        <v>2369</v>
      </c>
      <c r="E1239" s="86" t="b">
        <v>0</v>
      </c>
      <c r="F1239" s="86" t="b">
        <v>0</v>
      </c>
      <c r="G1239" s="86" t="b">
        <v>0</v>
      </c>
    </row>
    <row r="1240" spans="1:7" ht="15">
      <c r="A1240" s="86" t="s">
        <v>2491</v>
      </c>
      <c r="B1240" s="86">
        <v>6</v>
      </c>
      <c r="C1240" s="123">
        <v>0.010624950142086755</v>
      </c>
      <c r="D1240" s="86" t="s">
        <v>2369</v>
      </c>
      <c r="E1240" s="86" t="b">
        <v>0</v>
      </c>
      <c r="F1240" s="86" t="b">
        <v>0</v>
      </c>
      <c r="G1240" s="86" t="b">
        <v>0</v>
      </c>
    </row>
    <row r="1241" spans="1:7" ht="15">
      <c r="A1241" s="86" t="s">
        <v>2566</v>
      </c>
      <c r="B1241" s="86">
        <v>5</v>
      </c>
      <c r="C1241" s="123">
        <v>0.00998528577622884</v>
      </c>
      <c r="D1241" s="86" t="s">
        <v>2369</v>
      </c>
      <c r="E1241" s="86" t="b">
        <v>0</v>
      </c>
      <c r="F1241" s="86" t="b">
        <v>1</v>
      </c>
      <c r="G1241" s="86" t="b">
        <v>0</v>
      </c>
    </row>
    <row r="1242" spans="1:7" ht="15">
      <c r="A1242" s="86" t="s">
        <v>2567</v>
      </c>
      <c r="B1242" s="86">
        <v>5</v>
      </c>
      <c r="C1242" s="123">
        <v>0.00998528577622884</v>
      </c>
      <c r="D1242" s="86" t="s">
        <v>2369</v>
      </c>
      <c r="E1242" s="86" t="b">
        <v>0</v>
      </c>
      <c r="F1242" s="86" t="b">
        <v>0</v>
      </c>
      <c r="G1242" s="86" t="b">
        <v>0</v>
      </c>
    </row>
    <row r="1243" spans="1:7" ht="15">
      <c r="A1243" s="86" t="s">
        <v>2568</v>
      </c>
      <c r="B1243" s="86">
        <v>5</v>
      </c>
      <c r="C1243" s="123">
        <v>0.00998528577622884</v>
      </c>
      <c r="D1243" s="86" t="s">
        <v>2369</v>
      </c>
      <c r="E1243" s="86" t="b">
        <v>0</v>
      </c>
      <c r="F1243" s="86" t="b">
        <v>0</v>
      </c>
      <c r="G1243" s="86" t="b">
        <v>0</v>
      </c>
    </row>
    <row r="1244" spans="1:7" ht="15">
      <c r="A1244" s="86" t="s">
        <v>2550</v>
      </c>
      <c r="B1244" s="86">
        <v>5</v>
      </c>
      <c r="C1244" s="123">
        <v>0.00998528577622884</v>
      </c>
      <c r="D1244" s="86" t="s">
        <v>2369</v>
      </c>
      <c r="E1244" s="86" t="b">
        <v>0</v>
      </c>
      <c r="F1244" s="86" t="b">
        <v>0</v>
      </c>
      <c r="G1244" s="86" t="b">
        <v>0</v>
      </c>
    </row>
    <row r="1245" spans="1:7" ht="15">
      <c r="A1245" s="86" t="s">
        <v>2569</v>
      </c>
      <c r="B1245" s="86">
        <v>5</v>
      </c>
      <c r="C1245" s="123">
        <v>0.00998528577622884</v>
      </c>
      <c r="D1245" s="86" t="s">
        <v>2369</v>
      </c>
      <c r="E1245" s="86" t="b">
        <v>0</v>
      </c>
      <c r="F1245" s="86" t="b">
        <v>0</v>
      </c>
      <c r="G1245" s="86" t="b">
        <v>0</v>
      </c>
    </row>
    <row r="1246" spans="1:7" ht="15">
      <c r="A1246" s="86" t="s">
        <v>3079</v>
      </c>
      <c r="B1246" s="86">
        <v>4</v>
      </c>
      <c r="C1246" s="123">
        <v>0.00909577162678943</v>
      </c>
      <c r="D1246" s="86" t="s">
        <v>2369</v>
      </c>
      <c r="E1246" s="86" t="b">
        <v>0</v>
      </c>
      <c r="F1246" s="86" t="b">
        <v>0</v>
      </c>
      <c r="G1246" s="86" t="b">
        <v>0</v>
      </c>
    </row>
    <row r="1247" spans="1:7" ht="15">
      <c r="A1247" s="86" t="s">
        <v>3128</v>
      </c>
      <c r="B1247" s="86">
        <v>4</v>
      </c>
      <c r="C1247" s="123">
        <v>0.00909577162678943</v>
      </c>
      <c r="D1247" s="86" t="s">
        <v>2369</v>
      </c>
      <c r="E1247" s="86" t="b">
        <v>0</v>
      </c>
      <c r="F1247" s="86" t="b">
        <v>0</v>
      </c>
      <c r="G1247" s="86" t="b">
        <v>0</v>
      </c>
    </row>
    <row r="1248" spans="1:7" ht="15">
      <c r="A1248" s="86" t="s">
        <v>3225</v>
      </c>
      <c r="B1248" s="86">
        <v>4</v>
      </c>
      <c r="C1248" s="123">
        <v>0.00909577162678943</v>
      </c>
      <c r="D1248" s="86" t="s">
        <v>2369</v>
      </c>
      <c r="E1248" s="86" t="b">
        <v>0</v>
      </c>
      <c r="F1248" s="86" t="b">
        <v>0</v>
      </c>
      <c r="G1248" s="86" t="b">
        <v>0</v>
      </c>
    </row>
    <row r="1249" spans="1:7" ht="15">
      <c r="A1249" s="86" t="s">
        <v>3263</v>
      </c>
      <c r="B1249" s="86">
        <v>4</v>
      </c>
      <c r="C1249" s="123">
        <v>0.012536114434377788</v>
      </c>
      <c r="D1249" s="86" t="s">
        <v>2369</v>
      </c>
      <c r="E1249" s="86" t="b">
        <v>0</v>
      </c>
      <c r="F1249" s="86" t="b">
        <v>0</v>
      </c>
      <c r="G1249" s="86" t="b">
        <v>0</v>
      </c>
    </row>
    <row r="1250" spans="1:7" ht="15">
      <c r="A1250" s="86" t="s">
        <v>3264</v>
      </c>
      <c r="B1250" s="86">
        <v>4</v>
      </c>
      <c r="C1250" s="123">
        <v>0.012536114434377788</v>
      </c>
      <c r="D1250" s="86" t="s">
        <v>2369</v>
      </c>
      <c r="E1250" s="86" t="b">
        <v>0</v>
      </c>
      <c r="F1250" s="86" t="b">
        <v>0</v>
      </c>
      <c r="G1250" s="86" t="b">
        <v>0</v>
      </c>
    </row>
    <row r="1251" spans="1:7" ht="15">
      <c r="A1251" s="86" t="s">
        <v>2556</v>
      </c>
      <c r="B1251" s="86">
        <v>3</v>
      </c>
      <c r="C1251" s="123">
        <v>0.01198234293147461</v>
      </c>
      <c r="D1251" s="86" t="s">
        <v>2369</v>
      </c>
      <c r="E1251" s="86" t="b">
        <v>0</v>
      </c>
      <c r="F1251" s="86" t="b">
        <v>0</v>
      </c>
      <c r="G1251" s="86" t="b">
        <v>0</v>
      </c>
    </row>
    <row r="1252" spans="1:7" ht="15">
      <c r="A1252" s="86" t="s">
        <v>610</v>
      </c>
      <c r="B1252" s="86">
        <v>3</v>
      </c>
      <c r="C1252" s="123">
        <v>0.007892732176734646</v>
      </c>
      <c r="D1252" s="86" t="s">
        <v>2369</v>
      </c>
      <c r="E1252" s="86" t="b">
        <v>1</v>
      </c>
      <c r="F1252" s="86" t="b">
        <v>0</v>
      </c>
      <c r="G1252" s="86" t="b">
        <v>0</v>
      </c>
    </row>
    <row r="1253" spans="1:7" ht="15">
      <c r="A1253" s="86" t="s">
        <v>2544</v>
      </c>
      <c r="B1253" s="86">
        <v>3</v>
      </c>
      <c r="C1253" s="123">
        <v>0.007892732176734646</v>
      </c>
      <c r="D1253" s="86" t="s">
        <v>2369</v>
      </c>
      <c r="E1253" s="86" t="b">
        <v>0</v>
      </c>
      <c r="F1253" s="86" t="b">
        <v>0</v>
      </c>
      <c r="G1253" s="86" t="b">
        <v>0</v>
      </c>
    </row>
    <row r="1254" spans="1:7" ht="15">
      <c r="A1254" s="86" t="s">
        <v>3160</v>
      </c>
      <c r="B1254" s="86">
        <v>3</v>
      </c>
      <c r="C1254" s="123">
        <v>0.007892732176734646</v>
      </c>
      <c r="D1254" s="86" t="s">
        <v>2369</v>
      </c>
      <c r="E1254" s="86" t="b">
        <v>0</v>
      </c>
      <c r="F1254" s="86" t="b">
        <v>0</v>
      </c>
      <c r="G1254" s="86" t="b">
        <v>0</v>
      </c>
    </row>
    <row r="1255" spans="1:7" ht="15">
      <c r="A1255" s="86" t="s">
        <v>2479</v>
      </c>
      <c r="B1255" s="86">
        <v>3</v>
      </c>
      <c r="C1255" s="123">
        <v>0.007892732176734646</v>
      </c>
      <c r="D1255" s="86" t="s">
        <v>2369</v>
      </c>
      <c r="E1255" s="86" t="b">
        <v>0</v>
      </c>
      <c r="F1255" s="86" t="b">
        <v>0</v>
      </c>
      <c r="G1255" s="86" t="b">
        <v>0</v>
      </c>
    </row>
    <row r="1256" spans="1:7" ht="15">
      <c r="A1256" s="86" t="s">
        <v>3159</v>
      </c>
      <c r="B1256" s="86">
        <v>3</v>
      </c>
      <c r="C1256" s="123">
        <v>0.007892732176734646</v>
      </c>
      <c r="D1256" s="86" t="s">
        <v>2369</v>
      </c>
      <c r="E1256" s="86" t="b">
        <v>0</v>
      </c>
      <c r="F1256" s="86" t="b">
        <v>0</v>
      </c>
      <c r="G1256" s="86" t="b">
        <v>0</v>
      </c>
    </row>
    <row r="1257" spans="1:7" ht="15">
      <c r="A1257" s="86" t="s">
        <v>3224</v>
      </c>
      <c r="B1257" s="86">
        <v>2</v>
      </c>
      <c r="C1257" s="123">
        <v>0.006268057217188894</v>
      </c>
      <c r="D1257" s="86" t="s">
        <v>2369</v>
      </c>
      <c r="E1257" s="86" t="b">
        <v>0</v>
      </c>
      <c r="F1257" s="86" t="b">
        <v>0</v>
      </c>
      <c r="G1257" s="86" t="b">
        <v>0</v>
      </c>
    </row>
    <row r="1258" spans="1:7" ht="15">
      <c r="A1258" s="86" t="s">
        <v>3226</v>
      </c>
      <c r="B1258" s="86">
        <v>2</v>
      </c>
      <c r="C1258" s="123">
        <v>0.006268057217188894</v>
      </c>
      <c r="D1258" s="86" t="s">
        <v>2369</v>
      </c>
      <c r="E1258" s="86" t="b">
        <v>0</v>
      </c>
      <c r="F1258" s="86" t="b">
        <v>0</v>
      </c>
      <c r="G1258" s="86" t="b">
        <v>0</v>
      </c>
    </row>
    <row r="1259" spans="1:7" ht="15">
      <c r="A1259" s="86" t="s">
        <v>3424</v>
      </c>
      <c r="B1259" s="86">
        <v>2</v>
      </c>
      <c r="C1259" s="123">
        <v>0.006268057217188894</v>
      </c>
      <c r="D1259" s="86" t="s">
        <v>2369</v>
      </c>
      <c r="E1259" s="86" t="b">
        <v>1</v>
      </c>
      <c r="F1259" s="86" t="b">
        <v>0</v>
      </c>
      <c r="G1259" s="86" t="b">
        <v>0</v>
      </c>
    </row>
    <row r="1260" spans="1:7" ht="15">
      <c r="A1260" s="86" t="s">
        <v>3098</v>
      </c>
      <c r="B1260" s="86">
        <v>2</v>
      </c>
      <c r="C1260" s="123">
        <v>0.006268057217188894</v>
      </c>
      <c r="D1260" s="86" t="s">
        <v>2369</v>
      </c>
      <c r="E1260" s="86" t="b">
        <v>0</v>
      </c>
      <c r="F1260" s="86" t="b">
        <v>0</v>
      </c>
      <c r="G1260" s="86" t="b">
        <v>0</v>
      </c>
    </row>
    <row r="1261" spans="1:7" ht="15">
      <c r="A1261" s="86" t="s">
        <v>3299</v>
      </c>
      <c r="B1261" s="86">
        <v>2</v>
      </c>
      <c r="C1261" s="123">
        <v>0.006268057217188894</v>
      </c>
      <c r="D1261" s="86" t="s">
        <v>2369</v>
      </c>
      <c r="E1261" s="86" t="b">
        <v>0</v>
      </c>
      <c r="F1261" s="86" t="b">
        <v>0</v>
      </c>
      <c r="G1261" s="86" t="b">
        <v>0</v>
      </c>
    </row>
    <row r="1262" spans="1:7" ht="15">
      <c r="A1262" s="86" t="s">
        <v>3425</v>
      </c>
      <c r="B1262" s="86">
        <v>2</v>
      </c>
      <c r="C1262" s="123">
        <v>0.006268057217188894</v>
      </c>
      <c r="D1262" s="86" t="s">
        <v>2369</v>
      </c>
      <c r="E1262" s="86" t="b">
        <v>0</v>
      </c>
      <c r="F1262" s="86" t="b">
        <v>0</v>
      </c>
      <c r="G1262" s="86" t="b">
        <v>0</v>
      </c>
    </row>
    <row r="1263" spans="1:7" ht="15">
      <c r="A1263" s="86" t="s">
        <v>3426</v>
      </c>
      <c r="B1263" s="86">
        <v>2</v>
      </c>
      <c r="C1263" s="123">
        <v>0.006268057217188894</v>
      </c>
      <c r="D1263" s="86" t="s">
        <v>2369</v>
      </c>
      <c r="E1263" s="86" t="b">
        <v>0</v>
      </c>
      <c r="F1263" s="86" t="b">
        <v>0</v>
      </c>
      <c r="G1263" s="86" t="b">
        <v>0</v>
      </c>
    </row>
    <row r="1264" spans="1:7" ht="15">
      <c r="A1264" s="86" t="s">
        <v>3427</v>
      </c>
      <c r="B1264" s="86">
        <v>2</v>
      </c>
      <c r="C1264" s="123">
        <v>0.006268057217188894</v>
      </c>
      <c r="D1264" s="86" t="s">
        <v>2369</v>
      </c>
      <c r="E1264" s="86" t="b">
        <v>0</v>
      </c>
      <c r="F1264" s="86" t="b">
        <v>0</v>
      </c>
      <c r="G1264" s="86" t="b">
        <v>0</v>
      </c>
    </row>
    <row r="1265" spans="1:7" ht="15">
      <c r="A1265" s="86" t="s">
        <v>3428</v>
      </c>
      <c r="B1265" s="86">
        <v>2</v>
      </c>
      <c r="C1265" s="123">
        <v>0.006268057217188894</v>
      </c>
      <c r="D1265" s="86" t="s">
        <v>2369</v>
      </c>
      <c r="E1265" s="86" t="b">
        <v>0</v>
      </c>
      <c r="F1265" s="86" t="b">
        <v>0</v>
      </c>
      <c r="G1265" s="86" t="b">
        <v>0</v>
      </c>
    </row>
    <row r="1266" spans="1:7" ht="15">
      <c r="A1266" s="86" t="s">
        <v>3429</v>
      </c>
      <c r="B1266" s="86">
        <v>2</v>
      </c>
      <c r="C1266" s="123">
        <v>0.006268057217188894</v>
      </c>
      <c r="D1266" s="86" t="s">
        <v>2369</v>
      </c>
      <c r="E1266" s="86" t="b">
        <v>0</v>
      </c>
      <c r="F1266" s="86" t="b">
        <v>0</v>
      </c>
      <c r="G1266" s="86" t="b">
        <v>0</v>
      </c>
    </row>
    <row r="1267" spans="1:7" ht="15">
      <c r="A1267" s="86" t="s">
        <v>3116</v>
      </c>
      <c r="B1267" s="86">
        <v>2</v>
      </c>
      <c r="C1267" s="123">
        <v>0.006268057217188894</v>
      </c>
      <c r="D1267" s="86" t="s">
        <v>2369</v>
      </c>
      <c r="E1267" s="86" t="b">
        <v>1</v>
      </c>
      <c r="F1267" s="86" t="b">
        <v>0</v>
      </c>
      <c r="G1267" s="86" t="b">
        <v>0</v>
      </c>
    </row>
    <row r="1268" spans="1:7" ht="15">
      <c r="A1268" s="86" t="s">
        <v>2524</v>
      </c>
      <c r="B1268" s="86">
        <v>2</v>
      </c>
      <c r="C1268" s="123">
        <v>0.006268057217188894</v>
      </c>
      <c r="D1268" s="86" t="s">
        <v>2369</v>
      </c>
      <c r="E1268" s="86" t="b">
        <v>0</v>
      </c>
      <c r="F1268" s="86" t="b">
        <v>0</v>
      </c>
      <c r="G1268" s="86" t="b">
        <v>0</v>
      </c>
    </row>
    <row r="1269" spans="1:7" ht="15">
      <c r="A1269" s="86" t="s">
        <v>3149</v>
      </c>
      <c r="B1269" s="86">
        <v>2</v>
      </c>
      <c r="C1269" s="123">
        <v>0.006268057217188894</v>
      </c>
      <c r="D1269" s="86" t="s">
        <v>2369</v>
      </c>
      <c r="E1269" s="86" t="b">
        <v>0</v>
      </c>
      <c r="F1269" s="86" t="b">
        <v>0</v>
      </c>
      <c r="G1269" s="86" t="b">
        <v>0</v>
      </c>
    </row>
    <row r="1270" spans="1:7" ht="15">
      <c r="A1270" s="86" t="s">
        <v>2474</v>
      </c>
      <c r="B1270" s="86">
        <v>2</v>
      </c>
      <c r="C1270" s="123">
        <v>0.006268057217188894</v>
      </c>
      <c r="D1270" s="86" t="s">
        <v>2369</v>
      </c>
      <c r="E1270" s="86" t="b">
        <v>0</v>
      </c>
      <c r="F1270" s="86" t="b">
        <v>0</v>
      </c>
      <c r="G1270" s="86" t="b">
        <v>0</v>
      </c>
    </row>
    <row r="1271" spans="1:7" ht="15">
      <c r="A1271" s="86" t="s">
        <v>3430</v>
      </c>
      <c r="B1271" s="86">
        <v>2</v>
      </c>
      <c r="C1271" s="123">
        <v>0.006268057217188894</v>
      </c>
      <c r="D1271" s="86" t="s">
        <v>2369</v>
      </c>
      <c r="E1271" s="86" t="b">
        <v>0</v>
      </c>
      <c r="F1271" s="86" t="b">
        <v>0</v>
      </c>
      <c r="G1271" s="86" t="b">
        <v>0</v>
      </c>
    </row>
    <row r="1272" spans="1:7" ht="15">
      <c r="A1272" s="86" t="s">
        <v>2493</v>
      </c>
      <c r="B1272" s="86">
        <v>2</v>
      </c>
      <c r="C1272" s="123">
        <v>0.006268057217188894</v>
      </c>
      <c r="D1272" s="86" t="s">
        <v>2369</v>
      </c>
      <c r="E1272" s="86" t="b">
        <v>0</v>
      </c>
      <c r="F1272" s="86" t="b">
        <v>0</v>
      </c>
      <c r="G1272" s="86" t="b">
        <v>0</v>
      </c>
    </row>
    <row r="1273" spans="1:7" ht="15">
      <c r="A1273" s="86" t="s">
        <v>409</v>
      </c>
      <c r="B1273" s="86">
        <v>2</v>
      </c>
      <c r="C1273" s="123">
        <v>0.006268057217188894</v>
      </c>
      <c r="D1273" s="86" t="s">
        <v>2369</v>
      </c>
      <c r="E1273" s="86" t="b">
        <v>0</v>
      </c>
      <c r="F1273" s="86" t="b">
        <v>0</v>
      </c>
      <c r="G1273" s="86" t="b">
        <v>0</v>
      </c>
    </row>
    <row r="1274" spans="1:7" ht="15">
      <c r="A1274" s="86" t="s">
        <v>2557</v>
      </c>
      <c r="B1274" s="86">
        <v>2</v>
      </c>
      <c r="C1274" s="123">
        <v>0.007988228620983072</v>
      </c>
      <c r="D1274" s="86" t="s">
        <v>2369</v>
      </c>
      <c r="E1274" s="86" t="b">
        <v>0</v>
      </c>
      <c r="F1274" s="86" t="b">
        <v>0</v>
      </c>
      <c r="G1274" s="86" t="b">
        <v>0</v>
      </c>
    </row>
    <row r="1275" spans="1:7" ht="15">
      <c r="A1275" s="86" t="s">
        <v>3135</v>
      </c>
      <c r="B1275" s="86">
        <v>2</v>
      </c>
      <c r="C1275" s="123">
        <v>0.006268057217188894</v>
      </c>
      <c r="D1275" s="86" t="s">
        <v>2369</v>
      </c>
      <c r="E1275" s="86" t="b">
        <v>0</v>
      </c>
      <c r="F1275" s="86" t="b">
        <v>0</v>
      </c>
      <c r="G1275" s="86" t="b">
        <v>0</v>
      </c>
    </row>
    <row r="1276" spans="1:7" ht="15">
      <c r="A1276" s="86" t="s">
        <v>3633</v>
      </c>
      <c r="B1276" s="86">
        <v>2</v>
      </c>
      <c r="C1276" s="123">
        <v>0.006268057217188894</v>
      </c>
      <c r="D1276" s="86" t="s">
        <v>2369</v>
      </c>
      <c r="E1276" s="86" t="b">
        <v>0</v>
      </c>
      <c r="F1276" s="86" t="b">
        <v>0</v>
      </c>
      <c r="G1276" s="86" t="b">
        <v>0</v>
      </c>
    </row>
    <row r="1277" spans="1:7" ht="15">
      <c r="A1277" s="86" t="s">
        <v>3634</v>
      </c>
      <c r="B1277" s="86">
        <v>2</v>
      </c>
      <c r="C1277" s="123">
        <v>0.006268057217188894</v>
      </c>
      <c r="D1277" s="86" t="s">
        <v>2369</v>
      </c>
      <c r="E1277" s="86" t="b">
        <v>0</v>
      </c>
      <c r="F1277" s="86" t="b">
        <v>0</v>
      </c>
      <c r="G1277" s="86" t="b">
        <v>0</v>
      </c>
    </row>
    <row r="1278" spans="1:7" ht="15">
      <c r="A1278" s="86" t="s">
        <v>3092</v>
      </c>
      <c r="B1278" s="86">
        <v>2</v>
      </c>
      <c r="C1278" s="123">
        <v>0.006268057217188894</v>
      </c>
      <c r="D1278" s="86" t="s">
        <v>2369</v>
      </c>
      <c r="E1278" s="86" t="b">
        <v>0</v>
      </c>
      <c r="F1278" s="86" t="b">
        <v>0</v>
      </c>
      <c r="G1278" s="86" t="b">
        <v>0</v>
      </c>
    </row>
    <row r="1279" spans="1:7" ht="15">
      <c r="A1279" s="86" t="s">
        <v>3635</v>
      </c>
      <c r="B1279" s="86">
        <v>2</v>
      </c>
      <c r="C1279" s="123">
        <v>0.006268057217188894</v>
      </c>
      <c r="D1279" s="86" t="s">
        <v>2369</v>
      </c>
      <c r="E1279" s="86" t="b">
        <v>0</v>
      </c>
      <c r="F1279" s="86" t="b">
        <v>0</v>
      </c>
      <c r="G1279" s="86" t="b">
        <v>0</v>
      </c>
    </row>
    <row r="1280" spans="1:7" ht="15">
      <c r="A1280" s="86" t="s">
        <v>3270</v>
      </c>
      <c r="B1280" s="86">
        <v>2</v>
      </c>
      <c r="C1280" s="123">
        <v>0.006268057217188894</v>
      </c>
      <c r="D1280" s="86" t="s">
        <v>2369</v>
      </c>
      <c r="E1280" s="86" t="b">
        <v>0</v>
      </c>
      <c r="F1280" s="86" t="b">
        <v>0</v>
      </c>
      <c r="G1280" s="86" t="b">
        <v>0</v>
      </c>
    </row>
    <row r="1281" spans="1:7" ht="15">
      <c r="A1281" s="86" t="s">
        <v>3106</v>
      </c>
      <c r="B1281" s="86">
        <v>2</v>
      </c>
      <c r="C1281" s="123">
        <v>0.007988228620983072</v>
      </c>
      <c r="D1281" s="86" t="s">
        <v>2369</v>
      </c>
      <c r="E1281" s="86" t="b">
        <v>0</v>
      </c>
      <c r="F1281" s="86" t="b">
        <v>0</v>
      </c>
      <c r="G1281" s="86" t="b">
        <v>0</v>
      </c>
    </row>
    <row r="1282" spans="1:7" ht="15">
      <c r="A1282" s="86" t="s">
        <v>3103</v>
      </c>
      <c r="B1282" s="86">
        <v>2</v>
      </c>
      <c r="C1282" s="123">
        <v>0.007988228620983072</v>
      </c>
      <c r="D1282" s="86" t="s">
        <v>2369</v>
      </c>
      <c r="E1282" s="86" t="b">
        <v>0</v>
      </c>
      <c r="F1282" s="86" t="b">
        <v>0</v>
      </c>
      <c r="G1282" s="86" t="b">
        <v>0</v>
      </c>
    </row>
    <row r="1283" spans="1:7" ht="15">
      <c r="A1283" s="86" t="s">
        <v>3220</v>
      </c>
      <c r="B1283" s="86">
        <v>2</v>
      </c>
      <c r="C1283" s="123">
        <v>0.007988228620983072</v>
      </c>
      <c r="D1283" s="86" t="s">
        <v>2369</v>
      </c>
      <c r="E1283" s="86" t="b">
        <v>1</v>
      </c>
      <c r="F1283" s="86" t="b">
        <v>0</v>
      </c>
      <c r="G1283" s="86" t="b">
        <v>0</v>
      </c>
    </row>
    <row r="1284" spans="1:7" ht="15">
      <c r="A1284" s="86" t="s">
        <v>3510</v>
      </c>
      <c r="B1284" s="86">
        <v>2</v>
      </c>
      <c r="C1284" s="123">
        <v>0.006268057217188894</v>
      </c>
      <c r="D1284" s="86" t="s">
        <v>2369</v>
      </c>
      <c r="E1284" s="86" t="b">
        <v>0</v>
      </c>
      <c r="F1284" s="86" t="b">
        <v>0</v>
      </c>
      <c r="G1284" s="86" t="b">
        <v>0</v>
      </c>
    </row>
    <row r="1285" spans="1:7" ht="15">
      <c r="A1285" s="86" t="s">
        <v>3511</v>
      </c>
      <c r="B1285" s="86">
        <v>2</v>
      </c>
      <c r="C1285" s="123">
        <v>0.006268057217188894</v>
      </c>
      <c r="D1285" s="86" t="s">
        <v>2369</v>
      </c>
      <c r="E1285" s="86" t="b">
        <v>0</v>
      </c>
      <c r="F1285" s="86" t="b">
        <v>0</v>
      </c>
      <c r="G1285" s="86" t="b">
        <v>0</v>
      </c>
    </row>
    <row r="1286" spans="1:7" ht="15">
      <c r="A1286" s="86" t="s">
        <v>3262</v>
      </c>
      <c r="B1286" s="86">
        <v>2</v>
      </c>
      <c r="C1286" s="123">
        <v>0.006268057217188894</v>
      </c>
      <c r="D1286" s="86" t="s">
        <v>2369</v>
      </c>
      <c r="E1286" s="86" t="b">
        <v>0</v>
      </c>
      <c r="F1286" s="86" t="b">
        <v>0</v>
      </c>
      <c r="G1286" s="86" t="b">
        <v>0</v>
      </c>
    </row>
    <row r="1287" spans="1:7" ht="15">
      <c r="A1287" s="86" t="s">
        <v>3512</v>
      </c>
      <c r="B1287" s="86">
        <v>2</v>
      </c>
      <c r="C1287" s="123">
        <v>0.006268057217188894</v>
      </c>
      <c r="D1287" s="86" t="s">
        <v>2369</v>
      </c>
      <c r="E1287" s="86" t="b">
        <v>0</v>
      </c>
      <c r="F1287" s="86" t="b">
        <v>0</v>
      </c>
      <c r="G1287" s="86" t="b">
        <v>0</v>
      </c>
    </row>
    <row r="1288" spans="1:7" ht="15">
      <c r="A1288" s="86" t="s">
        <v>3253</v>
      </c>
      <c r="B1288" s="86">
        <v>2</v>
      </c>
      <c r="C1288" s="123">
        <v>0.006268057217188894</v>
      </c>
      <c r="D1288" s="86" t="s">
        <v>2369</v>
      </c>
      <c r="E1288" s="86" t="b">
        <v>0</v>
      </c>
      <c r="F1288" s="86" t="b">
        <v>1</v>
      </c>
      <c r="G1288" s="86" t="b">
        <v>0</v>
      </c>
    </row>
    <row r="1289" spans="1:7" ht="15">
      <c r="A1289" s="86" t="s">
        <v>3513</v>
      </c>
      <c r="B1289" s="86">
        <v>2</v>
      </c>
      <c r="C1289" s="123">
        <v>0.006268057217188894</v>
      </c>
      <c r="D1289" s="86" t="s">
        <v>2369</v>
      </c>
      <c r="E1289" s="86" t="b">
        <v>0</v>
      </c>
      <c r="F1289" s="86" t="b">
        <v>0</v>
      </c>
      <c r="G1289" s="86" t="b">
        <v>0</v>
      </c>
    </row>
    <row r="1290" spans="1:7" ht="15">
      <c r="A1290" s="86" t="s">
        <v>3514</v>
      </c>
      <c r="B1290" s="86">
        <v>2</v>
      </c>
      <c r="C1290" s="123">
        <v>0.006268057217188894</v>
      </c>
      <c r="D1290" s="86" t="s">
        <v>2369</v>
      </c>
      <c r="E1290" s="86" t="b">
        <v>0</v>
      </c>
      <c r="F1290" s="86" t="b">
        <v>0</v>
      </c>
      <c r="G1290" s="86" t="b">
        <v>0</v>
      </c>
    </row>
    <row r="1291" spans="1:7" ht="15">
      <c r="A1291" s="86" t="s">
        <v>3515</v>
      </c>
      <c r="B1291" s="86">
        <v>2</v>
      </c>
      <c r="C1291" s="123">
        <v>0.006268057217188894</v>
      </c>
      <c r="D1291" s="86" t="s">
        <v>2369</v>
      </c>
      <c r="E1291" s="86" t="b">
        <v>0</v>
      </c>
      <c r="F1291" s="86" t="b">
        <v>0</v>
      </c>
      <c r="G1291" s="86" t="b">
        <v>0</v>
      </c>
    </row>
    <row r="1292" spans="1:7" ht="15">
      <c r="A1292" s="86" t="s">
        <v>3516</v>
      </c>
      <c r="B1292" s="86">
        <v>2</v>
      </c>
      <c r="C1292" s="123">
        <v>0.006268057217188894</v>
      </c>
      <c r="D1292" s="86" t="s">
        <v>2369</v>
      </c>
      <c r="E1292" s="86" t="b">
        <v>0</v>
      </c>
      <c r="F1292" s="86" t="b">
        <v>0</v>
      </c>
      <c r="G1292" s="86" t="b">
        <v>0</v>
      </c>
    </row>
    <row r="1293" spans="1:7" ht="15">
      <c r="A1293" s="86" t="s">
        <v>3346</v>
      </c>
      <c r="B1293" s="86">
        <v>2</v>
      </c>
      <c r="C1293" s="123">
        <v>0.006268057217188894</v>
      </c>
      <c r="D1293" s="86" t="s">
        <v>2369</v>
      </c>
      <c r="E1293" s="86" t="b">
        <v>0</v>
      </c>
      <c r="F1293" s="86" t="b">
        <v>0</v>
      </c>
      <c r="G1293" s="86" t="b">
        <v>0</v>
      </c>
    </row>
    <row r="1294" spans="1:7" ht="15">
      <c r="A1294" s="86" t="s">
        <v>3517</v>
      </c>
      <c r="B1294" s="86">
        <v>2</v>
      </c>
      <c r="C1294" s="123">
        <v>0.006268057217188894</v>
      </c>
      <c r="D1294" s="86" t="s">
        <v>2369</v>
      </c>
      <c r="E1294" s="86" t="b">
        <v>0</v>
      </c>
      <c r="F1294" s="86" t="b">
        <v>0</v>
      </c>
      <c r="G1294" s="86" t="b">
        <v>0</v>
      </c>
    </row>
    <row r="1295" spans="1:7" ht="15">
      <c r="A1295" s="86" t="s">
        <v>3518</v>
      </c>
      <c r="B1295" s="86">
        <v>2</v>
      </c>
      <c r="C1295" s="123">
        <v>0.006268057217188894</v>
      </c>
      <c r="D1295" s="86" t="s">
        <v>2369</v>
      </c>
      <c r="E1295" s="86" t="b">
        <v>0</v>
      </c>
      <c r="F1295" s="86" t="b">
        <v>0</v>
      </c>
      <c r="G1295" s="86" t="b">
        <v>0</v>
      </c>
    </row>
    <row r="1296" spans="1:7" ht="15">
      <c r="A1296" s="86" t="s">
        <v>3519</v>
      </c>
      <c r="B1296" s="86">
        <v>2</v>
      </c>
      <c r="C1296" s="123">
        <v>0.006268057217188894</v>
      </c>
      <c r="D1296" s="86" t="s">
        <v>2369</v>
      </c>
      <c r="E1296" s="86" t="b">
        <v>0</v>
      </c>
      <c r="F1296" s="86" t="b">
        <v>0</v>
      </c>
      <c r="G1296" s="86" t="b">
        <v>0</v>
      </c>
    </row>
    <row r="1297" spans="1:7" ht="15">
      <c r="A1297" s="86" t="s">
        <v>3163</v>
      </c>
      <c r="B1297" s="86">
        <v>2</v>
      </c>
      <c r="C1297" s="123">
        <v>0.006268057217188894</v>
      </c>
      <c r="D1297" s="86" t="s">
        <v>2369</v>
      </c>
      <c r="E1297" s="86" t="b">
        <v>0</v>
      </c>
      <c r="F1297" s="86" t="b">
        <v>0</v>
      </c>
      <c r="G1297" s="86" t="b">
        <v>0</v>
      </c>
    </row>
    <row r="1298" spans="1:7" ht="15">
      <c r="A1298" s="86" t="s">
        <v>3520</v>
      </c>
      <c r="B1298" s="86">
        <v>2</v>
      </c>
      <c r="C1298" s="123">
        <v>0.006268057217188894</v>
      </c>
      <c r="D1298" s="86" t="s">
        <v>2369</v>
      </c>
      <c r="E1298" s="86" t="b">
        <v>0</v>
      </c>
      <c r="F1298" s="86" t="b">
        <v>0</v>
      </c>
      <c r="G1298" s="86" t="b">
        <v>0</v>
      </c>
    </row>
    <row r="1299" spans="1:7" ht="15">
      <c r="A1299" s="86" t="s">
        <v>3115</v>
      </c>
      <c r="B1299" s="86">
        <v>2</v>
      </c>
      <c r="C1299" s="123">
        <v>0.006268057217188894</v>
      </c>
      <c r="D1299" s="86" t="s">
        <v>2369</v>
      </c>
      <c r="E1299" s="86" t="b">
        <v>0</v>
      </c>
      <c r="F1299" s="86" t="b">
        <v>0</v>
      </c>
      <c r="G1299" s="86" t="b">
        <v>0</v>
      </c>
    </row>
    <row r="1300" spans="1:7" ht="15">
      <c r="A1300" s="86" t="s">
        <v>3521</v>
      </c>
      <c r="B1300" s="86">
        <v>2</v>
      </c>
      <c r="C1300" s="123">
        <v>0.006268057217188894</v>
      </c>
      <c r="D1300" s="86" t="s">
        <v>2369</v>
      </c>
      <c r="E1300" s="86" t="b">
        <v>0</v>
      </c>
      <c r="F1300" s="86" t="b">
        <v>0</v>
      </c>
      <c r="G1300" s="86" t="b">
        <v>0</v>
      </c>
    </row>
    <row r="1301" spans="1:7" ht="15">
      <c r="A1301" s="86" t="s">
        <v>3261</v>
      </c>
      <c r="B1301" s="86">
        <v>2</v>
      </c>
      <c r="C1301" s="123">
        <v>0.006268057217188894</v>
      </c>
      <c r="D1301" s="86" t="s">
        <v>2369</v>
      </c>
      <c r="E1301" s="86" t="b">
        <v>0</v>
      </c>
      <c r="F1301" s="86" t="b">
        <v>0</v>
      </c>
      <c r="G1301" s="86" t="b">
        <v>0</v>
      </c>
    </row>
    <row r="1302" spans="1:7" ht="15">
      <c r="A1302" s="86" t="s">
        <v>3260</v>
      </c>
      <c r="B1302" s="86">
        <v>2</v>
      </c>
      <c r="C1302" s="123">
        <v>0.006268057217188894</v>
      </c>
      <c r="D1302" s="86" t="s">
        <v>2369</v>
      </c>
      <c r="E1302" s="86" t="b">
        <v>0</v>
      </c>
      <c r="F1302" s="86" t="b">
        <v>0</v>
      </c>
      <c r="G1302" s="86" t="b">
        <v>0</v>
      </c>
    </row>
    <row r="1303" spans="1:7" ht="15">
      <c r="A1303" s="86" t="s">
        <v>3522</v>
      </c>
      <c r="B1303" s="86">
        <v>2</v>
      </c>
      <c r="C1303" s="123">
        <v>0.006268057217188894</v>
      </c>
      <c r="D1303" s="86" t="s">
        <v>2369</v>
      </c>
      <c r="E1303" s="86" t="b">
        <v>0</v>
      </c>
      <c r="F1303" s="86" t="b">
        <v>0</v>
      </c>
      <c r="G1303" s="86" t="b">
        <v>0</v>
      </c>
    </row>
    <row r="1304" spans="1:7" ht="15">
      <c r="A1304" s="86" t="s">
        <v>3213</v>
      </c>
      <c r="B1304" s="86">
        <v>2</v>
      </c>
      <c r="C1304" s="123">
        <v>0.006268057217188894</v>
      </c>
      <c r="D1304" s="86" t="s">
        <v>2369</v>
      </c>
      <c r="E1304" s="86" t="b">
        <v>1</v>
      </c>
      <c r="F1304" s="86" t="b">
        <v>0</v>
      </c>
      <c r="G1304" s="86" t="b">
        <v>0</v>
      </c>
    </row>
    <row r="1305" spans="1:7" ht="15">
      <c r="A1305" s="86" t="s">
        <v>3523</v>
      </c>
      <c r="B1305" s="86">
        <v>2</v>
      </c>
      <c r="C1305" s="123">
        <v>0.006268057217188894</v>
      </c>
      <c r="D1305" s="86" t="s">
        <v>2369</v>
      </c>
      <c r="E1305" s="86" t="b">
        <v>0</v>
      </c>
      <c r="F1305" s="86" t="b">
        <v>0</v>
      </c>
      <c r="G1305" s="86" t="b">
        <v>0</v>
      </c>
    </row>
    <row r="1306" spans="1:7" ht="15">
      <c r="A1306" s="86" t="s">
        <v>3524</v>
      </c>
      <c r="B1306" s="86">
        <v>2</v>
      </c>
      <c r="C1306" s="123">
        <v>0.006268057217188894</v>
      </c>
      <c r="D1306" s="86" t="s">
        <v>2369</v>
      </c>
      <c r="E1306" s="86" t="b">
        <v>0</v>
      </c>
      <c r="F1306" s="86" t="b">
        <v>0</v>
      </c>
      <c r="G1306" s="86" t="b">
        <v>0</v>
      </c>
    </row>
    <row r="1307" spans="1:7" ht="15">
      <c r="A1307" s="86" t="s">
        <v>3525</v>
      </c>
      <c r="B1307" s="86">
        <v>2</v>
      </c>
      <c r="C1307" s="123">
        <v>0.006268057217188894</v>
      </c>
      <c r="D1307" s="86" t="s">
        <v>2369</v>
      </c>
      <c r="E1307" s="86" t="b">
        <v>0</v>
      </c>
      <c r="F1307" s="86" t="b">
        <v>0</v>
      </c>
      <c r="G1307" s="86" t="b">
        <v>0</v>
      </c>
    </row>
    <row r="1308" spans="1:7" ht="15">
      <c r="A1308" s="86" t="s">
        <v>3255</v>
      </c>
      <c r="B1308" s="86">
        <v>2</v>
      </c>
      <c r="C1308" s="123">
        <v>0.006268057217188894</v>
      </c>
      <c r="D1308" s="86" t="s">
        <v>2369</v>
      </c>
      <c r="E1308" s="86" t="b">
        <v>0</v>
      </c>
      <c r="F1308" s="86" t="b">
        <v>0</v>
      </c>
      <c r="G1308" s="86" t="b">
        <v>0</v>
      </c>
    </row>
    <row r="1309" spans="1:7" ht="15">
      <c r="A1309" s="86" t="s">
        <v>3526</v>
      </c>
      <c r="B1309" s="86">
        <v>2</v>
      </c>
      <c r="C1309" s="123">
        <v>0.006268057217188894</v>
      </c>
      <c r="D1309" s="86" t="s">
        <v>2369</v>
      </c>
      <c r="E1309" s="86" t="b">
        <v>0</v>
      </c>
      <c r="F1309" s="86" t="b">
        <v>0</v>
      </c>
      <c r="G1309" s="86" t="b">
        <v>0</v>
      </c>
    </row>
    <row r="1310" spans="1:7" ht="15">
      <c r="A1310" s="86" t="s">
        <v>3527</v>
      </c>
      <c r="B1310" s="86">
        <v>2</v>
      </c>
      <c r="C1310" s="123">
        <v>0.006268057217188894</v>
      </c>
      <c r="D1310" s="86" t="s">
        <v>2369</v>
      </c>
      <c r="E1310" s="86" t="b">
        <v>0</v>
      </c>
      <c r="F1310" s="86" t="b">
        <v>0</v>
      </c>
      <c r="G1310" s="86" t="b">
        <v>0</v>
      </c>
    </row>
    <row r="1311" spans="1:7" ht="15">
      <c r="A1311" s="86" t="s">
        <v>3528</v>
      </c>
      <c r="B1311" s="86">
        <v>2</v>
      </c>
      <c r="C1311" s="123">
        <v>0.006268057217188894</v>
      </c>
      <c r="D1311" s="86" t="s">
        <v>2369</v>
      </c>
      <c r="E1311" s="86" t="b">
        <v>0</v>
      </c>
      <c r="F1311" s="86" t="b">
        <v>0</v>
      </c>
      <c r="G1311" s="86" t="b">
        <v>0</v>
      </c>
    </row>
    <row r="1312" spans="1:7" ht="15">
      <c r="A1312" s="86" t="s">
        <v>3529</v>
      </c>
      <c r="B1312" s="86">
        <v>2</v>
      </c>
      <c r="C1312" s="123">
        <v>0.006268057217188894</v>
      </c>
      <c r="D1312" s="86" t="s">
        <v>2369</v>
      </c>
      <c r="E1312" s="86" t="b">
        <v>0</v>
      </c>
      <c r="F1312" s="86" t="b">
        <v>0</v>
      </c>
      <c r="G1312" s="86" t="b">
        <v>0</v>
      </c>
    </row>
    <row r="1313" spans="1:7" ht="15">
      <c r="A1313" s="86" t="s">
        <v>2485</v>
      </c>
      <c r="B1313" s="86">
        <v>2</v>
      </c>
      <c r="C1313" s="123">
        <v>0.006268057217188894</v>
      </c>
      <c r="D1313" s="86" t="s">
        <v>2369</v>
      </c>
      <c r="E1313" s="86" t="b">
        <v>0</v>
      </c>
      <c r="F1313" s="86" t="b">
        <v>0</v>
      </c>
      <c r="G1313" s="86" t="b">
        <v>0</v>
      </c>
    </row>
    <row r="1314" spans="1:7" ht="15">
      <c r="A1314" s="86" t="s">
        <v>3094</v>
      </c>
      <c r="B1314" s="86">
        <v>2</v>
      </c>
      <c r="C1314" s="123">
        <v>0.006268057217188894</v>
      </c>
      <c r="D1314" s="86" t="s">
        <v>2369</v>
      </c>
      <c r="E1314" s="86" t="b">
        <v>0</v>
      </c>
      <c r="F1314" s="86" t="b">
        <v>0</v>
      </c>
      <c r="G1314" s="86" t="b">
        <v>0</v>
      </c>
    </row>
    <row r="1315" spans="1:7" ht="15">
      <c r="A1315" s="86" t="s">
        <v>3472</v>
      </c>
      <c r="B1315" s="86">
        <v>2</v>
      </c>
      <c r="C1315" s="123">
        <v>0.006268057217188894</v>
      </c>
      <c r="D1315" s="86" t="s">
        <v>2369</v>
      </c>
      <c r="E1315" s="86" t="b">
        <v>1</v>
      </c>
      <c r="F1315" s="86" t="b">
        <v>0</v>
      </c>
      <c r="G1315" s="86" t="b">
        <v>0</v>
      </c>
    </row>
    <row r="1316" spans="1:7" ht="15">
      <c r="A1316" s="86" t="s">
        <v>3473</v>
      </c>
      <c r="B1316" s="86">
        <v>2</v>
      </c>
      <c r="C1316" s="123">
        <v>0.006268057217188894</v>
      </c>
      <c r="D1316" s="86" t="s">
        <v>2369</v>
      </c>
      <c r="E1316" s="86" t="b">
        <v>0</v>
      </c>
      <c r="F1316" s="86" t="b">
        <v>0</v>
      </c>
      <c r="G1316" s="86" t="b">
        <v>0</v>
      </c>
    </row>
    <row r="1317" spans="1:7" ht="15">
      <c r="A1317" s="86" t="s">
        <v>3474</v>
      </c>
      <c r="B1317" s="86">
        <v>2</v>
      </c>
      <c r="C1317" s="123">
        <v>0.006268057217188894</v>
      </c>
      <c r="D1317" s="86" t="s">
        <v>2369</v>
      </c>
      <c r="E1317" s="86" t="b">
        <v>0</v>
      </c>
      <c r="F1317" s="86" t="b">
        <v>0</v>
      </c>
      <c r="G1317" s="86" t="b">
        <v>0</v>
      </c>
    </row>
    <row r="1318" spans="1:7" ht="15">
      <c r="A1318" s="86" t="s">
        <v>3475</v>
      </c>
      <c r="B1318" s="86">
        <v>2</v>
      </c>
      <c r="C1318" s="123">
        <v>0.006268057217188894</v>
      </c>
      <c r="D1318" s="86" t="s">
        <v>2369</v>
      </c>
      <c r="E1318" s="86" t="b">
        <v>0</v>
      </c>
      <c r="F1318" s="86" t="b">
        <v>0</v>
      </c>
      <c r="G1318" s="86" t="b">
        <v>0</v>
      </c>
    </row>
    <row r="1319" spans="1:7" ht="15">
      <c r="A1319" s="86" t="s">
        <v>3083</v>
      </c>
      <c r="B1319" s="86">
        <v>2</v>
      </c>
      <c r="C1319" s="123">
        <v>0.006268057217188894</v>
      </c>
      <c r="D1319" s="86" t="s">
        <v>2369</v>
      </c>
      <c r="E1319" s="86" t="b">
        <v>1</v>
      </c>
      <c r="F1319" s="86" t="b">
        <v>0</v>
      </c>
      <c r="G1319" s="86" t="b">
        <v>0</v>
      </c>
    </row>
    <row r="1320" spans="1:7" ht="15">
      <c r="A1320" s="86" t="s">
        <v>3084</v>
      </c>
      <c r="B1320" s="86">
        <v>2</v>
      </c>
      <c r="C1320" s="123">
        <v>0.006268057217188894</v>
      </c>
      <c r="D1320" s="86" t="s">
        <v>2369</v>
      </c>
      <c r="E1320" s="86" t="b">
        <v>0</v>
      </c>
      <c r="F1320" s="86" t="b">
        <v>0</v>
      </c>
      <c r="G1320" s="86" t="b">
        <v>0</v>
      </c>
    </row>
    <row r="1321" spans="1:7" ht="15">
      <c r="A1321" s="86" t="s">
        <v>2521</v>
      </c>
      <c r="B1321" s="86">
        <v>2</v>
      </c>
      <c r="C1321" s="123">
        <v>0.006268057217188894</v>
      </c>
      <c r="D1321" s="86" t="s">
        <v>2369</v>
      </c>
      <c r="E1321" s="86" t="b">
        <v>0</v>
      </c>
      <c r="F1321" s="86" t="b">
        <v>0</v>
      </c>
      <c r="G1321" s="86" t="b">
        <v>0</v>
      </c>
    </row>
    <row r="1322" spans="1:7" ht="15">
      <c r="A1322" s="86" t="s">
        <v>3085</v>
      </c>
      <c r="B1322" s="86">
        <v>2</v>
      </c>
      <c r="C1322" s="123">
        <v>0.006268057217188894</v>
      </c>
      <c r="D1322" s="86" t="s">
        <v>2369</v>
      </c>
      <c r="E1322" s="86" t="b">
        <v>0</v>
      </c>
      <c r="F1322" s="86" t="b">
        <v>0</v>
      </c>
      <c r="G1322" s="86" t="b">
        <v>0</v>
      </c>
    </row>
    <row r="1323" spans="1:7" ht="15">
      <c r="A1323" s="86" t="s">
        <v>3086</v>
      </c>
      <c r="B1323" s="86">
        <v>2</v>
      </c>
      <c r="C1323" s="123">
        <v>0.006268057217188894</v>
      </c>
      <c r="D1323" s="86" t="s">
        <v>2369</v>
      </c>
      <c r="E1323" s="86" t="b">
        <v>0</v>
      </c>
      <c r="F1323" s="86" t="b">
        <v>0</v>
      </c>
      <c r="G1323" s="86" t="b">
        <v>0</v>
      </c>
    </row>
    <row r="1324" spans="1:7" ht="15">
      <c r="A1324" s="86" t="s">
        <v>3087</v>
      </c>
      <c r="B1324" s="86">
        <v>2</v>
      </c>
      <c r="C1324" s="123">
        <v>0.006268057217188894</v>
      </c>
      <c r="D1324" s="86" t="s">
        <v>2369</v>
      </c>
      <c r="E1324" s="86" t="b">
        <v>0</v>
      </c>
      <c r="F1324" s="86" t="b">
        <v>0</v>
      </c>
      <c r="G1324" s="86" t="b">
        <v>0</v>
      </c>
    </row>
    <row r="1325" spans="1:7" ht="15">
      <c r="A1325" s="86" t="s">
        <v>2531</v>
      </c>
      <c r="B1325" s="86">
        <v>2</v>
      </c>
      <c r="C1325" s="123">
        <v>0.006268057217188894</v>
      </c>
      <c r="D1325" s="86" t="s">
        <v>2369</v>
      </c>
      <c r="E1325" s="86" t="b">
        <v>1</v>
      </c>
      <c r="F1325" s="86" t="b">
        <v>0</v>
      </c>
      <c r="G1325" s="86" t="b">
        <v>0</v>
      </c>
    </row>
    <row r="1326" spans="1:7" ht="15">
      <c r="A1326" s="86" t="s">
        <v>607</v>
      </c>
      <c r="B1326" s="86">
        <v>2</v>
      </c>
      <c r="C1326" s="123">
        <v>0.006268057217188894</v>
      </c>
      <c r="D1326" s="86" t="s">
        <v>2369</v>
      </c>
      <c r="E1326" s="86" t="b">
        <v>0</v>
      </c>
      <c r="F1326" s="86" t="b">
        <v>0</v>
      </c>
      <c r="G1326" s="86" t="b">
        <v>0</v>
      </c>
    </row>
    <row r="1327" spans="1:7" ht="15">
      <c r="A1327" s="86" t="s">
        <v>631</v>
      </c>
      <c r="B1327" s="86">
        <v>2</v>
      </c>
      <c r="C1327" s="123">
        <v>0.006268057217188894</v>
      </c>
      <c r="D1327" s="86" t="s">
        <v>2369</v>
      </c>
      <c r="E1327" s="86" t="b">
        <v>0</v>
      </c>
      <c r="F1327" s="86" t="b">
        <v>0</v>
      </c>
      <c r="G1327" s="86" t="b">
        <v>0</v>
      </c>
    </row>
    <row r="1328" spans="1:7" ht="15">
      <c r="A1328" s="86" t="s">
        <v>2469</v>
      </c>
      <c r="B1328" s="86">
        <v>2</v>
      </c>
      <c r="C1328" s="123">
        <v>0.006268057217188894</v>
      </c>
      <c r="D1328" s="86" t="s">
        <v>2369</v>
      </c>
      <c r="E1328" s="86" t="b">
        <v>0</v>
      </c>
      <c r="F1328" s="86" t="b">
        <v>0</v>
      </c>
      <c r="G1328" s="86" t="b">
        <v>0</v>
      </c>
    </row>
    <row r="1329" spans="1:7" ht="15">
      <c r="A1329" s="86" t="s">
        <v>2480</v>
      </c>
      <c r="B1329" s="86">
        <v>2</v>
      </c>
      <c r="C1329" s="123">
        <v>0.006268057217188894</v>
      </c>
      <c r="D1329" s="86" t="s">
        <v>2369</v>
      </c>
      <c r="E1329" s="86" t="b">
        <v>1</v>
      </c>
      <c r="F1329" s="86" t="b">
        <v>0</v>
      </c>
      <c r="G1329" s="86" t="b">
        <v>0</v>
      </c>
    </row>
    <row r="1330" spans="1:7" ht="15">
      <c r="A1330" s="86" t="s">
        <v>2481</v>
      </c>
      <c r="B1330" s="86">
        <v>2</v>
      </c>
      <c r="C1330" s="123">
        <v>0.006268057217188894</v>
      </c>
      <c r="D1330" s="86" t="s">
        <v>2369</v>
      </c>
      <c r="E1330" s="86" t="b">
        <v>0</v>
      </c>
      <c r="F1330" s="86" t="b">
        <v>0</v>
      </c>
      <c r="G1330" s="86" t="b">
        <v>0</v>
      </c>
    </row>
    <row r="1331" spans="1:7" ht="15">
      <c r="A1331" s="86" t="s">
        <v>3088</v>
      </c>
      <c r="B1331" s="86">
        <v>2</v>
      </c>
      <c r="C1331" s="123">
        <v>0.006268057217188894</v>
      </c>
      <c r="D1331" s="86" t="s">
        <v>2369</v>
      </c>
      <c r="E1331" s="86" t="b">
        <v>0</v>
      </c>
      <c r="F1331" s="86" t="b">
        <v>0</v>
      </c>
      <c r="G1331" s="86" t="b">
        <v>0</v>
      </c>
    </row>
    <row r="1332" spans="1:7" ht="15">
      <c r="A1332" s="86" t="s">
        <v>2473</v>
      </c>
      <c r="B1332" s="86">
        <v>2</v>
      </c>
      <c r="C1332" s="123">
        <v>0.006268057217188894</v>
      </c>
      <c r="D1332" s="86" t="s">
        <v>2369</v>
      </c>
      <c r="E1332" s="86" t="b">
        <v>0</v>
      </c>
      <c r="F1332" s="86" t="b">
        <v>0</v>
      </c>
      <c r="G1332" s="86" t="b">
        <v>0</v>
      </c>
    </row>
    <row r="1333" spans="1:7" ht="15">
      <c r="A1333" s="86" t="s">
        <v>3089</v>
      </c>
      <c r="B1333" s="86">
        <v>2</v>
      </c>
      <c r="C1333" s="123">
        <v>0.006268057217188894</v>
      </c>
      <c r="D1333" s="86" t="s">
        <v>2369</v>
      </c>
      <c r="E1333" s="86" t="b">
        <v>0</v>
      </c>
      <c r="F1333" s="86" t="b">
        <v>0</v>
      </c>
      <c r="G1333" s="86" t="b">
        <v>0</v>
      </c>
    </row>
    <row r="1334" spans="1:7" ht="15">
      <c r="A1334" s="86" t="s">
        <v>2478</v>
      </c>
      <c r="B1334" s="86">
        <v>2</v>
      </c>
      <c r="C1334" s="123">
        <v>0.006268057217188894</v>
      </c>
      <c r="D1334" s="86" t="s">
        <v>2369</v>
      </c>
      <c r="E1334" s="86" t="b">
        <v>0</v>
      </c>
      <c r="F1334" s="86" t="b">
        <v>0</v>
      </c>
      <c r="G1334" s="86" t="b">
        <v>0</v>
      </c>
    </row>
    <row r="1335" spans="1:7" ht="15">
      <c r="A1335" s="86" t="s">
        <v>2532</v>
      </c>
      <c r="B1335" s="86">
        <v>2</v>
      </c>
      <c r="C1335" s="123">
        <v>0.006268057217188894</v>
      </c>
      <c r="D1335" s="86" t="s">
        <v>2369</v>
      </c>
      <c r="E1335" s="86" t="b">
        <v>0</v>
      </c>
      <c r="F1335" s="86" t="b">
        <v>0</v>
      </c>
      <c r="G1335" s="86" t="b">
        <v>0</v>
      </c>
    </row>
    <row r="1336" spans="1:7" ht="15">
      <c r="A1336" s="86" t="s">
        <v>3090</v>
      </c>
      <c r="B1336" s="86">
        <v>2</v>
      </c>
      <c r="C1336" s="123">
        <v>0.006268057217188894</v>
      </c>
      <c r="D1336" s="86" t="s">
        <v>2369</v>
      </c>
      <c r="E1336" s="86" t="b">
        <v>0</v>
      </c>
      <c r="F1336" s="86" t="b">
        <v>1</v>
      </c>
      <c r="G1336" s="86" t="b">
        <v>0</v>
      </c>
    </row>
    <row r="1337" spans="1:7" ht="15">
      <c r="A1337" s="86" t="s">
        <v>3462</v>
      </c>
      <c r="B1337" s="86">
        <v>2</v>
      </c>
      <c r="C1337" s="123">
        <v>0.006268057217188894</v>
      </c>
      <c r="D1337" s="86" t="s">
        <v>2369</v>
      </c>
      <c r="E1337" s="86" t="b">
        <v>0</v>
      </c>
      <c r="F1337" s="86" t="b">
        <v>0</v>
      </c>
      <c r="G1337" s="86" t="b">
        <v>0</v>
      </c>
    </row>
    <row r="1338" spans="1:7" ht="15">
      <c r="A1338" s="86" t="s">
        <v>3463</v>
      </c>
      <c r="B1338" s="86">
        <v>2</v>
      </c>
      <c r="C1338" s="123">
        <v>0.006268057217188894</v>
      </c>
      <c r="D1338" s="86" t="s">
        <v>2369</v>
      </c>
      <c r="E1338" s="86" t="b">
        <v>0</v>
      </c>
      <c r="F1338" s="86" t="b">
        <v>0</v>
      </c>
      <c r="G1338" s="86" t="b">
        <v>0</v>
      </c>
    </row>
    <row r="1339" spans="1:7" ht="15">
      <c r="A1339" s="86" t="s">
        <v>3464</v>
      </c>
      <c r="B1339" s="86">
        <v>2</v>
      </c>
      <c r="C1339" s="123">
        <v>0.006268057217188894</v>
      </c>
      <c r="D1339" s="86" t="s">
        <v>2369</v>
      </c>
      <c r="E1339" s="86" t="b">
        <v>0</v>
      </c>
      <c r="F1339" s="86" t="b">
        <v>0</v>
      </c>
      <c r="G1339" s="86" t="b">
        <v>0</v>
      </c>
    </row>
    <row r="1340" spans="1:7" ht="15">
      <c r="A1340" s="86" t="s">
        <v>3465</v>
      </c>
      <c r="B1340" s="86">
        <v>2</v>
      </c>
      <c r="C1340" s="123">
        <v>0.006268057217188894</v>
      </c>
      <c r="D1340" s="86" t="s">
        <v>2369</v>
      </c>
      <c r="E1340" s="86" t="b">
        <v>0</v>
      </c>
      <c r="F1340" s="86" t="b">
        <v>0</v>
      </c>
      <c r="G1340" s="86" t="b">
        <v>0</v>
      </c>
    </row>
    <row r="1341" spans="1:7" ht="15">
      <c r="A1341" s="86" t="s">
        <v>3466</v>
      </c>
      <c r="B1341" s="86">
        <v>2</v>
      </c>
      <c r="C1341" s="123">
        <v>0.006268057217188894</v>
      </c>
      <c r="D1341" s="86" t="s">
        <v>2369</v>
      </c>
      <c r="E1341" s="86" t="b">
        <v>0</v>
      </c>
      <c r="F1341" s="86" t="b">
        <v>0</v>
      </c>
      <c r="G1341" s="86" t="b">
        <v>0</v>
      </c>
    </row>
    <row r="1342" spans="1:7" ht="15">
      <c r="A1342" s="86" t="s">
        <v>3467</v>
      </c>
      <c r="B1342" s="86">
        <v>2</v>
      </c>
      <c r="C1342" s="123">
        <v>0.006268057217188894</v>
      </c>
      <c r="D1342" s="86" t="s">
        <v>2369</v>
      </c>
      <c r="E1342" s="86" t="b">
        <v>1</v>
      </c>
      <c r="F1342" s="86" t="b">
        <v>0</v>
      </c>
      <c r="G1342" s="86" t="b">
        <v>0</v>
      </c>
    </row>
    <row r="1343" spans="1:7" ht="15">
      <c r="A1343" s="86" t="s">
        <v>3468</v>
      </c>
      <c r="B1343" s="86">
        <v>2</v>
      </c>
      <c r="C1343" s="123">
        <v>0.006268057217188894</v>
      </c>
      <c r="D1343" s="86" t="s">
        <v>2369</v>
      </c>
      <c r="E1343" s="86" t="b">
        <v>0</v>
      </c>
      <c r="F1343" s="86" t="b">
        <v>1</v>
      </c>
      <c r="G1343" s="86" t="b">
        <v>0</v>
      </c>
    </row>
    <row r="1344" spans="1:7" ht="15">
      <c r="A1344" s="86" t="s">
        <v>3469</v>
      </c>
      <c r="B1344" s="86">
        <v>2</v>
      </c>
      <c r="C1344" s="123">
        <v>0.006268057217188894</v>
      </c>
      <c r="D1344" s="86" t="s">
        <v>2369</v>
      </c>
      <c r="E1344" s="86" t="b">
        <v>0</v>
      </c>
      <c r="F1344" s="86" t="b">
        <v>0</v>
      </c>
      <c r="G1344" s="86" t="b">
        <v>0</v>
      </c>
    </row>
    <row r="1345" spans="1:7" ht="15">
      <c r="A1345" s="86" t="s">
        <v>3470</v>
      </c>
      <c r="B1345" s="86">
        <v>2</v>
      </c>
      <c r="C1345" s="123">
        <v>0.006268057217188894</v>
      </c>
      <c r="D1345" s="86" t="s">
        <v>2369</v>
      </c>
      <c r="E1345" s="86" t="b">
        <v>0</v>
      </c>
      <c r="F1345" s="86" t="b">
        <v>1</v>
      </c>
      <c r="G1345" s="86" t="b">
        <v>0</v>
      </c>
    </row>
    <row r="1346" spans="1:7" ht="15">
      <c r="A1346" s="86" t="s">
        <v>3093</v>
      </c>
      <c r="B1346" s="86">
        <v>2</v>
      </c>
      <c r="C1346" s="123">
        <v>0.006268057217188894</v>
      </c>
      <c r="D1346" s="86" t="s">
        <v>2369</v>
      </c>
      <c r="E1346" s="86" t="b">
        <v>0</v>
      </c>
      <c r="F1346" s="86" t="b">
        <v>0</v>
      </c>
      <c r="G1346" s="86" t="b">
        <v>0</v>
      </c>
    </row>
    <row r="1347" spans="1:7" ht="15">
      <c r="A1347" s="86" t="s">
        <v>3471</v>
      </c>
      <c r="B1347" s="86">
        <v>2</v>
      </c>
      <c r="C1347" s="123">
        <v>0.006268057217188894</v>
      </c>
      <c r="D1347" s="86" t="s">
        <v>2369</v>
      </c>
      <c r="E1347" s="86" t="b">
        <v>0</v>
      </c>
      <c r="F1347" s="86" t="b">
        <v>0</v>
      </c>
      <c r="G1347" s="86" t="b">
        <v>0</v>
      </c>
    </row>
    <row r="1348" spans="1:7" ht="15">
      <c r="A1348" s="86" t="s">
        <v>3331</v>
      </c>
      <c r="B1348" s="86">
        <v>2</v>
      </c>
      <c r="C1348" s="123">
        <v>0.006268057217188894</v>
      </c>
      <c r="D1348" s="86" t="s">
        <v>2369</v>
      </c>
      <c r="E1348" s="86" t="b">
        <v>0</v>
      </c>
      <c r="F1348" s="86" t="b">
        <v>0</v>
      </c>
      <c r="G1348" s="86" t="b">
        <v>0</v>
      </c>
    </row>
    <row r="1349" spans="1:7" ht="15">
      <c r="A1349" s="86" t="s">
        <v>378</v>
      </c>
      <c r="B1349" s="86">
        <v>2</v>
      </c>
      <c r="C1349" s="123">
        <v>0.006268057217188894</v>
      </c>
      <c r="D1349" s="86" t="s">
        <v>2369</v>
      </c>
      <c r="E1349" s="86" t="b">
        <v>0</v>
      </c>
      <c r="F1349" s="86" t="b">
        <v>0</v>
      </c>
      <c r="G1349" s="86" t="b">
        <v>0</v>
      </c>
    </row>
    <row r="1350" spans="1:7" ht="15">
      <c r="A1350" s="86" t="s">
        <v>3476</v>
      </c>
      <c r="B1350" s="86">
        <v>2</v>
      </c>
      <c r="C1350" s="123">
        <v>0.006268057217188894</v>
      </c>
      <c r="D1350" s="86" t="s">
        <v>2369</v>
      </c>
      <c r="E1350" s="86" t="b">
        <v>0</v>
      </c>
      <c r="F1350" s="86" t="b">
        <v>0</v>
      </c>
      <c r="G1350" s="86" t="b">
        <v>0</v>
      </c>
    </row>
    <row r="1351" spans="1:7" ht="15">
      <c r="A1351" s="86" t="s">
        <v>3161</v>
      </c>
      <c r="B1351" s="86">
        <v>2</v>
      </c>
      <c r="C1351" s="123">
        <v>0.006268057217188894</v>
      </c>
      <c r="D1351" s="86" t="s">
        <v>2369</v>
      </c>
      <c r="E1351" s="86" t="b">
        <v>0</v>
      </c>
      <c r="F1351" s="86" t="b">
        <v>0</v>
      </c>
      <c r="G1351" s="86" t="b">
        <v>0</v>
      </c>
    </row>
    <row r="1352" spans="1:7" ht="15">
      <c r="A1352" s="86" t="s">
        <v>587</v>
      </c>
      <c r="B1352" s="86">
        <v>5</v>
      </c>
      <c r="C1352" s="123">
        <v>0</v>
      </c>
      <c r="D1352" s="86" t="s">
        <v>2370</v>
      </c>
      <c r="E1352" s="86" t="b">
        <v>0</v>
      </c>
      <c r="F1352" s="86" t="b">
        <v>0</v>
      </c>
      <c r="G1352" s="86" t="b">
        <v>0</v>
      </c>
    </row>
    <row r="1353" spans="1:7" ht="15">
      <c r="A1353" s="86" t="s">
        <v>272</v>
      </c>
      <c r="B1353" s="86">
        <v>2</v>
      </c>
      <c r="C1353" s="123">
        <v>0.01894952422247798</v>
      </c>
      <c r="D1353" s="86" t="s">
        <v>2370</v>
      </c>
      <c r="E1353" s="86" t="b">
        <v>0</v>
      </c>
      <c r="F1353" s="86" t="b">
        <v>0</v>
      </c>
      <c r="G1353" s="86" t="b">
        <v>0</v>
      </c>
    </row>
    <row r="1354" spans="1:7" ht="15">
      <c r="A1354" s="86" t="s">
        <v>2571</v>
      </c>
      <c r="B1354" s="86">
        <v>2</v>
      </c>
      <c r="C1354" s="123">
        <v>0.01894952422247798</v>
      </c>
      <c r="D1354" s="86" t="s">
        <v>2370</v>
      </c>
      <c r="E1354" s="86" t="b">
        <v>0</v>
      </c>
      <c r="F1354" s="86" t="b">
        <v>0</v>
      </c>
      <c r="G1354" s="86" t="b">
        <v>0</v>
      </c>
    </row>
    <row r="1355" spans="1:7" ht="15">
      <c r="A1355" s="86" t="s">
        <v>2572</v>
      </c>
      <c r="B1355" s="86">
        <v>2</v>
      </c>
      <c r="C1355" s="123">
        <v>0.01894952422247798</v>
      </c>
      <c r="D1355" s="86" t="s">
        <v>2370</v>
      </c>
      <c r="E1355" s="86" t="b">
        <v>0</v>
      </c>
      <c r="F1355" s="86" t="b">
        <v>0</v>
      </c>
      <c r="G1355" s="86" t="b">
        <v>0</v>
      </c>
    </row>
    <row r="1356" spans="1:7" ht="15">
      <c r="A1356" s="86" t="s">
        <v>2573</v>
      </c>
      <c r="B1356" s="86">
        <v>2</v>
      </c>
      <c r="C1356" s="123">
        <v>0.01894952422247798</v>
      </c>
      <c r="D1356" s="86" t="s">
        <v>2370</v>
      </c>
      <c r="E1356" s="86" t="b">
        <v>0</v>
      </c>
      <c r="F1356" s="86" t="b">
        <v>0</v>
      </c>
      <c r="G1356" s="86" t="b">
        <v>0</v>
      </c>
    </row>
    <row r="1357" spans="1:7" ht="15">
      <c r="A1357" s="86" t="s">
        <v>2500</v>
      </c>
      <c r="B1357" s="86">
        <v>2</v>
      </c>
      <c r="C1357" s="123">
        <v>0.01894952422247798</v>
      </c>
      <c r="D1357" s="86" t="s">
        <v>2370</v>
      </c>
      <c r="E1357" s="86" t="b">
        <v>0</v>
      </c>
      <c r="F1357" s="86" t="b">
        <v>1</v>
      </c>
      <c r="G1357" s="86" t="b">
        <v>0</v>
      </c>
    </row>
    <row r="1358" spans="1:7" ht="15">
      <c r="A1358" s="86" t="s">
        <v>2574</v>
      </c>
      <c r="B1358" s="86">
        <v>2</v>
      </c>
      <c r="C1358" s="123">
        <v>0.01894952422247798</v>
      </c>
      <c r="D1358" s="86" t="s">
        <v>2370</v>
      </c>
      <c r="E1358" s="86" t="b">
        <v>0</v>
      </c>
      <c r="F1358" s="86" t="b">
        <v>0</v>
      </c>
      <c r="G1358" s="86" t="b">
        <v>0</v>
      </c>
    </row>
    <row r="1359" spans="1:7" ht="15">
      <c r="A1359" s="86" t="s">
        <v>2495</v>
      </c>
      <c r="B1359" s="86">
        <v>2</v>
      </c>
      <c r="C1359" s="123">
        <v>0.01894952422247798</v>
      </c>
      <c r="D1359" s="86" t="s">
        <v>2370</v>
      </c>
      <c r="E1359" s="86" t="b">
        <v>0</v>
      </c>
      <c r="F1359" s="86" t="b">
        <v>0</v>
      </c>
      <c r="G1359" s="86" t="b">
        <v>0</v>
      </c>
    </row>
    <row r="1360" spans="1:7" ht="15">
      <c r="A1360" s="86" t="s">
        <v>387</v>
      </c>
      <c r="B1360" s="86">
        <v>2</v>
      </c>
      <c r="C1360" s="123">
        <v>0.01894952422247798</v>
      </c>
      <c r="D1360" s="86" t="s">
        <v>2370</v>
      </c>
      <c r="E1360" s="86" t="b">
        <v>0</v>
      </c>
      <c r="F1360" s="86" t="b">
        <v>0</v>
      </c>
      <c r="G1360" s="86" t="b">
        <v>0</v>
      </c>
    </row>
    <row r="1361" spans="1:7" ht="15">
      <c r="A1361" s="86" t="s">
        <v>2576</v>
      </c>
      <c r="B1361" s="86">
        <v>12</v>
      </c>
      <c r="C1361" s="123">
        <v>0</v>
      </c>
      <c r="D1361" s="86" t="s">
        <v>2371</v>
      </c>
      <c r="E1361" s="86" t="b">
        <v>1</v>
      </c>
      <c r="F1361" s="86" t="b">
        <v>0</v>
      </c>
      <c r="G1361" s="86" t="b">
        <v>0</v>
      </c>
    </row>
    <row r="1362" spans="1:7" ht="15">
      <c r="A1362" s="86" t="s">
        <v>2577</v>
      </c>
      <c r="B1362" s="86">
        <v>6</v>
      </c>
      <c r="C1362" s="123">
        <v>0</v>
      </c>
      <c r="D1362" s="86" t="s">
        <v>2371</v>
      </c>
      <c r="E1362" s="86" t="b">
        <v>0</v>
      </c>
      <c r="F1362" s="86" t="b">
        <v>0</v>
      </c>
      <c r="G1362" s="86" t="b">
        <v>0</v>
      </c>
    </row>
    <row r="1363" spans="1:7" ht="15">
      <c r="A1363" s="86" t="s">
        <v>2578</v>
      </c>
      <c r="B1363" s="86">
        <v>6</v>
      </c>
      <c r="C1363" s="123">
        <v>0</v>
      </c>
      <c r="D1363" s="86" t="s">
        <v>2371</v>
      </c>
      <c r="E1363" s="86" t="b">
        <v>0</v>
      </c>
      <c r="F1363" s="86" t="b">
        <v>0</v>
      </c>
      <c r="G1363" s="86" t="b">
        <v>0</v>
      </c>
    </row>
    <row r="1364" spans="1:7" ht="15">
      <c r="A1364" s="86" t="s">
        <v>2579</v>
      </c>
      <c r="B1364" s="86">
        <v>6</v>
      </c>
      <c r="C1364" s="123">
        <v>0</v>
      </c>
      <c r="D1364" s="86" t="s">
        <v>2371</v>
      </c>
      <c r="E1364" s="86" t="b">
        <v>1</v>
      </c>
      <c r="F1364" s="86" t="b">
        <v>0</v>
      </c>
      <c r="G1364" s="86" t="b">
        <v>0</v>
      </c>
    </row>
    <row r="1365" spans="1:7" ht="15">
      <c r="A1365" s="86" t="s">
        <v>2467</v>
      </c>
      <c r="B1365" s="86">
        <v>6</v>
      </c>
      <c r="C1365" s="123">
        <v>0</v>
      </c>
      <c r="D1365" s="86" t="s">
        <v>2371</v>
      </c>
      <c r="E1365" s="86" t="b">
        <v>0</v>
      </c>
      <c r="F1365" s="86" t="b">
        <v>0</v>
      </c>
      <c r="G1365" s="86" t="b">
        <v>0</v>
      </c>
    </row>
    <row r="1366" spans="1:7" ht="15">
      <c r="A1366" s="86" t="s">
        <v>587</v>
      </c>
      <c r="B1366" s="86">
        <v>6</v>
      </c>
      <c r="C1366" s="123">
        <v>0</v>
      </c>
      <c r="D1366" s="86" t="s">
        <v>2371</v>
      </c>
      <c r="E1366" s="86" t="b">
        <v>0</v>
      </c>
      <c r="F1366" s="86" t="b">
        <v>0</v>
      </c>
      <c r="G1366" s="86" t="b">
        <v>0</v>
      </c>
    </row>
    <row r="1367" spans="1:7" ht="15">
      <c r="A1367" s="86" t="s">
        <v>587</v>
      </c>
      <c r="B1367" s="86">
        <v>9</v>
      </c>
      <c r="C1367" s="123">
        <v>0</v>
      </c>
      <c r="D1367" s="86" t="s">
        <v>2372</v>
      </c>
      <c r="E1367" s="86" t="b">
        <v>0</v>
      </c>
      <c r="F1367" s="86" t="b">
        <v>0</v>
      </c>
      <c r="G1367" s="86" t="b">
        <v>0</v>
      </c>
    </row>
    <row r="1368" spans="1:7" ht="15">
      <c r="A1368" s="86" t="s">
        <v>2581</v>
      </c>
      <c r="B1368" s="86">
        <v>5</v>
      </c>
      <c r="C1368" s="123">
        <v>0.009669413072094927</v>
      </c>
      <c r="D1368" s="86" t="s">
        <v>2372</v>
      </c>
      <c r="E1368" s="86" t="b">
        <v>0</v>
      </c>
      <c r="F1368" s="86" t="b">
        <v>0</v>
      </c>
      <c r="G1368" s="86" t="b">
        <v>0</v>
      </c>
    </row>
    <row r="1369" spans="1:7" ht="15">
      <c r="A1369" s="86" t="s">
        <v>2500</v>
      </c>
      <c r="B1369" s="86">
        <v>5</v>
      </c>
      <c r="C1369" s="123">
        <v>0.009669413072094927</v>
      </c>
      <c r="D1369" s="86" t="s">
        <v>2372</v>
      </c>
      <c r="E1369" s="86" t="b">
        <v>0</v>
      </c>
      <c r="F1369" s="86" t="b">
        <v>1</v>
      </c>
      <c r="G1369" s="86" t="b">
        <v>0</v>
      </c>
    </row>
    <row r="1370" spans="1:7" ht="15">
      <c r="A1370" s="86" t="s">
        <v>610</v>
      </c>
      <c r="B1370" s="86">
        <v>4</v>
      </c>
      <c r="C1370" s="123">
        <v>0.01979431859925284</v>
      </c>
      <c r="D1370" s="86" t="s">
        <v>2372</v>
      </c>
      <c r="E1370" s="86" t="b">
        <v>1</v>
      </c>
      <c r="F1370" s="86" t="b">
        <v>0</v>
      </c>
      <c r="G1370" s="86" t="b">
        <v>0</v>
      </c>
    </row>
    <row r="1371" spans="1:7" ht="15">
      <c r="A1371" s="86" t="s">
        <v>2552</v>
      </c>
      <c r="B1371" s="86">
        <v>3</v>
      </c>
      <c r="C1371" s="123">
        <v>0.010843664879992328</v>
      </c>
      <c r="D1371" s="86" t="s">
        <v>2372</v>
      </c>
      <c r="E1371" s="86" t="b">
        <v>0</v>
      </c>
      <c r="F1371" s="86" t="b">
        <v>1</v>
      </c>
      <c r="G1371" s="86" t="b">
        <v>0</v>
      </c>
    </row>
    <row r="1372" spans="1:7" ht="15">
      <c r="A1372" s="86" t="s">
        <v>2540</v>
      </c>
      <c r="B1372" s="86">
        <v>3</v>
      </c>
      <c r="C1372" s="123">
        <v>0.010843664879992328</v>
      </c>
      <c r="D1372" s="86" t="s">
        <v>2372</v>
      </c>
      <c r="E1372" s="86" t="b">
        <v>0</v>
      </c>
      <c r="F1372" s="86" t="b">
        <v>0</v>
      </c>
      <c r="G1372" s="86" t="b">
        <v>0</v>
      </c>
    </row>
    <row r="1373" spans="1:7" ht="15">
      <c r="A1373" s="86" t="s">
        <v>2582</v>
      </c>
      <c r="B1373" s="86">
        <v>3</v>
      </c>
      <c r="C1373" s="123">
        <v>0.010843664879992328</v>
      </c>
      <c r="D1373" s="86" t="s">
        <v>2372</v>
      </c>
      <c r="E1373" s="86" t="b">
        <v>0</v>
      </c>
      <c r="F1373" s="86" t="b">
        <v>0</v>
      </c>
      <c r="G1373" s="86" t="b">
        <v>0</v>
      </c>
    </row>
    <row r="1374" spans="1:7" ht="15">
      <c r="A1374" s="86" t="s">
        <v>2583</v>
      </c>
      <c r="B1374" s="86">
        <v>3</v>
      </c>
      <c r="C1374" s="123">
        <v>0.010843664879992328</v>
      </c>
      <c r="D1374" s="86" t="s">
        <v>2372</v>
      </c>
      <c r="E1374" s="86" t="b">
        <v>0</v>
      </c>
      <c r="F1374" s="86" t="b">
        <v>0</v>
      </c>
      <c r="G1374" s="86" t="b">
        <v>0</v>
      </c>
    </row>
    <row r="1375" spans="1:7" ht="15">
      <c r="A1375" s="86" t="s">
        <v>2584</v>
      </c>
      <c r="B1375" s="86">
        <v>3</v>
      </c>
      <c r="C1375" s="123">
        <v>0.010843664879992328</v>
      </c>
      <c r="D1375" s="86" t="s">
        <v>2372</v>
      </c>
      <c r="E1375" s="86" t="b">
        <v>0</v>
      </c>
      <c r="F1375" s="86" t="b">
        <v>0</v>
      </c>
      <c r="G1375" s="86" t="b">
        <v>0</v>
      </c>
    </row>
    <row r="1376" spans="1:7" ht="15">
      <c r="A1376" s="86" t="s">
        <v>2585</v>
      </c>
      <c r="B1376" s="86">
        <v>3</v>
      </c>
      <c r="C1376" s="123">
        <v>0.010843664879992328</v>
      </c>
      <c r="D1376" s="86" t="s">
        <v>2372</v>
      </c>
      <c r="E1376" s="86" t="b">
        <v>0</v>
      </c>
      <c r="F1376" s="86" t="b">
        <v>0</v>
      </c>
      <c r="G1376" s="86" t="b">
        <v>0</v>
      </c>
    </row>
    <row r="1377" spans="1:7" ht="15">
      <c r="A1377" s="86" t="s">
        <v>3300</v>
      </c>
      <c r="B1377" s="86">
        <v>3</v>
      </c>
      <c r="C1377" s="123">
        <v>0.010843664879992328</v>
      </c>
      <c r="D1377" s="86" t="s">
        <v>2372</v>
      </c>
      <c r="E1377" s="86" t="b">
        <v>0</v>
      </c>
      <c r="F1377" s="86" t="b">
        <v>0</v>
      </c>
      <c r="G1377" s="86" t="b">
        <v>0</v>
      </c>
    </row>
    <row r="1378" spans="1:7" ht="15">
      <c r="A1378" s="86" t="s">
        <v>3301</v>
      </c>
      <c r="B1378" s="86">
        <v>3</v>
      </c>
      <c r="C1378" s="123">
        <v>0.010843664879992328</v>
      </c>
      <c r="D1378" s="86" t="s">
        <v>2372</v>
      </c>
      <c r="E1378" s="86" t="b">
        <v>0</v>
      </c>
      <c r="F1378" s="86" t="b">
        <v>0</v>
      </c>
      <c r="G1378" s="86" t="b">
        <v>0</v>
      </c>
    </row>
    <row r="1379" spans="1:7" ht="15">
      <c r="A1379" s="86" t="s">
        <v>3302</v>
      </c>
      <c r="B1379" s="86">
        <v>3</v>
      </c>
      <c r="C1379" s="123">
        <v>0.010843664879992328</v>
      </c>
      <c r="D1379" s="86" t="s">
        <v>2372</v>
      </c>
      <c r="E1379" s="86" t="b">
        <v>0</v>
      </c>
      <c r="F1379" s="86" t="b">
        <v>0</v>
      </c>
      <c r="G1379" s="86" t="b">
        <v>0</v>
      </c>
    </row>
    <row r="1380" spans="1:7" ht="15">
      <c r="A1380" s="86" t="s">
        <v>3303</v>
      </c>
      <c r="B1380" s="86">
        <v>3</v>
      </c>
      <c r="C1380" s="123">
        <v>0.010843664879992328</v>
      </c>
      <c r="D1380" s="86" t="s">
        <v>2372</v>
      </c>
      <c r="E1380" s="86" t="b">
        <v>0</v>
      </c>
      <c r="F1380" s="86" t="b">
        <v>0</v>
      </c>
      <c r="G1380" s="86" t="b">
        <v>0</v>
      </c>
    </row>
    <row r="1381" spans="1:7" ht="15">
      <c r="A1381" s="86" t="s">
        <v>3099</v>
      </c>
      <c r="B1381" s="86">
        <v>3</v>
      </c>
      <c r="C1381" s="123">
        <v>0.010843664879992328</v>
      </c>
      <c r="D1381" s="86" t="s">
        <v>2372</v>
      </c>
      <c r="E1381" s="86" t="b">
        <v>0</v>
      </c>
      <c r="F1381" s="86" t="b">
        <v>0</v>
      </c>
      <c r="G1381" s="86" t="b">
        <v>0</v>
      </c>
    </row>
    <row r="1382" spans="1:7" ht="15">
      <c r="A1382" s="86" t="s">
        <v>3304</v>
      </c>
      <c r="B1382" s="86">
        <v>3</v>
      </c>
      <c r="C1382" s="123">
        <v>0.010843664879992328</v>
      </c>
      <c r="D1382" s="86" t="s">
        <v>2372</v>
      </c>
      <c r="E1382" s="86" t="b">
        <v>0</v>
      </c>
      <c r="F1382" s="86" t="b">
        <v>1</v>
      </c>
      <c r="G1382" s="86" t="b">
        <v>0</v>
      </c>
    </row>
    <row r="1383" spans="1:7" ht="15">
      <c r="A1383" s="86" t="s">
        <v>3305</v>
      </c>
      <c r="B1383" s="86">
        <v>3</v>
      </c>
      <c r="C1383" s="123">
        <v>0.010843664879992328</v>
      </c>
      <c r="D1383" s="86" t="s">
        <v>2372</v>
      </c>
      <c r="E1383" s="86" t="b">
        <v>0</v>
      </c>
      <c r="F1383" s="86" t="b">
        <v>0</v>
      </c>
      <c r="G1383" s="86" t="b">
        <v>0</v>
      </c>
    </row>
    <row r="1384" spans="1:7" ht="15">
      <c r="A1384" s="86" t="s">
        <v>2501</v>
      </c>
      <c r="B1384" s="86">
        <v>3</v>
      </c>
      <c r="C1384" s="123">
        <v>0.010843664879992328</v>
      </c>
      <c r="D1384" s="86" t="s">
        <v>2372</v>
      </c>
      <c r="E1384" s="86" t="b">
        <v>0</v>
      </c>
      <c r="F1384" s="86" t="b">
        <v>0</v>
      </c>
      <c r="G1384" s="86" t="b">
        <v>0</v>
      </c>
    </row>
    <row r="1385" spans="1:7" ht="15">
      <c r="A1385" s="86" t="s">
        <v>2502</v>
      </c>
      <c r="B1385" s="86">
        <v>3</v>
      </c>
      <c r="C1385" s="123">
        <v>0.010843664879992328</v>
      </c>
      <c r="D1385" s="86" t="s">
        <v>2372</v>
      </c>
      <c r="E1385" s="86" t="b">
        <v>0</v>
      </c>
      <c r="F1385" s="86" t="b">
        <v>0</v>
      </c>
      <c r="G1385" s="86" t="b">
        <v>0</v>
      </c>
    </row>
    <row r="1386" spans="1:7" ht="15">
      <c r="A1386" s="86" t="s">
        <v>3620</v>
      </c>
      <c r="B1386" s="86">
        <v>2</v>
      </c>
      <c r="C1386" s="123">
        <v>0.00989715929962642</v>
      </c>
      <c r="D1386" s="86" t="s">
        <v>2372</v>
      </c>
      <c r="E1386" s="86" t="b">
        <v>0</v>
      </c>
      <c r="F1386" s="86" t="b">
        <v>0</v>
      </c>
      <c r="G1386" s="86" t="b">
        <v>0</v>
      </c>
    </row>
    <row r="1387" spans="1:7" ht="15">
      <c r="A1387" s="86" t="s">
        <v>2536</v>
      </c>
      <c r="B1387" s="86">
        <v>2</v>
      </c>
      <c r="C1387" s="123">
        <v>0.00989715929962642</v>
      </c>
      <c r="D1387" s="86" t="s">
        <v>2372</v>
      </c>
      <c r="E1387" s="86" t="b">
        <v>0</v>
      </c>
      <c r="F1387" s="86" t="b">
        <v>0</v>
      </c>
      <c r="G1387" s="86" t="b">
        <v>0</v>
      </c>
    </row>
    <row r="1388" spans="1:7" ht="15">
      <c r="A1388" s="86" t="s">
        <v>3621</v>
      </c>
      <c r="B1388" s="86">
        <v>2</v>
      </c>
      <c r="C1388" s="123">
        <v>0.00989715929962642</v>
      </c>
      <c r="D1388" s="86" t="s">
        <v>2372</v>
      </c>
      <c r="E1388" s="86" t="b">
        <v>0</v>
      </c>
      <c r="F1388" s="86" t="b">
        <v>0</v>
      </c>
      <c r="G1388" s="86" t="b">
        <v>0</v>
      </c>
    </row>
    <row r="1389" spans="1:7" ht="15">
      <c r="A1389" s="86" t="s">
        <v>3622</v>
      </c>
      <c r="B1389" s="86">
        <v>2</v>
      </c>
      <c r="C1389" s="123">
        <v>0.00989715929962642</v>
      </c>
      <c r="D1389" s="86" t="s">
        <v>2372</v>
      </c>
      <c r="E1389" s="86" t="b">
        <v>0</v>
      </c>
      <c r="F1389" s="86" t="b">
        <v>0</v>
      </c>
      <c r="G1389" s="86" t="b">
        <v>0</v>
      </c>
    </row>
    <row r="1390" spans="1:7" ht="15">
      <c r="A1390" s="86" t="s">
        <v>3623</v>
      </c>
      <c r="B1390" s="86">
        <v>2</v>
      </c>
      <c r="C1390" s="123">
        <v>0.00989715929962642</v>
      </c>
      <c r="D1390" s="86" t="s">
        <v>2372</v>
      </c>
      <c r="E1390" s="86" t="b">
        <v>0</v>
      </c>
      <c r="F1390" s="86" t="b">
        <v>0</v>
      </c>
      <c r="G1390" s="86" t="b">
        <v>0</v>
      </c>
    </row>
    <row r="1391" spans="1:7" ht="15">
      <c r="A1391" s="86" t="s">
        <v>3624</v>
      </c>
      <c r="B1391" s="86">
        <v>2</v>
      </c>
      <c r="C1391" s="123">
        <v>0.00989715929962642</v>
      </c>
      <c r="D1391" s="86" t="s">
        <v>2372</v>
      </c>
      <c r="E1391" s="86" t="b">
        <v>1</v>
      </c>
      <c r="F1391" s="86" t="b">
        <v>0</v>
      </c>
      <c r="G1391" s="86" t="b">
        <v>0</v>
      </c>
    </row>
    <row r="1392" spans="1:7" ht="15">
      <c r="A1392" s="86" t="s">
        <v>2473</v>
      </c>
      <c r="B1392" s="86">
        <v>2</v>
      </c>
      <c r="C1392" s="123">
        <v>0.00989715929962642</v>
      </c>
      <c r="D1392" s="86" t="s">
        <v>2372</v>
      </c>
      <c r="E1392" s="86" t="b">
        <v>0</v>
      </c>
      <c r="F1392" s="86" t="b">
        <v>0</v>
      </c>
      <c r="G1392" s="86" t="b">
        <v>0</v>
      </c>
    </row>
    <row r="1393" spans="1:7" ht="15">
      <c r="A1393" s="86" t="s">
        <v>3574</v>
      </c>
      <c r="B1393" s="86">
        <v>2</v>
      </c>
      <c r="C1393" s="123">
        <v>0.00989715929962642</v>
      </c>
      <c r="D1393" s="86" t="s">
        <v>2372</v>
      </c>
      <c r="E1393" s="86" t="b">
        <v>0</v>
      </c>
      <c r="F1393" s="86" t="b">
        <v>0</v>
      </c>
      <c r="G1393" s="86" t="b">
        <v>0</v>
      </c>
    </row>
    <row r="1394" spans="1:7" ht="15">
      <c r="A1394" s="86" t="s">
        <v>3575</v>
      </c>
      <c r="B1394" s="86">
        <v>2</v>
      </c>
      <c r="C1394" s="123">
        <v>0.00989715929962642</v>
      </c>
      <c r="D1394" s="86" t="s">
        <v>2372</v>
      </c>
      <c r="E1394" s="86" t="b">
        <v>0</v>
      </c>
      <c r="F1394" s="86" t="b">
        <v>0</v>
      </c>
      <c r="G1394" s="86" t="b">
        <v>0</v>
      </c>
    </row>
    <row r="1395" spans="1:7" ht="15">
      <c r="A1395" s="86" t="s">
        <v>3576</v>
      </c>
      <c r="B1395" s="86">
        <v>2</v>
      </c>
      <c r="C1395" s="123">
        <v>0.00989715929962642</v>
      </c>
      <c r="D1395" s="86" t="s">
        <v>2372</v>
      </c>
      <c r="E1395" s="86" t="b">
        <v>0</v>
      </c>
      <c r="F1395" s="86" t="b">
        <v>0</v>
      </c>
      <c r="G1395" s="86" t="b">
        <v>0</v>
      </c>
    </row>
    <row r="1396" spans="1:7" ht="15">
      <c r="A1396" s="86" t="s">
        <v>3358</v>
      </c>
      <c r="B1396" s="86">
        <v>2</v>
      </c>
      <c r="C1396" s="123">
        <v>0.00989715929962642</v>
      </c>
      <c r="D1396" s="86" t="s">
        <v>2372</v>
      </c>
      <c r="E1396" s="86" t="b">
        <v>0</v>
      </c>
      <c r="F1396" s="86" t="b">
        <v>0</v>
      </c>
      <c r="G1396" s="86" t="b">
        <v>0</v>
      </c>
    </row>
    <row r="1397" spans="1:7" ht="15">
      <c r="A1397" s="86" t="s">
        <v>3577</v>
      </c>
      <c r="B1397" s="86">
        <v>2</v>
      </c>
      <c r="C1397" s="123">
        <v>0.00989715929962642</v>
      </c>
      <c r="D1397" s="86" t="s">
        <v>2372</v>
      </c>
      <c r="E1397" s="86" t="b">
        <v>0</v>
      </c>
      <c r="F1397" s="86" t="b">
        <v>0</v>
      </c>
      <c r="G1397" s="86" t="b">
        <v>0</v>
      </c>
    </row>
    <row r="1398" spans="1:7" ht="15">
      <c r="A1398" s="86" t="s">
        <v>3215</v>
      </c>
      <c r="B1398" s="86">
        <v>2</v>
      </c>
      <c r="C1398" s="123">
        <v>0.00989715929962642</v>
      </c>
      <c r="D1398" s="86" t="s">
        <v>2372</v>
      </c>
      <c r="E1398" s="86" t="b">
        <v>1</v>
      </c>
      <c r="F1398" s="86" t="b">
        <v>0</v>
      </c>
      <c r="G1398" s="86" t="b">
        <v>0</v>
      </c>
    </row>
    <row r="1399" spans="1:7" ht="15">
      <c r="A1399" s="86" t="s">
        <v>3578</v>
      </c>
      <c r="B1399" s="86">
        <v>2</v>
      </c>
      <c r="C1399" s="123">
        <v>0.00989715929962642</v>
      </c>
      <c r="D1399" s="86" t="s">
        <v>2372</v>
      </c>
      <c r="E1399" s="86" t="b">
        <v>1</v>
      </c>
      <c r="F1399" s="86" t="b">
        <v>0</v>
      </c>
      <c r="G1399" s="86" t="b">
        <v>0</v>
      </c>
    </row>
    <row r="1400" spans="1:7" ht="15">
      <c r="A1400" s="86" t="s">
        <v>3579</v>
      </c>
      <c r="B1400" s="86">
        <v>2</v>
      </c>
      <c r="C1400" s="123">
        <v>0.00989715929962642</v>
      </c>
      <c r="D1400" s="86" t="s">
        <v>2372</v>
      </c>
      <c r="E1400" s="86" t="b">
        <v>1</v>
      </c>
      <c r="F1400" s="86" t="b">
        <v>0</v>
      </c>
      <c r="G1400" s="86" t="b">
        <v>0</v>
      </c>
    </row>
    <row r="1401" spans="1:7" ht="15">
      <c r="A1401" s="86" t="s">
        <v>3080</v>
      </c>
      <c r="B1401" s="86">
        <v>2</v>
      </c>
      <c r="C1401" s="123">
        <v>0.00989715929962642</v>
      </c>
      <c r="D1401" s="86" t="s">
        <v>2372</v>
      </c>
      <c r="E1401" s="86" t="b">
        <v>0</v>
      </c>
      <c r="F1401" s="86" t="b">
        <v>0</v>
      </c>
      <c r="G1401" s="86" t="b">
        <v>0</v>
      </c>
    </row>
    <row r="1402" spans="1:7" ht="15">
      <c r="A1402" s="86" t="s">
        <v>3189</v>
      </c>
      <c r="B1402" s="86">
        <v>2</v>
      </c>
      <c r="C1402" s="123">
        <v>0.00989715929962642</v>
      </c>
      <c r="D1402" s="86" t="s">
        <v>2372</v>
      </c>
      <c r="E1402" s="86" t="b">
        <v>1</v>
      </c>
      <c r="F1402" s="86" t="b">
        <v>0</v>
      </c>
      <c r="G1402" s="86" t="b">
        <v>0</v>
      </c>
    </row>
    <row r="1403" spans="1:7" ht="15">
      <c r="A1403" s="86" t="s">
        <v>2481</v>
      </c>
      <c r="B1403" s="86">
        <v>2</v>
      </c>
      <c r="C1403" s="123">
        <v>0.00989715929962642</v>
      </c>
      <c r="D1403" s="86" t="s">
        <v>2372</v>
      </c>
      <c r="E1403" s="86" t="b">
        <v>0</v>
      </c>
      <c r="F1403" s="86" t="b">
        <v>0</v>
      </c>
      <c r="G1403" s="86" t="b">
        <v>0</v>
      </c>
    </row>
    <row r="1404" spans="1:7" ht="15">
      <c r="A1404" s="86" t="s">
        <v>3249</v>
      </c>
      <c r="B1404" s="86">
        <v>2</v>
      </c>
      <c r="C1404" s="123">
        <v>0.00989715929962642</v>
      </c>
      <c r="D1404" s="86" t="s">
        <v>2372</v>
      </c>
      <c r="E1404" s="86" t="b">
        <v>1</v>
      </c>
      <c r="F1404" s="86" t="b">
        <v>0</v>
      </c>
      <c r="G1404" s="86" t="b">
        <v>0</v>
      </c>
    </row>
    <row r="1405" spans="1:7" ht="15">
      <c r="A1405" s="86" t="s">
        <v>3093</v>
      </c>
      <c r="B1405" s="86">
        <v>2</v>
      </c>
      <c r="C1405" s="123">
        <v>0.00989715929962642</v>
      </c>
      <c r="D1405" s="86" t="s">
        <v>2372</v>
      </c>
      <c r="E1405" s="86" t="b">
        <v>0</v>
      </c>
      <c r="F1405" s="86" t="b">
        <v>0</v>
      </c>
      <c r="G1405" s="86" t="b">
        <v>0</v>
      </c>
    </row>
    <row r="1406" spans="1:7" ht="15">
      <c r="A1406" s="86" t="s">
        <v>3443</v>
      </c>
      <c r="B1406" s="86">
        <v>2</v>
      </c>
      <c r="C1406" s="123">
        <v>0.00989715929962642</v>
      </c>
      <c r="D1406" s="86" t="s">
        <v>2372</v>
      </c>
      <c r="E1406" s="86" t="b">
        <v>0</v>
      </c>
      <c r="F1406" s="86" t="b">
        <v>0</v>
      </c>
      <c r="G1406" s="86" t="b">
        <v>0</v>
      </c>
    </row>
    <row r="1407" spans="1:7" ht="15">
      <c r="A1407" s="86" t="s">
        <v>3119</v>
      </c>
      <c r="B1407" s="86">
        <v>2</v>
      </c>
      <c r="C1407" s="123">
        <v>0.00989715929962642</v>
      </c>
      <c r="D1407" s="86" t="s">
        <v>2372</v>
      </c>
      <c r="E1407" s="86" t="b">
        <v>0</v>
      </c>
      <c r="F1407" s="86" t="b">
        <v>0</v>
      </c>
      <c r="G1407" s="86" t="b">
        <v>0</v>
      </c>
    </row>
    <row r="1408" spans="1:7" ht="15">
      <c r="A1408" s="86" t="s">
        <v>3250</v>
      </c>
      <c r="B1408" s="86">
        <v>2</v>
      </c>
      <c r="C1408" s="123">
        <v>0.00989715929962642</v>
      </c>
      <c r="D1408" s="86" t="s">
        <v>2372</v>
      </c>
      <c r="E1408" s="86" t="b">
        <v>0</v>
      </c>
      <c r="F1408" s="86" t="b">
        <v>0</v>
      </c>
      <c r="G1408" s="86" t="b">
        <v>0</v>
      </c>
    </row>
    <row r="1409" spans="1:7" ht="15">
      <c r="A1409" s="86" t="s">
        <v>3186</v>
      </c>
      <c r="B1409" s="86">
        <v>2</v>
      </c>
      <c r="C1409" s="123">
        <v>0.00989715929962642</v>
      </c>
      <c r="D1409" s="86" t="s">
        <v>2372</v>
      </c>
      <c r="E1409" s="86" t="b">
        <v>0</v>
      </c>
      <c r="F1409" s="86" t="b">
        <v>0</v>
      </c>
      <c r="G1409" s="86" t="b">
        <v>0</v>
      </c>
    </row>
    <row r="1410" spans="1:7" ht="15">
      <c r="A1410" s="86" t="s">
        <v>3108</v>
      </c>
      <c r="B1410" s="86">
        <v>2</v>
      </c>
      <c r="C1410" s="123">
        <v>0.00989715929962642</v>
      </c>
      <c r="D1410" s="86" t="s">
        <v>2372</v>
      </c>
      <c r="E1410" s="86" t="b">
        <v>0</v>
      </c>
      <c r="F1410" s="86" t="b">
        <v>0</v>
      </c>
      <c r="G1410" s="86" t="b">
        <v>0</v>
      </c>
    </row>
    <row r="1411" spans="1:7" ht="15">
      <c r="A1411" s="86" t="s">
        <v>3251</v>
      </c>
      <c r="B1411" s="86">
        <v>2</v>
      </c>
      <c r="C1411" s="123">
        <v>0.00989715929962642</v>
      </c>
      <c r="D1411" s="86" t="s">
        <v>2372</v>
      </c>
      <c r="E1411" s="86" t="b">
        <v>0</v>
      </c>
      <c r="F1411" s="86" t="b">
        <v>0</v>
      </c>
      <c r="G1411" s="86" t="b">
        <v>0</v>
      </c>
    </row>
    <row r="1412" spans="1:7" ht="15">
      <c r="A1412" s="86" t="s">
        <v>3444</v>
      </c>
      <c r="B1412" s="86">
        <v>2</v>
      </c>
      <c r="C1412" s="123">
        <v>0.00989715929962642</v>
      </c>
      <c r="D1412" s="86" t="s">
        <v>2372</v>
      </c>
      <c r="E1412" s="86" t="b">
        <v>0</v>
      </c>
      <c r="F1412" s="86" t="b">
        <v>0</v>
      </c>
      <c r="G1412" s="86" t="b">
        <v>0</v>
      </c>
    </row>
    <row r="1413" spans="1:7" ht="15">
      <c r="A1413" s="86" t="s">
        <v>3134</v>
      </c>
      <c r="B1413" s="86">
        <v>2</v>
      </c>
      <c r="C1413" s="123">
        <v>0.00989715929962642</v>
      </c>
      <c r="D1413" s="86" t="s">
        <v>2372</v>
      </c>
      <c r="E1413" s="86" t="b">
        <v>0</v>
      </c>
      <c r="F1413" s="86" t="b">
        <v>0</v>
      </c>
      <c r="G1413" s="86" t="b">
        <v>0</v>
      </c>
    </row>
    <row r="1414" spans="1:7" ht="15">
      <c r="A1414" s="86" t="s">
        <v>3252</v>
      </c>
      <c r="B1414" s="86">
        <v>2</v>
      </c>
      <c r="C1414" s="123">
        <v>0.00989715929962642</v>
      </c>
      <c r="D1414" s="86" t="s">
        <v>2372</v>
      </c>
      <c r="E1414" s="86" t="b">
        <v>0</v>
      </c>
      <c r="F1414" s="86" t="b">
        <v>0</v>
      </c>
      <c r="G1414" s="86" t="b">
        <v>0</v>
      </c>
    </row>
    <row r="1415" spans="1:7" ht="15">
      <c r="A1415" s="86" t="s">
        <v>3445</v>
      </c>
      <c r="B1415" s="86">
        <v>2</v>
      </c>
      <c r="C1415" s="123">
        <v>0.00989715929962642</v>
      </c>
      <c r="D1415" s="86" t="s">
        <v>2372</v>
      </c>
      <c r="E1415" s="86" t="b">
        <v>0</v>
      </c>
      <c r="F1415" s="86" t="b">
        <v>0</v>
      </c>
      <c r="G1415" s="86" t="b">
        <v>0</v>
      </c>
    </row>
    <row r="1416" spans="1:7" ht="15">
      <c r="A1416" s="86" t="s">
        <v>3159</v>
      </c>
      <c r="B1416" s="86">
        <v>2</v>
      </c>
      <c r="C1416" s="123">
        <v>0.00989715929962642</v>
      </c>
      <c r="D1416" s="86" t="s">
        <v>2372</v>
      </c>
      <c r="E1416" s="86" t="b">
        <v>0</v>
      </c>
      <c r="F1416" s="86" t="b">
        <v>0</v>
      </c>
      <c r="G1416" s="86" t="b">
        <v>0</v>
      </c>
    </row>
    <row r="1417" spans="1:7" ht="15">
      <c r="A1417" s="86" t="s">
        <v>3151</v>
      </c>
      <c r="B1417" s="86">
        <v>2</v>
      </c>
      <c r="C1417" s="123">
        <v>0.00989715929962642</v>
      </c>
      <c r="D1417" s="86" t="s">
        <v>2372</v>
      </c>
      <c r="E1417" s="86" t="b">
        <v>0</v>
      </c>
      <c r="F1417" s="86" t="b">
        <v>0</v>
      </c>
      <c r="G1417" s="86" t="b">
        <v>0</v>
      </c>
    </row>
    <row r="1418" spans="1:7" ht="15">
      <c r="A1418" s="86" t="s">
        <v>587</v>
      </c>
      <c r="B1418" s="86">
        <v>8</v>
      </c>
      <c r="C1418" s="123">
        <v>0</v>
      </c>
      <c r="D1418" s="86" t="s">
        <v>2373</v>
      </c>
      <c r="E1418" s="86" t="b">
        <v>0</v>
      </c>
      <c r="F1418" s="86" t="b">
        <v>0</v>
      </c>
      <c r="G1418" s="86" t="b">
        <v>0</v>
      </c>
    </row>
    <row r="1419" spans="1:7" ht="15">
      <c r="A1419" s="86" t="s">
        <v>3139</v>
      </c>
      <c r="B1419" s="86">
        <v>5</v>
      </c>
      <c r="C1419" s="123">
        <v>0.010521648590511587</v>
      </c>
      <c r="D1419" s="86" t="s">
        <v>2373</v>
      </c>
      <c r="E1419" s="86" t="b">
        <v>0</v>
      </c>
      <c r="F1419" s="86" t="b">
        <v>0</v>
      </c>
      <c r="G1419" s="86" t="b">
        <v>0</v>
      </c>
    </row>
    <row r="1420" spans="1:7" ht="15">
      <c r="A1420" s="86" t="s">
        <v>3284</v>
      </c>
      <c r="B1420" s="86">
        <v>4</v>
      </c>
      <c r="C1420" s="123">
        <v>0.024827216137235562</v>
      </c>
      <c r="D1420" s="86" t="s">
        <v>2373</v>
      </c>
      <c r="E1420" s="86" t="b">
        <v>0</v>
      </c>
      <c r="F1420" s="86" t="b">
        <v>0</v>
      </c>
      <c r="G1420" s="86" t="b">
        <v>0</v>
      </c>
    </row>
    <row r="1421" spans="1:7" ht="15">
      <c r="A1421" s="86" t="s">
        <v>2465</v>
      </c>
      <c r="B1421" s="86">
        <v>3</v>
      </c>
      <c r="C1421" s="123">
        <v>0.013174290688833436</v>
      </c>
      <c r="D1421" s="86" t="s">
        <v>2373</v>
      </c>
      <c r="E1421" s="86" t="b">
        <v>0</v>
      </c>
      <c r="F1421" s="86" t="b">
        <v>0</v>
      </c>
      <c r="G1421" s="86" t="b">
        <v>0</v>
      </c>
    </row>
    <row r="1422" spans="1:7" ht="15">
      <c r="A1422" s="86" t="s">
        <v>3362</v>
      </c>
      <c r="B1422" s="86">
        <v>3</v>
      </c>
      <c r="C1422" s="123">
        <v>0.013174290688833436</v>
      </c>
      <c r="D1422" s="86" t="s">
        <v>2373</v>
      </c>
      <c r="E1422" s="86" t="b">
        <v>0</v>
      </c>
      <c r="F1422" s="86" t="b">
        <v>0</v>
      </c>
      <c r="G1422" s="86" t="b">
        <v>0</v>
      </c>
    </row>
    <row r="1423" spans="1:7" ht="15">
      <c r="A1423" s="86" t="s">
        <v>3133</v>
      </c>
      <c r="B1423" s="86">
        <v>3</v>
      </c>
      <c r="C1423" s="123">
        <v>0.013174290688833436</v>
      </c>
      <c r="D1423" s="86" t="s">
        <v>2373</v>
      </c>
      <c r="E1423" s="86" t="b">
        <v>0</v>
      </c>
      <c r="F1423" s="86" t="b">
        <v>0</v>
      </c>
      <c r="G1423" s="86" t="b">
        <v>0</v>
      </c>
    </row>
    <row r="1424" spans="1:7" ht="15">
      <c r="A1424" s="86" t="s">
        <v>3283</v>
      </c>
      <c r="B1424" s="86">
        <v>2</v>
      </c>
      <c r="C1424" s="123">
        <v>0.012413608068617781</v>
      </c>
      <c r="D1424" s="86" t="s">
        <v>2373</v>
      </c>
      <c r="E1424" s="86" t="b">
        <v>0</v>
      </c>
      <c r="F1424" s="86" t="b">
        <v>0</v>
      </c>
      <c r="G1424" s="86" t="b">
        <v>0</v>
      </c>
    </row>
    <row r="1425" spans="1:7" ht="15">
      <c r="A1425" s="86" t="s">
        <v>3591</v>
      </c>
      <c r="B1425" s="86">
        <v>2</v>
      </c>
      <c r="C1425" s="123">
        <v>0.012413608068617781</v>
      </c>
      <c r="D1425" s="86" t="s">
        <v>2373</v>
      </c>
      <c r="E1425" s="86" t="b">
        <v>0</v>
      </c>
      <c r="F1425" s="86" t="b">
        <v>0</v>
      </c>
      <c r="G1425" s="86" t="b">
        <v>0</v>
      </c>
    </row>
    <row r="1426" spans="1:7" ht="15">
      <c r="A1426" s="86" t="s">
        <v>3592</v>
      </c>
      <c r="B1426" s="86">
        <v>2</v>
      </c>
      <c r="C1426" s="123">
        <v>0.012413608068617781</v>
      </c>
      <c r="D1426" s="86" t="s">
        <v>2373</v>
      </c>
      <c r="E1426" s="86" t="b">
        <v>0</v>
      </c>
      <c r="F1426" s="86" t="b">
        <v>0</v>
      </c>
      <c r="G1426" s="86" t="b">
        <v>0</v>
      </c>
    </row>
    <row r="1427" spans="1:7" ht="15">
      <c r="A1427" s="86" t="s">
        <v>3593</v>
      </c>
      <c r="B1427" s="86">
        <v>2</v>
      </c>
      <c r="C1427" s="123">
        <v>0.012413608068617781</v>
      </c>
      <c r="D1427" s="86" t="s">
        <v>2373</v>
      </c>
      <c r="E1427" s="86" t="b">
        <v>0</v>
      </c>
      <c r="F1427" s="86" t="b">
        <v>0</v>
      </c>
      <c r="G1427" s="86" t="b">
        <v>0</v>
      </c>
    </row>
    <row r="1428" spans="1:7" ht="15">
      <c r="A1428" s="86" t="s">
        <v>3353</v>
      </c>
      <c r="B1428" s="86">
        <v>2</v>
      </c>
      <c r="C1428" s="123">
        <v>0.012413608068617781</v>
      </c>
      <c r="D1428" s="86" t="s">
        <v>2373</v>
      </c>
      <c r="E1428" s="86" t="b">
        <v>0</v>
      </c>
      <c r="F1428" s="86" t="b">
        <v>0</v>
      </c>
      <c r="G1428" s="86" t="b">
        <v>0</v>
      </c>
    </row>
    <row r="1429" spans="1:7" ht="15">
      <c r="A1429" s="86" t="s">
        <v>3594</v>
      </c>
      <c r="B1429" s="86">
        <v>2</v>
      </c>
      <c r="C1429" s="123">
        <v>0.012413608068617781</v>
      </c>
      <c r="D1429" s="86" t="s">
        <v>2373</v>
      </c>
      <c r="E1429" s="86" t="b">
        <v>0</v>
      </c>
      <c r="F1429" s="86" t="b">
        <v>0</v>
      </c>
      <c r="G1429" s="86" t="b">
        <v>0</v>
      </c>
    </row>
    <row r="1430" spans="1:7" ht="15">
      <c r="A1430" s="86" t="s">
        <v>2535</v>
      </c>
      <c r="B1430" s="86">
        <v>2</v>
      </c>
      <c r="C1430" s="123">
        <v>0.012413608068617781</v>
      </c>
      <c r="D1430" s="86" t="s">
        <v>2373</v>
      </c>
      <c r="E1430" s="86" t="b">
        <v>0</v>
      </c>
      <c r="F1430" s="86" t="b">
        <v>0</v>
      </c>
      <c r="G1430" s="86" t="b">
        <v>0</v>
      </c>
    </row>
    <row r="1431" spans="1:7" ht="15">
      <c r="A1431" s="86" t="s">
        <v>3595</v>
      </c>
      <c r="B1431" s="86">
        <v>2</v>
      </c>
      <c r="C1431" s="123">
        <v>0.012413608068617781</v>
      </c>
      <c r="D1431" s="86" t="s">
        <v>2373</v>
      </c>
      <c r="E1431" s="86" t="b">
        <v>1</v>
      </c>
      <c r="F1431" s="86" t="b">
        <v>0</v>
      </c>
      <c r="G1431" s="86" t="b">
        <v>0</v>
      </c>
    </row>
    <row r="1432" spans="1:7" ht="15">
      <c r="A1432" s="86" t="s">
        <v>3596</v>
      </c>
      <c r="B1432" s="86">
        <v>2</v>
      </c>
      <c r="C1432" s="123">
        <v>0.012413608068617781</v>
      </c>
      <c r="D1432" s="86" t="s">
        <v>2373</v>
      </c>
      <c r="E1432" s="86" t="b">
        <v>0</v>
      </c>
      <c r="F1432" s="86" t="b">
        <v>0</v>
      </c>
      <c r="G1432" s="86" t="b">
        <v>0</v>
      </c>
    </row>
    <row r="1433" spans="1:7" ht="15">
      <c r="A1433" s="86" t="s">
        <v>2568</v>
      </c>
      <c r="B1433" s="86">
        <v>2</v>
      </c>
      <c r="C1433" s="123">
        <v>0.012413608068617781</v>
      </c>
      <c r="D1433" s="86" t="s">
        <v>2373</v>
      </c>
      <c r="E1433" s="86" t="b">
        <v>0</v>
      </c>
      <c r="F1433" s="86" t="b">
        <v>0</v>
      </c>
      <c r="G1433" s="86" t="b">
        <v>0</v>
      </c>
    </row>
    <row r="1434" spans="1:7" ht="15">
      <c r="A1434" s="86" t="s">
        <v>3597</v>
      </c>
      <c r="B1434" s="86">
        <v>2</v>
      </c>
      <c r="C1434" s="123">
        <v>0.012413608068617781</v>
      </c>
      <c r="D1434" s="86" t="s">
        <v>2373</v>
      </c>
      <c r="E1434" s="86" t="b">
        <v>0</v>
      </c>
      <c r="F1434" s="86" t="b">
        <v>0</v>
      </c>
      <c r="G1434" s="86" t="b">
        <v>0</v>
      </c>
    </row>
    <row r="1435" spans="1:7" ht="15">
      <c r="A1435" s="86" t="s">
        <v>3598</v>
      </c>
      <c r="B1435" s="86">
        <v>2</v>
      </c>
      <c r="C1435" s="123">
        <v>0.012413608068617781</v>
      </c>
      <c r="D1435" s="86" t="s">
        <v>2373</v>
      </c>
      <c r="E1435" s="86" t="b">
        <v>0</v>
      </c>
      <c r="F1435" s="86" t="b">
        <v>0</v>
      </c>
      <c r="G1435" s="86" t="b">
        <v>0</v>
      </c>
    </row>
    <row r="1436" spans="1:7" ht="15">
      <c r="A1436" s="86" t="s">
        <v>3599</v>
      </c>
      <c r="B1436" s="86">
        <v>2</v>
      </c>
      <c r="C1436" s="123">
        <v>0.012413608068617781</v>
      </c>
      <c r="D1436" s="86" t="s">
        <v>2373</v>
      </c>
      <c r="E1436" s="86" t="b">
        <v>0</v>
      </c>
      <c r="F1436" s="86" t="b">
        <v>0</v>
      </c>
      <c r="G1436" s="86" t="b">
        <v>0</v>
      </c>
    </row>
    <row r="1437" spans="1:7" ht="15">
      <c r="A1437" s="86" t="s">
        <v>3600</v>
      </c>
      <c r="B1437" s="86">
        <v>2</v>
      </c>
      <c r="C1437" s="123">
        <v>0.012413608068617781</v>
      </c>
      <c r="D1437" s="86" t="s">
        <v>2373</v>
      </c>
      <c r="E1437" s="86" t="b">
        <v>0</v>
      </c>
      <c r="F1437" s="86" t="b">
        <v>0</v>
      </c>
      <c r="G1437" s="86" t="b">
        <v>0</v>
      </c>
    </row>
    <row r="1438" spans="1:7" ht="15">
      <c r="A1438" s="86" t="s">
        <v>587</v>
      </c>
      <c r="B1438" s="86">
        <v>5</v>
      </c>
      <c r="C1438" s="123">
        <v>0</v>
      </c>
      <c r="D1438" s="86" t="s">
        <v>2374</v>
      </c>
      <c r="E1438" s="86" t="b">
        <v>0</v>
      </c>
      <c r="F1438" s="86" t="b">
        <v>0</v>
      </c>
      <c r="G1438" s="86" t="b">
        <v>0</v>
      </c>
    </row>
    <row r="1439" spans="1:7" ht="15">
      <c r="A1439" s="86" t="s">
        <v>3390</v>
      </c>
      <c r="B1439" s="86">
        <v>3</v>
      </c>
      <c r="C1439" s="123">
        <v>0.030836911956000836</v>
      </c>
      <c r="D1439" s="86" t="s">
        <v>2374</v>
      </c>
      <c r="E1439" s="86" t="b">
        <v>0</v>
      </c>
      <c r="F1439" s="86" t="b">
        <v>0</v>
      </c>
      <c r="G1439" s="86" t="b">
        <v>0</v>
      </c>
    </row>
    <row r="1440" spans="1:7" ht="15">
      <c r="A1440" s="86" t="s">
        <v>3658</v>
      </c>
      <c r="B1440" s="86">
        <v>2</v>
      </c>
      <c r="C1440" s="123">
        <v>0.020557941304000554</v>
      </c>
      <c r="D1440" s="86" t="s">
        <v>2374</v>
      </c>
      <c r="E1440" s="86" t="b">
        <v>0</v>
      </c>
      <c r="F1440" s="86" t="b">
        <v>0</v>
      </c>
      <c r="G1440" s="86" t="b">
        <v>0</v>
      </c>
    </row>
    <row r="1441" spans="1:7" ht="15">
      <c r="A1441" s="86" t="s">
        <v>3659</v>
      </c>
      <c r="B1441" s="86">
        <v>2</v>
      </c>
      <c r="C1441" s="123">
        <v>0.020557941304000554</v>
      </c>
      <c r="D1441" s="86" t="s">
        <v>2374</v>
      </c>
      <c r="E1441" s="86" t="b">
        <v>0</v>
      </c>
      <c r="F1441" s="86" t="b">
        <v>0</v>
      </c>
      <c r="G1441" s="86" t="b">
        <v>0</v>
      </c>
    </row>
    <row r="1442" spans="1:7" ht="15">
      <c r="A1442" s="86" t="s">
        <v>3081</v>
      </c>
      <c r="B1442" s="86">
        <v>2</v>
      </c>
      <c r="C1442" s="123">
        <v>0.011704117902118753</v>
      </c>
      <c r="D1442" s="86" t="s">
        <v>2374</v>
      </c>
      <c r="E1442" s="86" t="b">
        <v>0</v>
      </c>
      <c r="F1442" s="86" t="b">
        <v>0</v>
      </c>
      <c r="G1442" s="86" t="b">
        <v>0</v>
      </c>
    </row>
    <row r="1443" spans="1:7" ht="15">
      <c r="A1443" s="86" t="s">
        <v>3166</v>
      </c>
      <c r="B1443" s="86">
        <v>6</v>
      </c>
      <c r="C1443" s="123">
        <v>0</v>
      </c>
      <c r="D1443" s="86" t="s">
        <v>2375</v>
      </c>
      <c r="E1443" s="86" t="b">
        <v>0</v>
      </c>
      <c r="F1443" s="86" t="b">
        <v>0</v>
      </c>
      <c r="G1443" s="86" t="b">
        <v>0</v>
      </c>
    </row>
    <row r="1444" spans="1:7" ht="15">
      <c r="A1444" s="86" t="s">
        <v>3363</v>
      </c>
      <c r="B1444" s="86">
        <v>3</v>
      </c>
      <c r="C1444" s="123">
        <v>0</v>
      </c>
      <c r="D1444" s="86" t="s">
        <v>2375</v>
      </c>
      <c r="E1444" s="86" t="b">
        <v>0</v>
      </c>
      <c r="F1444" s="86" t="b">
        <v>0</v>
      </c>
      <c r="G1444" s="86" t="b">
        <v>0</v>
      </c>
    </row>
    <row r="1445" spans="1:7" ht="15">
      <c r="A1445" s="86" t="s">
        <v>3149</v>
      </c>
      <c r="B1445" s="86">
        <v>3</v>
      </c>
      <c r="C1445" s="123">
        <v>0</v>
      </c>
      <c r="D1445" s="86" t="s">
        <v>2375</v>
      </c>
      <c r="E1445" s="86" t="b">
        <v>0</v>
      </c>
      <c r="F1445" s="86" t="b">
        <v>0</v>
      </c>
      <c r="G1445" s="86" t="b">
        <v>0</v>
      </c>
    </row>
    <row r="1446" spans="1:7" ht="15">
      <c r="A1446" s="86" t="s">
        <v>3364</v>
      </c>
      <c r="B1446" s="86">
        <v>3</v>
      </c>
      <c r="C1446" s="123">
        <v>0</v>
      </c>
      <c r="D1446" s="86" t="s">
        <v>2375</v>
      </c>
      <c r="E1446" s="86" t="b">
        <v>0</v>
      </c>
      <c r="F1446" s="86" t="b">
        <v>0</v>
      </c>
      <c r="G1446" s="86" t="b">
        <v>0</v>
      </c>
    </row>
    <row r="1447" spans="1:7" ht="15">
      <c r="A1447" s="86" t="s">
        <v>3365</v>
      </c>
      <c r="B1447" s="86">
        <v>3</v>
      </c>
      <c r="C1447" s="123">
        <v>0</v>
      </c>
      <c r="D1447" s="86" t="s">
        <v>2375</v>
      </c>
      <c r="E1447" s="86" t="b">
        <v>0</v>
      </c>
      <c r="F1447" s="86" t="b">
        <v>0</v>
      </c>
      <c r="G1447" s="86" t="b">
        <v>0</v>
      </c>
    </row>
    <row r="1448" spans="1:7" ht="15">
      <c r="A1448" s="86" t="s">
        <v>3366</v>
      </c>
      <c r="B1448" s="86">
        <v>3</v>
      </c>
      <c r="C1448" s="123">
        <v>0</v>
      </c>
      <c r="D1448" s="86" t="s">
        <v>2375</v>
      </c>
      <c r="E1448" s="86" t="b">
        <v>0</v>
      </c>
      <c r="F1448" s="86" t="b">
        <v>0</v>
      </c>
      <c r="G1448" s="86" t="b">
        <v>0</v>
      </c>
    </row>
    <row r="1449" spans="1:7" ht="15">
      <c r="A1449" s="86" t="s">
        <v>3367</v>
      </c>
      <c r="B1449" s="86">
        <v>3</v>
      </c>
      <c r="C1449" s="123">
        <v>0</v>
      </c>
      <c r="D1449" s="86" t="s">
        <v>2375</v>
      </c>
      <c r="E1449" s="86" t="b">
        <v>0</v>
      </c>
      <c r="F1449" s="86" t="b">
        <v>0</v>
      </c>
      <c r="G1449" s="86" t="b">
        <v>0</v>
      </c>
    </row>
    <row r="1450" spans="1:7" ht="15">
      <c r="A1450" s="86" t="s">
        <v>3368</v>
      </c>
      <c r="B1450" s="86">
        <v>3</v>
      </c>
      <c r="C1450" s="123">
        <v>0</v>
      </c>
      <c r="D1450" s="86" t="s">
        <v>2375</v>
      </c>
      <c r="E1450" s="86" t="b">
        <v>0</v>
      </c>
      <c r="F1450" s="86" t="b">
        <v>0</v>
      </c>
      <c r="G1450" s="86" t="b">
        <v>0</v>
      </c>
    </row>
    <row r="1451" spans="1:7" ht="15">
      <c r="A1451" s="86" t="s">
        <v>3369</v>
      </c>
      <c r="B1451" s="86">
        <v>3</v>
      </c>
      <c r="C1451" s="123">
        <v>0</v>
      </c>
      <c r="D1451" s="86" t="s">
        <v>2375</v>
      </c>
      <c r="E1451" s="86" t="b">
        <v>0</v>
      </c>
      <c r="F1451" s="86" t="b">
        <v>0</v>
      </c>
      <c r="G1451" s="86" t="b">
        <v>0</v>
      </c>
    </row>
    <row r="1452" spans="1:7" ht="15">
      <c r="A1452" s="86" t="s">
        <v>3370</v>
      </c>
      <c r="B1452" s="86">
        <v>3</v>
      </c>
      <c r="C1452" s="123">
        <v>0</v>
      </c>
      <c r="D1452" s="86" t="s">
        <v>2375</v>
      </c>
      <c r="E1452" s="86" t="b">
        <v>0</v>
      </c>
      <c r="F1452" s="86" t="b">
        <v>0</v>
      </c>
      <c r="G1452" s="86" t="b">
        <v>0</v>
      </c>
    </row>
    <row r="1453" spans="1:7" ht="15">
      <c r="A1453" s="86" t="s">
        <v>3371</v>
      </c>
      <c r="B1453" s="86">
        <v>3</v>
      </c>
      <c r="C1453" s="123">
        <v>0</v>
      </c>
      <c r="D1453" s="86" t="s">
        <v>2375</v>
      </c>
      <c r="E1453" s="86" t="b">
        <v>0</v>
      </c>
      <c r="F1453" s="86" t="b">
        <v>0</v>
      </c>
      <c r="G1453" s="86" t="b">
        <v>0</v>
      </c>
    </row>
    <row r="1454" spans="1:7" ht="15">
      <c r="A1454" s="86" t="s">
        <v>3372</v>
      </c>
      <c r="B1454" s="86">
        <v>3</v>
      </c>
      <c r="C1454" s="123">
        <v>0</v>
      </c>
      <c r="D1454" s="86" t="s">
        <v>2375</v>
      </c>
      <c r="E1454" s="86" t="b">
        <v>0</v>
      </c>
      <c r="F1454" s="86" t="b">
        <v>0</v>
      </c>
      <c r="G1454" s="86" t="b">
        <v>0</v>
      </c>
    </row>
    <row r="1455" spans="1:7" ht="15">
      <c r="A1455" s="86" t="s">
        <v>3373</v>
      </c>
      <c r="B1455" s="86">
        <v>3</v>
      </c>
      <c r="C1455" s="123">
        <v>0</v>
      </c>
      <c r="D1455" s="86" t="s">
        <v>2375</v>
      </c>
      <c r="E1455" s="86" t="b">
        <v>0</v>
      </c>
      <c r="F1455" s="86" t="b">
        <v>0</v>
      </c>
      <c r="G1455" s="86" t="b">
        <v>0</v>
      </c>
    </row>
    <row r="1456" spans="1:7" ht="15">
      <c r="A1456" s="86" t="s">
        <v>3374</v>
      </c>
      <c r="B1456" s="86">
        <v>3</v>
      </c>
      <c r="C1456" s="123">
        <v>0</v>
      </c>
      <c r="D1456" s="86" t="s">
        <v>2375</v>
      </c>
      <c r="E1456" s="86" t="b">
        <v>0</v>
      </c>
      <c r="F1456" s="86" t="b">
        <v>1</v>
      </c>
      <c r="G1456" s="86" t="b">
        <v>0</v>
      </c>
    </row>
    <row r="1457" spans="1:7" ht="15">
      <c r="A1457" s="86" t="s">
        <v>3375</v>
      </c>
      <c r="B1457" s="86">
        <v>3</v>
      </c>
      <c r="C1457" s="123">
        <v>0</v>
      </c>
      <c r="D1457" s="86" t="s">
        <v>2375</v>
      </c>
      <c r="E1457" s="86" t="b">
        <v>0</v>
      </c>
      <c r="F1457" s="86" t="b">
        <v>1</v>
      </c>
      <c r="G1457" s="86" t="b">
        <v>0</v>
      </c>
    </row>
    <row r="1458" spans="1:7" ht="15">
      <c r="A1458" s="86" t="s">
        <v>2554</v>
      </c>
      <c r="B1458" s="86">
        <v>3</v>
      </c>
      <c r="C1458" s="123">
        <v>0</v>
      </c>
      <c r="D1458" s="86" t="s">
        <v>2375</v>
      </c>
      <c r="E1458" s="86" t="b">
        <v>0</v>
      </c>
      <c r="F1458" s="86" t="b">
        <v>0</v>
      </c>
      <c r="G1458" s="86" t="b">
        <v>0</v>
      </c>
    </row>
    <row r="1459" spans="1:7" ht="15">
      <c r="A1459" s="86" t="s">
        <v>3376</v>
      </c>
      <c r="B1459" s="86">
        <v>3</v>
      </c>
      <c r="C1459" s="123">
        <v>0</v>
      </c>
      <c r="D1459" s="86" t="s">
        <v>2375</v>
      </c>
      <c r="E1459" s="86" t="b">
        <v>0</v>
      </c>
      <c r="F1459" s="86" t="b">
        <v>0</v>
      </c>
      <c r="G1459" s="86" t="b">
        <v>0</v>
      </c>
    </row>
    <row r="1460" spans="1:7" ht="15">
      <c r="A1460" s="86" t="s">
        <v>3377</v>
      </c>
      <c r="B1460" s="86">
        <v>3</v>
      </c>
      <c r="C1460" s="123">
        <v>0</v>
      </c>
      <c r="D1460" s="86" t="s">
        <v>2375</v>
      </c>
      <c r="E1460" s="86" t="b">
        <v>0</v>
      </c>
      <c r="F1460" s="86" t="b">
        <v>0</v>
      </c>
      <c r="G1460" s="86" t="b">
        <v>0</v>
      </c>
    </row>
    <row r="1461" spans="1:7" ht="15">
      <c r="A1461" s="86" t="s">
        <v>3378</v>
      </c>
      <c r="B1461" s="86">
        <v>3</v>
      </c>
      <c r="C1461" s="123">
        <v>0</v>
      </c>
      <c r="D1461" s="86" t="s">
        <v>2375</v>
      </c>
      <c r="E1461" s="86" t="b">
        <v>0</v>
      </c>
      <c r="F1461" s="86" t="b">
        <v>0</v>
      </c>
      <c r="G1461" s="86" t="b">
        <v>0</v>
      </c>
    </row>
    <row r="1462" spans="1:7" ht="15">
      <c r="A1462" s="86" t="s">
        <v>3379</v>
      </c>
      <c r="B1462" s="86">
        <v>3</v>
      </c>
      <c r="C1462" s="123">
        <v>0</v>
      </c>
      <c r="D1462" s="86" t="s">
        <v>2375</v>
      </c>
      <c r="E1462" s="86" t="b">
        <v>1</v>
      </c>
      <c r="F1462" s="86" t="b">
        <v>0</v>
      </c>
      <c r="G1462" s="86" t="b">
        <v>0</v>
      </c>
    </row>
    <row r="1463" spans="1:7" ht="15">
      <c r="A1463" s="86" t="s">
        <v>3380</v>
      </c>
      <c r="B1463" s="86">
        <v>3</v>
      </c>
      <c r="C1463" s="123">
        <v>0</v>
      </c>
      <c r="D1463" s="86" t="s">
        <v>2375</v>
      </c>
      <c r="E1463" s="86" t="b">
        <v>0</v>
      </c>
      <c r="F1463" s="86" t="b">
        <v>0</v>
      </c>
      <c r="G1463" s="86" t="b">
        <v>0</v>
      </c>
    </row>
    <row r="1464" spans="1:7" ht="15">
      <c r="A1464" s="86" t="s">
        <v>3381</v>
      </c>
      <c r="B1464" s="86">
        <v>3</v>
      </c>
      <c r="C1464" s="123">
        <v>0</v>
      </c>
      <c r="D1464" s="86" t="s">
        <v>2375</v>
      </c>
      <c r="E1464" s="86" t="b">
        <v>0</v>
      </c>
      <c r="F1464" s="86" t="b">
        <v>0</v>
      </c>
      <c r="G1464" s="86" t="b">
        <v>0</v>
      </c>
    </row>
    <row r="1465" spans="1:7" ht="15">
      <c r="A1465" s="86" t="s">
        <v>3382</v>
      </c>
      <c r="B1465" s="86">
        <v>3</v>
      </c>
      <c r="C1465" s="123">
        <v>0</v>
      </c>
      <c r="D1465" s="86" t="s">
        <v>2375</v>
      </c>
      <c r="E1465" s="86" t="b">
        <v>0</v>
      </c>
      <c r="F1465" s="86" t="b">
        <v>0</v>
      </c>
      <c r="G1465" s="86" t="b">
        <v>0</v>
      </c>
    </row>
    <row r="1466" spans="1:7" ht="15">
      <c r="A1466" s="86" t="s">
        <v>587</v>
      </c>
      <c r="B1466" s="86">
        <v>3</v>
      </c>
      <c r="C1466" s="123">
        <v>0</v>
      </c>
      <c r="D1466" s="86" t="s">
        <v>2375</v>
      </c>
      <c r="E1466" s="86" t="b">
        <v>0</v>
      </c>
      <c r="F1466" s="86" t="b">
        <v>0</v>
      </c>
      <c r="G1466" s="86" t="b">
        <v>0</v>
      </c>
    </row>
    <row r="1467" spans="1:7" ht="15">
      <c r="A1467" s="86" t="s">
        <v>3124</v>
      </c>
      <c r="B1467" s="86">
        <v>4</v>
      </c>
      <c r="C1467" s="123">
        <v>0</v>
      </c>
      <c r="D1467" s="86" t="s">
        <v>2376</v>
      </c>
      <c r="E1467" s="86" t="b">
        <v>0</v>
      </c>
      <c r="F1467" s="86" t="b">
        <v>0</v>
      </c>
      <c r="G1467" s="86" t="b">
        <v>0</v>
      </c>
    </row>
    <row r="1468" spans="1:7" ht="15">
      <c r="A1468" s="86" t="s">
        <v>607</v>
      </c>
      <c r="B1468" s="86">
        <v>2</v>
      </c>
      <c r="C1468" s="123">
        <v>0</v>
      </c>
      <c r="D1468" s="86" t="s">
        <v>2376</v>
      </c>
      <c r="E1468" s="86" t="b">
        <v>0</v>
      </c>
      <c r="F1468" s="86" t="b">
        <v>0</v>
      </c>
      <c r="G1468" s="86" t="b">
        <v>0</v>
      </c>
    </row>
    <row r="1469" spans="1:7" ht="15">
      <c r="A1469" s="86" t="s">
        <v>3265</v>
      </c>
      <c r="B1469" s="86">
        <v>2</v>
      </c>
      <c r="C1469" s="123">
        <v>0</v>
      </c>
      <c r="D1469" s="86" t="s">
        <v>2376</v>
      </c>
      <c r="E1469" s="86" t="b">
        <v>0</v>
      </c>
      <c r="F1469" s="86" t="b">
        <v>0</v>
      </c>
      <c r="G1469" s="86" t="b">
        <v>0</v>
      </c>
    </row>
    <row r="1470" spans="1:7" ht="15">
      <c r="A1470" s="86" t="s">
        <v>3190</v>
      </c>
      <c r="B1470" s="86">
        <v>2</v>
      </c>
      <c r="C1470" s="123">
        <v>0</v>
      </c>
      <c r="D1470" s="86" t="s">
        <v>2376</v>
      </c>
      <c r="E1470" s="86" t="b">
        <v>0</v>
      </c>
      <c r="F1470" s="86" t="b">
        <v>0</v>
      </c>
      <c r="G1470" s="86" t="b">
        <v>0</v>
      </c>
    </row>
    <row r="1471" spans="1:7" ht="15">
      <c r="A1471" s="86" t="s">
        <v>3530</v>
      </c>
      <c r="B1471" s="86">
        <v>2</v>
      </c>
      <c r="C1471" s="123">
        <v>0</v>
      </c>
      <c r="D1471" s="86" t="s">
        <v>2376</v>
      </c>
      <c r="E1471" s="86" t="b">
        <v>0</v>
      </c>
      <c r="F1471" s="86" t="b">
        <v>0</v>
      </c>
      <c r="G1471" s="86" t="b">
        <v>0</v>
      </c>
    </row>
    <row r="1472" spans="1:7" ht="15">
      <c r="A1472" s="86" t="s">
        <v>3214</v>
      </c>
      <c r="B1472" s="86">
        <v>2</v>
      </c>
      <c r="C1472" s="123">
        <v>0</v>
      </c>
      <c r="D1472" s="86" t="s">
        <v>2376</v>
      </c>
      <c r="E1472" s="86" t="b">
        <v>0</v>
      </c>
      <c r="F1472" s="86" t="b">
        <v>0</v>
      </c>
      <c r="G1472" s="86" t="b">
        <v>0</v>
      </c>
    </row>
    <row r="1473" spans="1:7" ht="15">
      <c r="A1473" s="86" t="s">
        <v>3531</v>
      </c>
      <c r="B1473" s="86">
        <v>2</v>
      </c>
      <c r="C1473" s="123">
        <v>0</v>
      </c>
      <c r="D1473" s="86" t="s">
        <v>2376</v>
      </c>
      <c r="E1473" s="86" t="b">
        <v>0</v>
      </c>
      <c r="F1473" s="86" t="b">
        <v>0</v>
      </c>
      <c r="G1473" s="86" t="b">
        <v>0</v>
      </c>
    </row>
    <row r="1474" spans="1:7" ht="15">
      <c r="A1474" s="86" t="s">
        <v>3532</v>
      </c>
      <c r="B1474" s="86">
        <v>2</v>
      </c>
      <c r="C1474" s="123">
        <v>0</v>
      </c>
      <c r="D1474" s="86" t="s">
        <v>2376</v>
      </c>
      <c r="E1474" s="86" t="b">
        <v>0</v>
      </c>
      <c r="F1474" s="86" t="b">
        <v>0</v>
      </c>
      <c r="G1474" s="86" t="b">
        <v>0</v>
      </c>
    </row>
    <row r="1475" spans="1:7" ht="15">
      <c r="A1475" s="86" t="s">
        <v>3533</v>
      </c>
      <c r="B1475" s="86">
        <v>2</v>
      </c>
      <c r="C1475" s="123">
        <v>0</v>
      </c>
      <c r="D1475" s="86" t="s">
        <v>2376</v>
      </c>
      <c r="E1475" s="86" t="b">
        <v>0</v>
      </c>
      <c r="F1475" s="86" t="b">
        <v>0</v>
      </c>
      <c r="G1475" s="86" t="b">
        <v>0</v>
      </c>
    </row>
    <row r="1476" spans="1:7" ht="15">
      <c r="A1476" s="86" t="s">
        <v>3534</v>
      </c>
      <c r="B1476" s="86">
        <v>2</v>
      </c>
      <c r="C1476" s="123">
        <v>0</v>
      </c>
      <c r="D1476" s="86" t="s">
        <v>2376</v>
      </c>
      <c r="E1476" s="86" t="b">
        <v>0</v>
      </c>
      <c r="F1476" s="86" t="b">
        <v>0</v>
      </c>
      <c r="G1476" s="86" t="b">
        <v>0</v>
      </c>
    </row>
    <row r="1477" spans="1:7" ht="15">
      <c r="A1477" s="86" t="s">
        <v>3535</v>
      </c>
      <c r="B1477" s="86">
        <v>2</v>
      </c>
      <c r="C1477" s="123">
        <v>0</v>
      </c>
      <c r="D1477" s="86" t="s">
        <v>2376</v>
      </c>
      <c r="E1477" s="86" t="b">
        <v>0</v>
      </c>
      <c r="F1477" s="86" t="b">
        <v>0</v>
      </c>
      <c r="G1477" s="86" t="b">
        <v>0</v>
      </c>
    </row>
    <row r="1478" spans="1:7" ht="15">
      <c r="A1478" s="86" t="s">
        <v>3536</v>
      </c>
      <c r="B1478" s="86">
        <v>2</v>
      </c>
      <c r="C1478" s="123">
        <v>0</v>
      </c>
      <c r="D1478" s="86" t="s">
        <v>2376</v>
      </c>
      <c r="E1478" s="86" t="b">
        <v>0</v>
      </c>
      <c r="F1478" s="86" t="b">
        <v>0</v>
      </c>
      <c r="G1478" s="86" t="b">
        <v>0</v>
      </c>
    </row>
    <row r="1479" spans="1:7" ht="15">
      <c r="A1479" s="86" t="s">
        <v>3537</v>
      </c>
      <c r="B1479" s="86">
        <v>2</v>
      </c>
      <c r="C1479" s="123">
        <v>0</v>
      </c>
      <c r="D1479" s="86" t="s">
        <v>2376</v>
      </c>
      <c r="E1479" s="86" t="b">
        <v>0</v>
      </c>
      <c r="F1479" s="86" t="b">
        <v>0</v>
      </c>
      <c r="G1479" s="86" t="b">
        <v>0</v>
      </c>
    </row>
    <row r="1480" spans="1:7" ht="15">
      <c r="A1480" s="86" t="s">
        <v>3538</v>
      </c>
      <c r="B1480" s="86">
        <v>2</v>
      </c>
      <c r="C1480" s="123">
        <v>0</v>
      </c>
      <c r="D1480" s="86" t="s">
        <v>2376</v>
      </c>
      <c r="E1480" s="86" t="b">
        <v>0</v>
      </c>
      <c r="F1480" s="86" t="b">
        <v>0</v>
      </c>
      <c r="G1480" s="86" t="b">
        <v>0</v>
      </c>
    </row>
    <row r="1481" spans="1:7" ht="15">
      <c r="A1481" s="86" t="s">
        <v>2471</v>
      </c>
      <c r="B1481" s="86">
        <v>2</v>
      </c>
      <c r="C1481" s="123">
        <v>0</v>
      </c>
      <c r="D1481" s="86" t="s">
        <v>2376</v>
      </c>
      <c r="E1481" s="86" t="b">
        <v>0</v>
      </c>
      <c r="F1481" s="86" t="b">
        <v>0</v>
      </c>
      <c r="G1481" s="86" t="b">
        <v>0</v>
      </c>
    </row>
    <row r="1482" spans="1:7" ht="15">
      <c r="A1482" s="86" t="s">
        <v>3539</v>
      </c>
      <c r="B1482" s="86">
        <v>2</v>
      </c>
      <c r="C1482" s="123">
        <v>0</v>
      </c>
      <c r="D1482" s="86" t="s">
        <v>2376</v>
      </c>
      <c r="E1482" s="86" t="b">
        <v>0</v>
      </c>
      <c r="F1482" s="86" t="b">
        <v>0</v>
      </c>
      <c r="G1482" s="86" t="b">
        <v>0</v>
      </c>
    </row>
    <row r="1483" spans="1:7" ht="15">
      <c r="A1483" s="86" t="s">
        <v>3540</v>
      </c>
      <c r="B1483" s="86">
        <v>2</v>
      </c>
      <c r="C1483" s="123">
        <v>0</v>
      </c>
      <c r="D1483" s="86" t="s">
        <v>2376</v>
      </c>
      <c r="E1483" s="86" t="b">
        <v>0</v>
      </c>
      <c r="F1483" s="86" t="b">
        <v>0</v>
      </c>
      <c r="G1483" s="86" t="b">
        <v>0</v>
      </c>
    </row>
    <row r="1484" spans="1:7" ht="15">
      <c r="A1484" s="86" t="s">
        <v>3164</v>
      </c>
      <c r="B1484" s="86">
        <v>2</v>
      </c>
      <c r="C1484" s="123">
        <v>0</v>
      </c>
      <c r="D1484" s="86" t="s">
        <v>2376</v>
      </c>
      <c r="E1484" s="86" t="b">
        <v>0</v>
      </c>
      <c r="F1484" s="86" t="b">
        <v>0</v>
      </c>
      <c r="G1484" s="86" t="b">
        <v>0</v>
      </c>
    </row>
    <row r="1485" spans="1:7" ht="15">
      <c r="A1485" s="86" t="s">
        <v>3541</v>
      </c>
      <c r="B1485" s="86">
        <v>2</v>
      </c>
      <c r="C1485" s="123">
        <v>0</v>
      </c>
      <c r="D1485" s="86" t="s">
        <v>2376</v>
      </c>
      <c r="E1485" s="86" t="b">
        <v>0</v>
      </c>
      <c r="F1485" s="86" t="b">
        <v>0</v>
      </c>
      <c r="G1485" s="86" t="b">
        <v>0</v>
      </c>
    </row>
    <row r="1486" spans="1:7" ht="15">
      <c r="A1486" s="86" t="s">
        <v>3542</v>
      </c>
      <c r="B1486" s="86">
        <v>2</v>
      </c>
      <c r="C1486" s="123">
        <v>0</v>
      </c>
      <c r="D1486" s="86" t="s">
        <v>2376</v>
      </c>
      <c r="E1486" s="86" t="b">
        <v>0</v>
      </c>
      <c r="F1486" s="86" t="b">
        <v>0</v>
      </c>
      <c r="G1486" s="86" t="b">
        <v>0</v>
      </c>
    </row>
    <row r="1487" spans="1:7" ht="15">
      <c r="A1487" s="86" t="s">
        <v>3543</v>
      </c>
      <c r="B1487" s="86">
        <v>2</v>
      </c>
      <c r="C1487" s="123">
        <v>0</v>
      </c>
      <c r="D1487" s="86" t="s">
        <v>2376</v>
      </c>
      <c r="E1487" s="86" t="b">
        <v>0</v>
      </c>
      <c r="F1487" s="86" t="b">
        <v>0</v>
      </c>
      <c r="G1487" s="86" t="b">
        <v>0</v>
      </c>
    </row>
    <row r="1488" spans="1:7" ht="15">
      <c r="A1488" s="86" t="s">
        <v>3347</v>
      </c>
      <c r="B1488" s="86">
        <v>2</v>
      </c>
      <c r="C1488" s="123">
        <v>0</v>
      </c>
      <c r="D1488" s="86" t="s">
        <v>2376</v>
      </c>
      <c r="E1488" s="86" t="b">
        <v>0</v>
      </c>
      <c r="F1488" s="86" t="b">
        <v>0</v>
      </c>
      <c r="G1488" s="86" t="b">
        <v>0</v>
      </c>
    </row>
    <row r="1489" spans="1:7" ht="15">
      <c r="A1489" s="86" t="s">
        <v>3266</v>
      </c>
      <c r="B1489" s="86">
        <v>2</v>
      </c>
      <c r="C1489" s="123">
        <v>0</v>
      </c>
      <c r="D1489" s="86" t="s">
        <v>2376</v>
      </c>
      <c r="E1489" s="86" t="b">
        <v>0</v>
      </c>
      <c r="F1489" s="86" t="b">
        <v>0</v>
      </c>
      <c r="G1489" s="86" t="b">
        <v>0</v>
      </c>
    </row>
    <row r="1490" spans="1:7" ht="15">
      <c r="A1490" s="86" t="s">
        <v>3544</v>
      </c>
      <c r="B1490" s="86">
        <v>2</v>
      </c>
      <c r="C1490" s="123">
        <v>0</v>
      </c>
      <c r="D1490" s="86" t="s">
        <v>2376</v>
      </c>
      <c r="E1490" s="86" t="b">
        <v>0</v>
      </c>
      <c r="F1490" s="86" t="b">
        <v>0</v>
      </c>
      <c r="G1490" s="86" t="b">
        <v>0</v>
      </c>
    </row>
    <row r="1491" spans="1:7" ht="15">
      <c r="A1491" s="86" t="s">
        <v>3165</v>
      </c>
      <c r="B1491" s="86">
        <v>2</v>
      </c>
      <c r="C1491" s="123">
        <v>0</v>
      </c>
      <c r="D1491" s="86" t="s">
        <v>2376</v>
      </c>
      <c r="E1491" s="86" t="b">
        <v>0</v>
      </c>
      <c r="F1491" s="86" t="b">
        <v>0</v>
      </c>
      <c r="G1491" s="86" t="b">
        <v>0</v>
      </c>
    </row>
    <row r="1492" spans="1:7" ht="15">
      <c r="A1492" s="86" t="s">
        <v>3545</v>
      </c>
      <c r="B1492" s="86">
        <v>2</v>
      </c>
      <c r="C1492" s="123">
        <v>0</v>
      </c>
      <c r="D1492" s="86" t="s">
        <v>2376</v>
      </c>
      <c r="E1492" s="86" t="b">
        <v>0</v>
      </c>
      <c r="F1492" s="86" t="b">
        <v>1</v>
      </c>
      <c r="G1492" s="86" t="b">
        <v>0</v>
      </c>
    </row>
    <row r="1493" spans="1:7" ht="15">
      <c r="A1493" s="86" t="s">
        <v>3215</v>
      </c>
      <c r="B1493" s="86">
        <v>2</v>
      </c>
      <c r="C1493" s="123">
        <v>0</v>
      </c>
      <c r="D1493" s="86" t="s">
        <v>2376</v>
      </c>
      <c r="E1493" s="86" t="b">
        <v>1</v>
      </c>
      <c r="F1493" s="86" t="b">
        <v>0</v>
      </c>
      <c r="G1493" s="86" t="b">
        <v>0</v>
      </c>
    </row>
    <row r="1494" spans="1:7" ht="15">
      <c r="A1494" s="86" t="s">
        <v>3184</v>
      </c>
      <c r="B1494" s="86">
        <v>2</v>
      </c>
      <c r="C1494" s="123">
        <v>0</v>
      </c>
      <c r="D1494" s="86" t="s">
        <v>2376</v>
      </c>
      <c r="E1494" s="86" t="b">
        <v>0</v>
      </c>
      <c r="F1494" s="86" t="b">
        <v>0</v>
      </c>
      <c r="G1494" s="86" t="b">
        <v>0</v>
      </c>
    </row>
    <row r="1495" spans="1:7" ht="15">
      <c r="A1495" s="86" t="s">
        <v>3546</v>
      </c>
      <c r="B1495" s="86">
        <v>2</v>
      </c>
      <c r="C1495" s="123">
        <v>0</v>
      </c>
      <c r="D1495" s="86" t="s">
        <v>2376</v>
      </c>
      <c r="E1495" s="86" t="b">
        <v>0</v>
      </c>
      <c r="F1495" s="86" t="b">
        <v>0</v>
      </c>
      <c r="G1495" s="86" t="b">
        <v>0</v>
      </c>
    </row>
    <row r="1496" spans="1:7" ht="15">
      <c r="A1496" s="86" t="s">
        <v>587</v>
      </c>
      <c r="B1496" s="86">
        <v>2</v>
      </c>
      <c r="C1496" s="123">
        <v>0</v>
      </c>
      <c r="D1496" s="86" t="s">
        <v>2376</v>
      </c>
      <c r="E1496" s="86" t="b">
        <v>0</v>
      </c>
      <c r="F1496" s="86" t="b">
        <v>0</v>
      </c>
      <c r="G1496" s="86" t="b">
        <v>0</v>
      </c>
    </row>
    <row r="1497" spans="1:7" ht="15">
      <c r="A1497" s="86" t="s">
        <v>3100</v>
      </c>
      <c r="B1497" s="86">
        <v>6</v>
      </c>
      <c r="C1497" s="123">
        <v>0</v>
      </c>
      <c r="D1497" s="86" t="s">
        <v>2377</v>
      </c>
      <c r="E1497" s="86" t="b">
        <v>0</v>
      </c>
      <c r="F1497" s="86" t="b">
        <v>0</v>
      </c>
      <c r="G1497" s="86" t="b">
        <v>0</v>
      </c>
    </row>
    <row r="1498" spans="1:7" ht="15">
      <c r="A1498" s="86" t="s">
        <v>3268</v>
      </c>
      <c r="B1498" s="86">
        <v>4</v>
      </c>
      <c r="C1498" s="123">
        <v>0</v>
      </c>
      <c r="D1498" s="86" t="s">
        <v>2377</v>
      </c>
      <c r="E1498" s="86" t="b">
        <v>0</v>
      </c>
      <c r="F1498" s="86" t="b">
        <v>0</v>
      </c>
      <c r="G1498" s="86" t="b">
        <v>0</v>
      </c>
    </row>
    <row r="1499" spans="1:7" ht="15">
      <c r="A1499" s="86" t="s">
        <v>3348</v>
      </c>
      <c r="B1499" s="86">
        <v>2</v>
      </c>
      <c r="C1499" s="123">
        <v>0</v>
      </c>
      <c r="D1499" s="86" t="s">
        <v>2377</v>
      </c>
      <c r="E1499" s="86" t="b">
        <v>0</v>
      </c>
      <c r="F1499" s="86" t="b">
        <v>0</v>
      </c>
      <c r="G1499" s="86" t="b">
        <v>0</v>
      </c>
    </row>
    <row r="1500" spans="1:7" ht="15">
      <c r="A1500" s="86" t="s">
        <v>3547</v>
      </c>
      <c r="B1500" s="86">
        <v>2</v>
      </c>
      <c r="C1500" s="123">
        <v>0</v>
      </c>
      <c r="D1500" s="86" t="s">
        <v>2377</v>
      </c>
      <c r="E1500" s="86" t="b">
        <v>0</v>
      </c>
      <c r="F1500" s="86" t="b">
        <v>0</v>
      </c>
      <c r="G1500" s="86" t="b">
        <v>0</v>
      </c>
    </row>
    <row r="1501" spans="1:7" ht="15">
      <c r="A1501" s="86" t="s">
        <v>3267</v>
      </c>
      <c r="B1501" s="86">
        <v>2</v>
      </c>
      <c r="C1501" s="123">
        <v>0</v>
      </c>
      <c r="D1501" s="86" t="s">
        <v>2377</v>
      </c>
      <c r="E1501" s="86" t="b">
        <v>1</v>
      </c>
      <c r="F1501" s="86" t="b">
        <v>0</v>
      </c>
      <c r="G1501" s="86" t="b">
        <v>0</v>
      </c>
    </row>
    <row r="1502" spans="1:7" ht="15">
      <c r="A1502" s="86" t="s">
        <v>3349</v>
      </c>
      <c r="B1502" s="86">
        <v>2</v>
      </c>
      <c r="C1502" s="123">
        <v>0</v>
      </c>
      <c r="D1502" s="86" t="s">
        <v>2377</v>
      </c>
      <c r="E1502" s="86" t="b">
        <v>0</v>
      </c>
      <c r="F1502" s="86" t="b">
        <v>0</v>
      </c>
      <c r="G1502" s="86" t="b">
        <v>0</v>
      </c>
    </row>
    <row r="1503" spans="1:7" ht="15">
      <c r="A1503" s="86" t="s">
        <v>3080</v>
      </c>
      <c r="B1503" s="86">
        <v>2</v>
      </c>
      <c r="C1503" s="123">
        <v>0</v>
      </c>
      <c r="D1503" s="86" t="s">
        <v>2377</v>
      </c>
      <c r="E1503" s="86" t="b">
        <v>0</v>
      </c>
      <c r="F1503" s="86" t="b">
        <v>0</v>
      </c>
      <c r="G1503" s="86" t="b">
        <v>0</v>
      </c>
    </row>
    <row r="1504" spans="1:7" ht="15">
      <c r="A1504" s="86" t="s">
        <v>3548</v>
      </c>
      <c r="B1504" s="86">
        <v>2</v>
      </c>
      <c r="C1504" s="123">
        <v>0</v>
      </c>
      <c r="D1504" s="86" t="s">
        <v>2377</v>
      </c>
      <c r="E1504" s="86" t="b">
        <v>0</v>
      </c>
      <c r="F1504" s="86" t="b">
        <v>0</v>
      </c>
      <c r="G1504" s="86" t="b">
        <v>0</v>
      </c>
    </row>
    <row r="1505" spans="1:7" ht="15">
      <c r="A1505" s="86" t="s">
        <v>3549</v>
      </c>
      <c r="B1505" s="86">
        <v>2</v>
      </c>
      <c r="C1505" s="123">
        <v>0</v>
      </c>
      <c r="D1505" s="86" t="s">
        <v>2377</v>
      </c>
      <c r="E1505" s="86" t="b">
        <v>0</v>
      </c>
      <c r="F1505" s="86" t="b">
        <v>0</v>
      </c>
      <c r="G1505" s="86" t="b">
        <v>0</v>
      </c>
    </row>
    <row r="1506" spans="1:7" ht="15">
      <c r="A1506" s="86" t="s">
        <v>3550</v>
      </c>
      <c r="B1506" s="86">
        <v>2</v>
      </c>
      <c r="C1506" s="123">
        <v>0</v>
      </c>
      <c r="D1506" s="86" t="s">
        <v>2377</v>
      </c>
      <c r="E1506" s="86" t="b">
        <v>0</v>
      </c>
      <c r="F1506" s="86" t="b">
        <v>0</v>
      </c>
      <c r="G1506" s="86" t="b">
        <v>0</v>
      </c>
    </row>
    <row r="1507" spans="1:7" ht="15">
      <c r="A1507" s="86" t="s">
        <v>3551</v>
      </c>
      <c r="B1507" s="86">
        <v>2</v>
      </c>
      <c r="C1507" s="123">
        <v>0</v>
      </c>
      <c r="D1507" s="86" t="s">
        <v>2377</v>
      </c>
      <c r="E1507" s="86" t="b">
        <v>0</v>
      </c>
      <c r="F1507" s="86" t="b">
        <v>1</v>
      </c>
      <c r="G1507" s="86" t="b">
        <v>0</v>
      </c>
    </row>
    <row r="1508" spans="1:7" ht="15">
      <c r="A1508" s="86" t="s">
        <v>3552</v>
      </c>
      <c r="B1508" s="86">
        <v>2</v>
      </c>
      <c r="C1508" s="123">
        <v>0</v>
      </c>
      <c r="D1508" s="86" t="s">
        <v>2377</v>
      </c>
      <c r="E1508" s="86" t="b">
        <v>0</v>
      </c>
      <c r="F1508" s="86" t="b">
        <v>0</v>
      </c>
      <c r="G1508" s="86" t="b">
        <v>0</v>
      </c>
    </row>
    <row r="1509" spans="1:7" ht="15">
      <c r="A1509" s="86" t="s">
        <v>3553</v>
      </c>
      <c r="B1509" s="86">
        <v>2</v>
      </c>
      <c r="C1509" s="123">
        <v>0</v>
      </c>
      <c r="D1509" s="86" t="s">
        <v>2377</v>
      </c>
      <c r="E1509" s="86" t="b">
        <v>0</v>
      </c>
      <c r="F1509" s="86" t="b">
        <v>1</v>
      </c>
      <c r="G1509" s="86" t="b">
        <v>0</v>
      </c>
    </row>
    <row r="1510" spans="1:7" ht="15">
      <c r="A1510" s="86" t="s">
        <v>587</v>
      </c>
      <c r="B1510" s="86">
        <v>2</v>
      </c>
      <c r="C1510" s="123">
        <v>0</v>
      </c>
      <c r="D1510" s="86" t="s">
        <v>2377</v>
      </c>
      <c r="E1510" s="86" t="b">
        <v>0</v>
      </c>
      <c r="F1510" s="86" t="b">
        <v>0</v>
      </c>
      <c r="G1510" s="86" t="b">
        <v>0</v>
      </c>
    </row>
    <row r="1511" spans="1:7" ht="15">
      <c r="A1511" s="86" t="s">
        <v>3164</v>
      </c>
      <c r="B1511" s="86">
        <v>4</v>
      </c>
      <c r="C1511" s="123">
        <v>0</v>
      </c>
      <c r="D1511" s="86" t="s">
        <v>2379</v>
      </c>
      <c r="E1511" s="86" t="b">
        <v>0</v>
      </c>
      <c r="F1511" s="86" t="b">
        <v>0</v>
      </c>
      <c r="G1511" s="86" t="b">
        <v>0</v>
      </c>
    </row>
    <row r="1512" spans="1:7" ht="15">
      <c r="A1512" s="86" t="s">
        <v>587</v>
      </c>
      <c r="B1512" s="86">
        <v>2</v>
      </c>
      <c r="C1512" s="123">
        <v>0</v>
      </c>
      <c r="D1512" s="86" t="s">
        <v>2379</v>
      </c>
      <c r="E1512" s="86" t="b">
        <v>0</v>
      </c>
      <c r="F1512" s="86" t="b">
        <v>0</v>
      </c>
      <c r="G1512" s="86" t="b">
        <v>0</v>
      </c>
    </row>
    <row r="1513" spans="1:7" ht="15">
      <c r="A1513" s="86" t="s">
        <v>2479</v>
      </c>
      <c r="B1513" s="86">
        <v>2</v>
      </c>
      <c r="C1513" s="123">
        <v>0</v>
      </c>
      <c r="D1513" s="86" t="s">
        <v>2379</v>
      </c>
      <c r="E1513" s="86" t="b">
        <v>0</v>
      </c>
      <c r="F1513" s="86" t="b">
        <v>0</v>
      </c>
      <c r="G1513" s="86" t="b">
        <v>0</v>
      </c>
    </row>
    <row r="1514" spans="1:7" ht="15">
      <c r="A1514" s="86" t="s">
        <v>3612</v>
      </c>
      <c r="B1514" s="86">
        <v>2</v>
      </c>
      <c r="C1514" s="123">
        <v>0</v>
      </c>
      <c r="D1514" s="86" t="s">
        <v>2379</v>
      </c>
      <c r="E1514" s="86" t="b">
        <v>0</v>
      </c>
      <c r="F1514" s="86" t="b">
        <v>0</v>
      </c>
      <c r="G1514" s="86" t="b">
        <v>0</v>
      </c>
    </row>
    <row r="1515" spans="1:7" ht="15">
      <c r="A1515" s="86" t="s">
        <v>3613</v>
      </c>
      <c r="B1515" s="86">
        <v>2</v>
      </c>
      <c r="C1515" s="123">
        <v>0</v>
      </c>
      <c r="D1515" s="86" t="s">
        <v>2379</v>
      </c>
      <c r="E1515" s="86" t="b">
        <v>0</v>
      </c>
      <c r="F1515" s="86" t="b">
        <v>0</v>
      </c>
      <c r="G1515" s="86" t="b">
        <v>0</v>
      </c>
    </row>
    <row r="1516" spans="1:7" ht="15">
      <c r="A1516" s="86" t="s">
        <v>3614</v>
      </c>
      <c r="B1516" s="86">
        <v>2</v>
      </c>
      <c r="C1516" s="123">
        <v>0</v>
      </c>
      <c r="D1516" s="86" t="s">
        <v>2379</v>
      </c>
      <c r="E1516" s="86" t="b">
        <v>0</v>
      </c>
      <c r="F1516" s="86" t="b">
        <v>1</v>
      </c>
      <c r="G1516" s="86" t="b">
        <v>0</v>
      </c>
    </row>
    <row r="1517" spans="1:7" ht="15">
      <c r="A1517" s="86" t="s">
        <v>3615</v>
      </c>
      <c r="B1517" s="86">
        <v>2</v>
      </c>
      <c r="C1517" s="123">
        <v>0</v>
      </c>
      <c r="D1517" s="86" t="s">
        <v>2379</v>
      </c>
      <c r="E1517" s="86" t="b">
        <v>0</v>
      </c>
      <c r="F1517" s="86" t="b">
        <v>0</v>
      </c>
      <c r="G1517" s="86" t="b">
        <v>0</v>
      </c>
    </row>
    <row r="1518" spans="1:7" ht="15">
      <c r="A1518" s="86" t="s">
        <v>3616</v>
      </c>
      <c r="B1518" s="86">
        <v>2</v>
      </c>
      <c r="C1518" s="123">
        <v>0</v>
      </c>
      <c r="D1518" s="86" t="s">
        <v>2379</v>
      </c>
      <c r="E1518" s="86" t="b">
        <v>0</v>
      </c>
      <c r="F1518" s="86" t="b">
        <v>0</v>
      </c>
      <c r="G1518" s="86" t="b">
        <v>0</v>
      </c>
    </row>
    <row r="1519" spans="1:7" ht="15">
      <c r="A1519" s="86" t="s">
        <v>3103</v>
      </c>
      <c r="B1519" s="86">
        <v>2</v>
      </c>
      <c r="C1519" s="123">
        <v>0</v>
      </c>
      <c r="D1519" s="86" t="s">
        <v>2379</v>
      </c>
      <c r="E1519" s="86" t="b">
        <v>0</v>
      </c>
      <c r="F1519" s="86" t="b">
        <v>0</v>
      </c>
      <c r="G1519" s="86" t="b">
        <v>0</v>
      </c>
    </row>
    <row r="1520" spans="1:7" ht="15">
      <c r="A1520" s="86" t="s">
        <v>3617</v>
      </c>
      <c r="B1520" s="86">
        <v>2</v>
      </c>
      <c r="C1520" s="123">
        <v>0</v>
      </c>
      <c r="D1520" s="86" t="s">
        <v>2379</v>
      </c>
      <c r="E1520" s="86" t="b">
        <v>0</v>
      </c>
      <c r="F1520" s="86" t="b">
        <v>0</v>
      </c>
      <c r="G1520" s="86" t="b">
        <v>0</v>
      </c>
    </row>
    <row r="1521" spans="1:7" ht="15">
      <c r="A1521" s="86" t="s">
        <v>3387</v>
      </c>
      <c r="B1521" s="86">
        <v>2</v>
      </c>
      <c r="C1521" s="123">
        <v>0</v>
      </c>
      <c r="D1521" s="86" t="s">
        <v>2379</v>
      </c>
      <c r="E1521" s="86" t="b">
        <v>0</v>
      </c>
      <c r="F1521" s="86" t="b">
        <v>1</v>
      </c>
      <c r="G1521" s="86" t="b">
        <v>0</v>
      </c>
    </row>
    <row r="1522" spans="1:7" ht="15">
      <c r="A1522" s="86" t="s">
        <v>3618</v>
      </c>
      <c r="B1522" s="86">
        <v>2</v>
      </c>
      <c r="C1522" s="123">
        <v>0</v>
      </c>
      <c r="D1522" s="86" t="s">
        <v>2379</v>
      </c>
      <c r="E1522" s="86" t="b">
        <v>0</v>
      </c>
      <c r="F1522" s="86" t="b">
        <v>0</v>
      </c>
      <c r="G1522" s="86" t="b">
        <v>0</v>
      </c>
    </row>
    <row r="1523" spans="1:7" ht="15">
      <c r="A1523" s="86" t="s">
        <v>3619</v>
      </c>
      <c r="B1523" s="86">
        <v>2</v>
      </c>
      <c r="C1523" s="123">
        <v>0</v>
      </c>
      <c r="D1523" s="86" t="s">
        <v>2379</v>
      </c>
      <c r="E1523" s="86" t="b">
        <v>0</v>
      </c>
      <c r="F1523" s="86" t="b">
        <v>0</v>
      </c>
      <c r="G1523" s="86" t="b">
        <v>0</v>
      </c>
    </row>
    <row r="1524" spans="1:7" ht="15">
      <c r="A1524" s="86" t="s">
        <v>3286</v>
      </c>
      <c r="B1524" s="86">
        <v>4</v>
      </c>
      <c r="C1524" s="123">
        <v>0</v>
      </c>
      <c r="D1524" s="86" t="s">
        <v>2380</v>
      </c>
      <c r="E1524" s="86" t="b">
        <v>0</v>
      </c>
      <c r="F1524" s="86" t="b">
        <v>0</v>
      </c>
      <c r="G1524" s="86" t="b">
        <v>0</v>
      </c>
    </row>
    <row r="1525" spans="1:7" ht="15">
      <c r="A1525" s="86" t="s">
        <v>3121</v>
      </c>
      <c r="B1525" s="86">
        <v>4</v>
      </c>
      <c r="C1525" s="123">
        <v>0</v>
      </c>
      <c r="D1525" s="86" t="s">
        <v>2380</v>
      </c>
      <c r="E1525" s="86" t="b">
        <v>0</v>
      </c>
      <c r="F1525" s="86" t="b">
        <v>0</v>
      </c>
      <c r="G1525" s="86" t="b">
        <v>0</v>
      </c>
    </row>
    <row r="1526" spans="1:7" ht="15">
      <c r="A1526" s="86" t="s">
        <v>3642</v>
      </c>
      <c r="B1526" s="86">
        <v>2</v>
      </c>
      <c r="C1526" s="123">
        <v>0</v>
      </c>
      <c r="D1526" s="86" t="s">
        <v>2380</v>
      </c>
      <c r="E1526" s="86" t="b">
        <v>0</v>
      </c>
      <c r="F1526" s="86" t="b">
        <v>0</v>
      </c>
      <c r="G1526" s="86" t="b">
        <v>0</v>
      </c>
    </row>
    <row r="1527" spans="1:7" ht="15">
      <c r="A1527" s="86" t="s">
        <v>3643</v>
      </c>
      <c r="B1527" s="86">
        <v>2</v>
      </c>
      <c r="C1527" s="123">
        <v>0</v>
      </c>
      <c r="D1527" s="86" t="s">
        <v>2380</v>
      </c>
      <c r="E1527" s="86" t="b">
        <v>0</v>
      </c>
      <c r="F1527" s="86" t="b">
        <v>0</v>
      </c>
      <c r="G1527" s="86" t="b">
        <v>0</v>
      </c>
    </row>
    <row r="1528" spans="1:7" ht="15">
      <c r="A1528" s="86" t="s">
        <v>3644</v>
      </c>
      <c r="B1528" s="86">
        <v>2</v>
      </c>
      <c r="C1528" s="123">
        <v>0</v>
      </c>
      <c r="D1528" s="86" t="s">
        <v>2380</v>
      </c>
      <c r="E1528" s="86" t="b">
        <v>0</v>
      </c>
      <c r="F1528" s="86" t="b">
        <v>0</v>
      </c>
      <c r="G1528" s="86" t="b">
        <v>0</v>
      </c>
    </row>
    <row r="1529" spans="1:7" ht="15">
      <c r="A1529" s="86" t="s">
        <v>3645</v>
      </c>
      <c r="B1529" s="86">
        <v>2</v>
      </c>
      <c r="C1529" s="123">
        <v>0</v>
      </c>
      <c r="D1529" s="86" t="s">
        <v>2380</v>
      </c>
      <c r="E1529" s="86" t="b">
        <v>0</v>
      </c>
      <c r="F1529" s="86" t="b">
        <v>1</v>
      </c>
      <c r="G1529" s="86" t="b">
        <v>0</v>
      </c>
    </row>
    <row r="1530" spans="1:7" ht="15">
      <c r="A1530" s="86" t="s">
        <v>3646</v>
      </c>
      <c r="B1530" s="86">
        <v>2</v>
      </c>
      <c r="C1530" s="123">
        <v>0</v>
      </c>
      <c r="D1530" s="86" t="s">
        <v>2380</v>
      </c>
      <c r="E1530" s="86" t="b">
        <v>0</v>
      </c>
      <c r="F1530" s="86" t="b">
        <v>0</v>
      </c>
      <c r="G1530" s="86" t="b">
        <v>0</v>
      </c>
    </row>
    <row r="1531" spans="1:7" ht="15">
      <c r="A1531" s="86" t="s">
        <v>3389</v>
      </c>
      <c r="B1531" s="86">
        <v>2</v>
      </c>
      <c r="C1531" s="123">
        <v>0</v>
      </c>
      <c r="D1531" s="86" t="s">
        <v>2380</v>
      </c>
      <c r="E1531" s="86" t="b">
        <v>1</v>
      </c>
      <c r="F1531" s="86" t="b">
        <v>0</v>
      </c>
      <c r="G1531" s="86" t="b">
        <v>0</v>
      </c>
    </row>
    <row r="1532" spans="1:7" ht="15">
      <c r="A1532" s="86" t="s">
        <v>3647</v>
      </c>
      <c r="B1532" s="86">
        <v>2</v>
      </c>
      <c r="C1532" s="123">
        <v>0</v>
      </c>
      <c r="D1532" s="86" t="s">
        <v>2380</v>
      </c>
      <c r="E1532" s="86" t="b">
        <v>0</v>
      </c>
      <c r="F1532" s="86" t="b">
        <v>0</v>
      </c>
      <c r="G1532" s="86" t="b">
        <v>0</v>
      </c>
    </row>
    <row r="1533" spans="1:7" ht="15">
      <c r="A1533" s="86" t="s">
        <v>3133</v>
      </c>
      <c r="B1533" s="86">
        <v>2</v>
      </c>
      <c r="C1533" s="123">
        <v>0</v>
      </c>
      <c r="D1533" s="86" t="s">
        <v>2380</v>
      </c>
      <c r="E1533" s="86" t="b">
        <v>0</v>
      </c>
      <c r="F1533" s="86" t="b">
        <v>0</v>
      </c>
      <c r="G1533" s="86" t="b">
        <v>0</v>
      </c>
    </row>
    <row r="1534" spans="1:7" ht="15">
      <c r="A1534" s="86" t="s">
        <v>3107</v>
      </c>
      <c r="B1534" s="86">
        <v>2</v>
      </c>
      <c r="C1534" s="123">
        <v>0</v>
      </c>
      <c r="D1534" s="86" t="s">
        <v>2380</v>
      </c>
      <c r="E1534" s="86" t="b">
        <v>0</v>
      </c>
      <c r="F1534" s="86" t="b">
        <v>0</v>
      </c>
      <c r="G1534" s="86" t="b">
        <v>0</v>
      </c>
    </row>
    <row r="1535" spans="1:7" ht="15">
      <c r="A1535" s="86" t="s">
        <v>3648</v>
      </c>
      <c r="B1535" s="86">
        <v>2</v>
      </c>
      <c r="C1535" s="123">
        <v>0</v>
      </c>
      <c r="D1535" s="86" t="s">
        <v>2380</v>
      </c>
      <c r="E1535" s="86" t="b">
        <v>0</v>
      </c>
      <c r="F1535" s="86" t="b">
        <v>0</v>
      </c>
      <c r="G1535" s="86" t="b">
        <v>0</v>
      </c>
    </row>
    <row r="1536" spans="1:7" ht="15">
      <c r="A1536" s="86" t="s">
        <v>3213</v>
      </c>
      <c r="B1536" s="86">
        <v>2</v>
      </c>
      <c r="C1536" s="123">
        <v>0</v>
      </c>
      <c r="D1536" s="86" t="s">
        <v>2380</v>
      </c>
      <c r="E1536" s="86" t="b">
        <v>1</v>
      </c>
      <c r="F1536" s="86" t="b">
        <v>0</v>
      </c>
      <c r="G1536" s="86" t="b">
        <v>0</v>
      </c>
    </row>
    <row r="1537" spans="1:7" ht="15">
      <c r="A1537" s="86" t="s">
        <v>3649</v>
      </c>
      <c r="B1537" s="86">
        <v>2</v>
      </c>
      <c r="C1537" s="123">
        <v>0</v>
      </c>
      <c r="D1537" s="86" t="s">
        <v>2380</v>
      </c>
      <c r="E1537" s="86" t="b">
        <v>0</v>
      </c>
      <c r="F1537" s="86" t="b">
        <v>0</v>
      </c>
      <c r="G1537" s="86" t="b">
        <v>0</v>
      </c>
    </row>
    <row r="1538" spans="1:7" ht="15">
      <c r="A1538" s="86" t="s">
        <v>3650</v>
      </c>
      <c r="B1538" s="86">
        <v>2</v>
      </c>
      <c r="C1538" s="123">
        <v>0</v>
      </c>
      <c r="D1538" s="86" t="s">
        <v>2380</v>
      </c>
      <c r="E1538" s="86" t="b">
        <v>0</v>
      </c>
      <c r="F1538" s="86" t="b">
        <v>0</v>
      </c>
      <c r="G1538" s="86" t="b">
        <v>0</v>
      </c>
    </row>
    <row r="1539" spans="1:7" ht="15">
      <c r="A1539" s="86" t="s">
        <v>3651</v>
      </c>
      <c r="B1539" s="86">
        <v>2</v>
      </c>
      <c r="C1539" s="123">
        <v>0</v>
      </c>
      <c r="D1539" s="86" t="s">
        <v>2380</v>
      </c>
      <c r="E1539" s="86" t="b">
        <v>0</v>
      </c>
      <c r="F1539" s="86" t="b">
        <v>1</v>
      </c>
      <c r="G1539" s="86" t="b">
        <v>0</v>
      </c>
    </row>
    <row r="1540" spans="1:7" ht="15">
      <c r="A1540" s="86" t="s">
        <v>3652</v>
      </c>
      <c r="B1540" s="86">
        <v>2</v>
      </c>
      <c r="C1540" s="123">
        <v>0</v>
      </c>
      <c r="D1540" s="86" t="s">
        <v>2380</v>
      </c>
      <c r="E1540" s="86" t="b">
        <v>1</v>
      </c>
      <c r="F1540" s="86" t="b">
        <v>0</v>
      </c>
      <c r="G1540" s="86" t="b">
        <v>0</v>
      </c>
    </row>
    <row r="1541" spans="1:7" ht="15">
      <c r="A1541" s="86" t="s">
        <v>3653</v>
      </c>
      <c r="B1541" s="86">
        <v>2</v>
      </c>
      <c r="C1541" s="123">
        <v>0</v>
      </c>
      <c r="D1541" s="86" t="s">
        <v>2380</v>
      </c>
      <c r="E1541" s="86" t="b">
        <v>0</v>
      </c>
      <c r="F1541" s="86" t="b">
        <v>0</v>
      </c>
      <c r="G1541" s="86" t="b">
        <v>0</v>
      </c>
    </row>
    <row r="1542" spans="1:7" ht="15">
      <c r="A1542" s="86" t="s">
        <v>3654</v>
      </c>
      <c r="B1542" s="86">
        <v>2</v>
      </c>
      <c r="C1542" s="123">
        <v>0</v>
      </c>
      <c r="D1542" s="86" t="s">
        <v>2380</v>
      </c>
      <c r="E1542" s="86" t="b">
        <v>0</v>
      </c>
      <c r="F1542" s="86" t="b">
        <v>0</v>
      </c>
      <c r="G1542" s="86" t="b">
        <v>0</v>
      </c>
    </row>
    <row r="1543" spans="1:7" ht="15">
      <c r="A1543" s="86" t="s">
        <v>3123</v>
      </c>
      <c r="B1543" s="86">
        <v>2</v>
      </c>
      <c r="C1543" s="123">
        <v>0</v>
      </c>
      <c r="D1543" s="86" t="s">
        <v>2380</v>
      </c>
      <c r="E1543" s="86" t="b">
        <v>0</v>
      </c>
      <c r="F1543" s="86" t="b">
        <v>0</v>
      </c>
      <c r="G1543" s="86" t="b">
        <v>0</v>
      </c>
    </row>
    <row r="1544" spans="1:7" ht="15">
      <c r="A1544" s="86" t="s">
        <v>587</v>
      </c>
      <c r="B1544" s="86">
        <v>2</v>
      </c>
      <c r="C1544" s="123">
        <v>0</v>
      </c>
      <c r="D1544" s="86" t="s">
        <v>2380</v>
      </c>
      <c r="E1544" s="86" t="b">
        <v>0</v>
      </c>
      <c r="F1544" s="86" t="b">
        <v>0</v>
      </c>
      <c r="G1544" s="86" t="b">
        <v>0</v>
      </c>
    </row>
    <row r="1545" spans="1:7" ht="15">
      <c r="A1545" s="86" t="s">
        <v>2466</v>
      </c>
      <c r="B1545" s="86">
        <v>2</v>
      </c>
      <c r="C1545" s="123">
        <v>0</v>
      </c>
      <c r="D1545" s="86" t="s">
        <v>2381</v>
      </c>
      <c r="E1545" s="86" t="b">
        <v>0</v>
      </c>
      <c r="F1545" s="86" t="b">
        <v>0</v>
      </c>
      <c r="G1545" s="86" t="b">
        <v>0</v>
      </c>
    </row>
    <row r="1546" spans="1:7" ht="15">
      <c r="A1546" s="86" t="s">
        <v>2544</v>
      </c>
      <c r="B1546" s="86">
        <v>2</v>
      </c>
      <c r="C1546" s="123">
        <v>0</v>
      </c>
      <c r="D1546" s="86" t="s">
        <v>2381</v>
      </c>
      <c r="E1546" s="86" t="b">
        <v>0</v>
      </c>
      <c r="F1546" s="86" t="b">
        <v>0</v>
      </c>
      <c r="G1546" s="86" t="b">
        <v>0</v>
      </c>
    </row>
    <row r="1547" spans="1:7" ht="15">
      <c r="A1547" s="86" t="s">
        <v>3181</v>
      </c>
      <c r="B1547" s="86">
        <v>2</v>
      </c>
      <c r="C1547" s="123">
        <v>0</v>
      </c>
      <c r="D1547" s="86" t="s">
        <v>2381</v>
      </c>
      <c r="E1547" s="86" t="b">
        <v>0</v>
      </c>
      <c r="F1547" s="86" t="b">
        <v>0</v>
      </c>
      <c r="G1547" s="86" t="b">
        <v>0</v>
      </c>
    </row>
    <row r="1548" spans="1:7" ht="15">
      <c r="A1548" s="86" t="s">
        <v>587</v>
      </c>
      <c r="B1548" s="86">
        <v>2</v>
      </c>
      <c r="C1548" s="123">
        <v>0</v>
      </c>
      <c r="D1548" s="86" t="s">
        <v>2381</v>
      </c>
      <c r="E1548" s="86" t="b">
        <v>0</v>
      </c>
      <c r="F1548" s="86" t="b">
        <v>0</v>
      </c>
      <c r="G1548" s="86"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9A4DA8-490F-449E-ABF0-1DB459D2EDCB}">
  <dimension ref="A1:L1800"/>
  <sheetViews>
    <sheetView workbookViewId="0" topLeftCell="A1"/>
  </sheetViews>
  <sheetFormatPr defaultColWidth="9.140625" defaultRowHeight="15"/>
  <cols>
    <col min="1" max="2" width="8.421875" style="0" bestFit="1" customWidth="1"/>
    <col min="3" max="3" width="7.421875" style="0" bestFit="1" customWidth="1"/>
    <col min="4" max="4" width="8.8515625" style="0" bestFit="1" customWidth="1"/>
    <col min="5" max="5" width="18.00390625" style="0" bestFit="1" customWidth="1"/>
    <col min="6" max="6" width="7.57421875" style="0" bestFit="1" customWidth="1"/>
    <col min="7" max="7" width="31.00390625" style="0" bestFit="1" customWidth="1"/>
    <col min="8" max="8" width="31.8515625" style="0" bestFit="1" customWidth="1"/>
    <col min="9" max="9" width="36.00390625" style="0" bestFit="1" customWidth="1"/>
    <col min="10" max="10" width="31.00390625" style="0" bestFit="1" customWidth="1"/>
    <col min="11" max="11" width="31.8515625" style="0" bestFit="1" customWidth="1"/>
    <col min="12" max="12" width="36.00390625" style="0" bestFit="1" customWidth="1"/>
  </cols>
  <sheetData>
    <row r="1" spans="1:12" ht="15" customHeight="1">
      <c r="A1" s="13" t="s">
        <v>3673</v>
      </c>
      <c r="B1" s="13" t="s">
        <v>3674</v>
      </c>
      <c r="C1" s="13" t="s">
        <v>3667</v>
      </c>
      <c r="D1" s="13" t="s">
        <v>3668</v>
      </c>
      <c r="E1" s="13" t="s">
        <v>3675</v>
      </c>
      <c r="F1" s="13" t="s">
        <v>144</v>
      </c>
      <c r="G1" s="13" t="s">
        <v>3676</v>
      </c>
      <c r="H1" s="13" t="s">
        <v>3677</v>
      </c>
      <c r="I1" s="13" t="s">
        <v>3678</v>
      </c>
      <c r="J1" s="13" t="s">
        <v>3679</v>
      </c>
      <c r="K1" s="13" t="s">
        <v>3680</v>
      </c>
      <c r="L1" s="13" t="s">
        <v>3681</v>
      </c>
    </row>
    <row r="2" spans="1:12" ht="15">
      <c r="A2" s="86" t="s">
        <v>613</v>
      </c>
      <c r="B2" s="86" t="s">
        <v>2464</v>
      </c>
      <c r="C2" s="86">
        <v>28</v>
      </c>
      <c r="D2" s="123">
        <v>0.0073214835892705344</v>
      </c>
      <c r="E2" s="123">
        <v>2.057539321108782</v>
      </c>
      <c r="F2" s="86" t="s">
        <v>3669</v>
      </c>
      <c r="G2" s="86" t="b">
        <v>0</v>
      </c>
      <c r="H2" s="86" t="b">
        <v>0</v>
      </c>
      <c r="I2" s="86" t="b">
        <v>0</v>
      </c>
      <c r="J2" s="86" t="b">
        <v>0</v>
      </c>
      <c r="K2" s="86" t="b">
        <v>0</v>
      </c>
      <c r="L2" s="86" t="b">
        <v>0</v>
      </c>
    </row>
    <row r="3" spans="1:12" ht="15">
      <c r="A3" s="86" t="s">
        <v>2464</v>
      </c>
      <c r="B3" s="86" t="s">
        <v>587</v>
      </c>
      <c r="C3" s="86">
        <v>24</v>
      </c>
      <c r="D3" s="123">
        <v>0.0067119297009431075</v>
      </c>
      <c r="E3" s="123">
        <v>1.1767257288279906</v>
      </c>
      <c r="F3" s="86" t="s">
        <v>3669</v>
      </c>
      <c r="G3" s="86" t="b">
        <v>0</v>
      </c>
      <c r="H3" s="86" t="b">
        <v>0</v>
      </c>
      <c r="I3" s="86" t="b">
        <v>0</v>
      </c>
      <c r="J3" s="86" t="b">
        <v>0</v>
      </c>
      <c r="K3" s="86" t="b">
        <v>0</v>
      </c>
      <c r="L3" s="86" t="b">
        <v>0</v>
      </c>
    </row>
    <row r="4" spans="1:12" ht="15">
      <c r="A4" s="86" t="s">
        <v>2557</v>
      </c>
      <c r="B4" s="86" t="s">
        <v>2556</v>
      </c>
      <c r="C4" s="86">
        <v>20</v>
      </c>
      <c r="D4" s="123">
        <v>0.007433679729348558</v>
      </c>
      <c r="E4" s="123">
        <v>2.072262577929488</v>
      </c>
      <c r="F4" s="86" t="s">
        <v>3669</v>
      </c>
      <c r="G4" s="86" t="b">
        <v>0</v>
      </c>
      <c r="H4" s="86" t="b">
        <v>0</v>
      </c>
      <c r="I4" s="86" t="b">
        <v>0</v>
      </c>
      <c r="J4" s="86" t="b">
        <v>0</v>
      </c>
      <c r="K4" s="86" t="b">
        <v>0</v>
      </c>
      <c r="L4" s="86" t="b">
        <v>0</v>
      </c>
    </row>
    <row r="5" spans="1:12" ht="15">
      <c r="A5" s="86" t="s">
        <v>587</v>
      </c>
      <c r="B5" s="86" t="s">
        <v>2465</v>
      </c>
      <c r="C5" s="86">
        <v>15</v>
      </c>
      <c r="D5" s="123">
        <v>0.005026514927793101</v>
      </c>
      <c r="E5" s="123">
        <v>1.148697005227747</v>
      </c>
      <c r="F5" s="86" t="s">
        <v>3669</v>
      </c>
      <c r="G5" s="86" t="b">
        <v>0</v>
      </c>
      <c r="H5" s="86" t="b">
        <v>0</v>
      </c>
      <c r="I5" s="86" t="b">
        <v>0</v>
      </c>
      <c r="J5" s="86" t="b">
        <v>0</v>
      </c>
      <c r="K5" s="86" t="b">
        <v>0</v>
      </c>
      <c r="L5" s="86" t="b">
        <v>0</v>
      </c>
    </row>
    <row r="6" spans="1:12" ht="15">
      <c r="A6" s="86" t="s">
        <v>3083</v>
      </c>
      <c r="B6" s="86" t="s">
        <v>3084</v>
      </c>
      <c r="C6" s="86">
        <v>15</v>
      </c>
      <c r="D6" s="123">
        <v>0.005026514927793101</v>
      </c>
      <c r="E6" s="123">
        <v>2.3585693167727633</v>
      </c>
      <c r="F6" s="86" t="s">
        <v>3669</v>
      </c>
      <c r="G6" s="86" t="b">
        <v>1</v>
      </c>
      <c r="H6" s="86" t="b">
        <v>0</v>
      </c>
      <c r="I6" s="86" t="b">
        <v>0</v>
      </c>
      <c r="J6" s="86" t="b">
        <v>0</v>
      </c>
      <c r="K6" s="86" t="b">
        <v>0</v>
      </c>
      <c r="L6" s="86" t="b">
        <v>0</v>
      </c>
    </row>
    <row r="7" spans="1:12" ht="15">
      <c r="A7" s="86" t="s">
        <v>3084</v>
      </c>
      <c r="B7" s="86" t="s">
        <v>3079</v>
      </c>
      <c r="C7" s="86">
        <v>15</v>
      </c>
      <c r="D7" s="123">
        <v>0.005026514927793101</v>
      </c>
      <c r="E7" s="123">
        <v>2.2559069748756153</v>
      </c>
      <c r="F7" s="86" t="s">
        <v>3669</v>
      </c>
      <c r="G7" s="86" t="b">
        <v>0</v>
      </c>
      <c r="H7" s="86" t="b">
        <v>0</v>
      </c>
      <c r="I7" s="86" t="b">
        <v>0</v>
      </c>
      <c r="J7" s="86" t="b">
        <v>0</v>
      </c>
      <c r="K7" s="86" t="b">
        <v>0</v>
      </c>
      <c r="L7" s="86" t="b">
        <v>0</v>
      </c>
    </row>
    <row r="8" spans="1:12" ht="15">
      <c r="A8" s="86" t="s">
        <v>3079</v>
      </c>
      <c r="B8" s="86" t="s">
        <v>587</v>
      </c>
      <c r="C8" s="86">
        <v>15</v>
      </c>
      <c r="D8" s="123">
        <v>0.005026514927793101</v>
      </c>
      <c r="E8" s="123">
        <v>1.0103943070614658</v>
      </c>
      <c r="F8" s="86" t="s">
        <v>3669</v>
      </c>
      <c r="G8" s="86" t="b">
        <v>0</v>
      </c>
      <c r="H8" s="86" t="b">
        <v>0</v>
      </c>
      <c r="I8" s="86" t="b">
        <v>0</v>
      </c>
      <c r="J8" s="86" t="b">
        <v>0</v>
      </c>
      <c r="K8" s="86" t="b">
        <v>0</v>
      </c>
      <c r="L8" s="86" t="b">
        <v>0</v>
      </c>
    </row>
    <row r="9" spans="1:12" ht="15">
      <c r="A9" s="86" t="s">
        <v>587</v>
      </c>
      <c r="B9" s="86" t="s">
        <v>2521</v>
      </c>
      <c r="C9" s="86">
        <v>15</v>
      </c>
      <c r="D9" s="123">
        <v>0.005026514927793101</v>
      </c>
      <c r="E9" s="123">
        <v>1.2066889522054338</v>
      </c>
      <c r="F9" s="86" t="s">
        <v>3669</v>
      </c>
      <c r="G9" s="86" t="b">
        <v>0</v>
      </c>
      <c r="H9" s="86" t="b">
        <v>0</v>
      </c>
      <c r="I9" s="86" t="b">
        <v>0</v>
      </c>
      <c r="J9" s="86" t="b">
        <v>0</v>
      </c>
      <c r="K9" s="86" t="b">
        <v>0</v>
      </c>
      <c r="L9" s="86" t="b">
        <v>0</v>
      </c>
    </row>
    <row r="10" spans="1:12" ht="15">
      <c r="A10" s="86" t="s">
        <v>2521</v>
      </c>
      <c r="B10" s="86" t="s">
        <v>3085</v>
      </c>
      <c r="C10" s="86">
        <v>15</v>
      </c>
      <c r="D10" s="123">
        <v>0.005026514927793101</v>
      </c>
      <c r="E10" s="123">
        <v>2.0031816587861893</v>
      </c>
      <c r="F10" s="86" t="s">
        <v>3669</v>
      </c>
      <c r="G10" s="86" t="b">
        <v>0</v>
      </c>
      <c r="H10" s="86" t="b">
        <v>0</v>
      </c>
      <c r="I10" s="86" t="b">
        <v>0</v>
      </c>
      <c r="J10" s="86" t="b">
        <v>0</v>
      </c>
      <c r="K10" s="86" t="b">
        <v>0</v>
      </c>
      <c r="L10" s="86" t="b">
        <v>0</v>
      </c>
    </row>
    <row r="11" spans="1:12" ht="15">
      <c r="A11" s="86" t="s">
        <v>3085</v>
      </c>
      <c r="B11" s="86" t="s">
        <v>3086</v>
      </c>
      <c r="C11" s="86">
        <v>15</v>
      </c>
      <c r="D11" s="123">
        <v>0.005026514927793101</v>
      </c>
      <c r="E11" s="123">
        <v>2.3585693167727633</v>
      </c>
      <c r="F11" s="86" t="s">
        <v>3669</v>
      </c>
      <c r="G11" s="86" t="b">
        <v>0</v>
      </c>
      <c r="H11" s="86" t="b">
        <v>0</v>
      </c>
      <c r="I11" s="86" t="b">
        <v>0</v>
      </c>
      <c r="J11" s="86" t="b">
        <v>0</v>
      </c>
      <c r="K11" s="86" t="b">
        <v>0</v>
      </c>
      <c r="L11" s="86" t="b">
        <v>0</v>
      </c>
    </row>
    <row r="12" spans="1:12" ht="15">
      <c r="A12" s="86" t="s">
        <v>3086</v>
      </c>
      <c r="B12" s="86" t="s">
        <v>3087</v>
      </c>
      <c r="C12" s="86">
        <v>15</v>
      </c>
      <c r="D12" s="123">
        <v>0.005026514927793101</v>
      </c>
      <c r="E12" s="123">
        <v>2.3585693167727633</v>
      </c>
      <c r="F12" s="86" t="s">
        <v>3669</v>
      </c>
      <c r="G12" s="86" t="b">
        <v>0</v>
      </c>
      <c r="H12" s="86" t="b">
        <v>0</v>
      </c>
      <c r="I12" s="86" t="b">
        <v>0</v>
      </c>
      <c r="J12" s="86" t="b">
        <v>0</v>
      </c>
      <c r="K12" s="86" t="b">
        <v>0</v>
      </c>
      <c r="L12" s="86" t="b">
        <v>0</v>
      </c>
    </row>
    <row r="13" spans="1:12" ht="15">
      <c r="A13" s="86" t="s">
        <v>3087</v>
      </c>
      <c r="B13" s="86" t="s">
        <v>2531</v>
      </c>
      <c r="C13" s="86">
        <v>15</v>
      </c>
      <c r="D13" s="123">
        <v>0.005026514927793101</v>
      </c>
      <c r="E13" s="123">
        <v>2.057539321108782</v>
      </c>
      <c r="F13" s="86" t="s">
        <v>3669</v>
      </c>
      <c r="G13" s="86" t="b">
        <v>0</v>
      </c>
      <c r="H13" s="86" t="b">
        <v>0</v>
      </c>
      <c r="I13" s="86" t="b">
        <v>0</v>
      </c>
      <c r="J13" s="86" t="b">
        <v>1</v>
      </c>
      <c r="K13" s="86" t="b">
        <v>0</v>
      </c>
      <c r="L13" s="86" t="b">
        <v>0</v>
      </c>
    </row>
    <row r="14" spans="1:12" ht="15">
      <c r="A14" s="86" t="s">
        <v>2531</v>
      </c>
      <c r="B14" s="86" t="s">
        <v>607</v>
      </c>
      <c r="C14" s="86">
        <v>15</v>
      </c>
      <c r="D14" s="123">
        <v>0.005026514927793101</v>
      </c>
      <c r="E14" s="123">
        <v>1.9114112854305438</v>
      </c>
      <c r="F14" s="86" t="s">
        <v>3669</v>
      </c>
      <c r="G14" s="86" t="b">
        <v>1</v>
      </c>
      <c r="H14" s="86" t="b">
        <v>0</v>
      </c>
      <c r="I14" s="86" t="b">
        <v>0</v>
      </c>
      <c r="J14" s="86" t="b">
        <v>0</v>
      </c>
      <c r="K14" s="86" t="b">
        <v>0</v>
      </c>
      <c r="L14" s="86" t="b">
        <v>0</v>
      </c>
    </row>
    <row r="15" spans="1:12" ht="15">
      <c r="A15" s="86" t="s">
        <v>607</v>
      </c>
      <c r="B15" s="86" t="s">
        <v>631</v>
      </c>
      <c r="C15" s="86">
        <v>15</v>
      </c>
      <c r="D15" s="123">
        <v>0.005026514927793101</v>
      </c>
      <c r="E15" s="123">
        <v>1.9510839901944952</v>
      </c>
      <c r="F15" s="86" t="s">
        <v>3669</v>
      </c>
      <c r="G15" s="86" t="b">
        <v>0</v>
      </c>
      <c r="H15" s="86" t="b">
        <v>0</v>
      </c>
      <c r="I15" s="86" t="b">
        <v>0</v>
      </c>
      <c r="J15" s="86" t="b">
        <v>0</v>
      </c>
      <c r="K15" s="86" t="b">
        <v>0</v>
      </c>
      <c r="L15" s="86" t="b">
        <v>0</v>
      </c>
    </row>
    <row r="16" spans="1:12" ht="15">
      <c r="A16" s="86" t="s">
        <v>631</v>
      </c>
      <c r="B16" s="86" t="s">
        <v>2469</v>
      </c>
      <c r="C16" s="86">
        <v>15</v>
      </c>
      <c r="D16" s="123">
        <v>0.005026514927793101</v>
      </c>
      <c r="E16" s="123">
        <v>1.9930813318818636</v>
      </c>
      <c r="F16" s="86" t="s">
        <v>3669</v>
      </c>
      <c r="G16" s="86" t="b">
        <v>0</v>
      </c>
      <c r="H16" s="86" t="b">
        <v>0</v>
      </c>
      <c r="I16" s="86" t="b">
        <v>0</v>
      </c>
      <c r="J16" s="86" t="b">
        <v>0</v>
      </c>
      <c r="K16" s="86" t="b">
        <v>0</v>
      </c>
      <c r="L16" s="86" t="b">
        <v>0</v>
      </c>
    </row>
    <row r="17" spans="1:12" ht="15">
      <c r="A17" s="86" t="s">
        <v>2469</v>
      </c>
      <c r="B17" s="86" t="s">
        <v>2480</v>
      </c>
      <c r="C17" s="86">
        <v>15</v>
      </c>
      <c r="D17" s="123">
        <v>0.005026514927793101</v>
      </c>
      <c r="E17" s="123">
        <v>2.279388070725138</v>
      </c>
      <c r="F17" s="86" t="s">
        <v>3669</v>
      </c>
      <c r="G17" s="86" t="b">
        <v>0</v>
      </c>
      <c r="H17" s="86" t="b">
        <v>0</v>
      </c>
      <c r="I17" s="86" t="b">
        <v>0</v>
      </c>
      <c r="J17" s="86" t="b">
        <v>1</v>
      </c>
      <c r="K17" s="86" t="b">
        <v>0</v>
      </c>
      <c r="L17" s="86" t="b">
        <v>0</v>
      </c>
    </row>
    <row r="18" spans="1:12" ht="15">
      <c r="A18" s="86" t="s">
        <v>2480</v>
      </c>
      <c r="B18" s="86" t="s">
        <v>610</v>
      </c>
      <c r="C18" s="86">
        <v>15</v>
      </c>
      <c r="D18" s="123">
        <v>0.005026514927793101</v>
      </c>
      <c r="E18" s="123">
        <v>2.072262577929488</v>
      </c>
      <c r="F18" s="86" t="s">
        <v>3669</v>
      </c>
      <c r="G18" s="86" t="b">
        <v>1</v>
      </c>
      <c r="H18" s="86" t="b">
        <v>0</v>
      </c>
      <c r="I18" s="86" t="b">
        <v>0</v>
      </c>
      <c r="J18" s="86" t="b">
        <v>1</v>
      </c>
      <c r="K18" s="86" t="b">
        <v>0</v>
      </c>
      <c r="L18" s="86" t="b">
        <v>0</v>
      </c>
    </row>
    <row r="19" spans="1:12" ht="15">
      <c r="A19" s="86" t="s">
        <v>610</v>
      </c>
      <c r="B19" s="86" t="s">
        <v>2481</v>
      </c>
      <c r="C19" s="86">
        <v>15</v>
      </c>
      <c r="D19" s="123">
        <v>0.005026514927793101</v>
      </c>
      <c r="E19" s="123">
        <v>2.0489391493468645</v>
      </c>
      <c r="F19" s="86" t="s">
        <v>3669</v>
      </c>
      <c r="G19" s="86" t="b">
        <v>1</v>
      </c>
      <c r="H19" s="86" t="b">
        <v>0</v>
      </c>
      <c r="I19" s="86" t="b">
        <v>0</v>
      </c>
      <c r="J19" s="86" t="b">
        <v>0</v>
      </c>
      <c r="K19" s="86" t="b">
        <v>0</v>
      </c>
      <c r="L19" s="86" t="b">
        <v>0</v>
      </c>
    </row>
    <row r="20" spans="1:12" ht="15">
      <c r="A20" s="86" t="s">
        <v>2481</v>
      </c>
      <c r="B20" s="86" t="s">
        <v>2465</v>
      </c>
      <c r="C20" s="86">
        <v>15</v>
      </c>
      <c r="D20" s="123">
        <v>0.005026514927793101</v>
      </c>
      <c r="E20" s="123">
        <v>1.9751529351859456</v>
      </c>
      <c r="F20" s="86" t="s">
        <v>3669</v>
      </c>
      <c r="G20" s="86" t="b">
        <v>0</v>
      </c>
      <c r="H20" s="86" t="b">
        <v>0</v>
      </c>
      <c r="I20" s="86" t="b">
        <v>0</v>
      </c>
      <c r="J20" s="86" t="b">
        <v>0</v>
      </c>
      <c r="K20" s="86" t="b">
        <v>0</v>
      </c>
      <c r="L20" s="86" t="b">
        <v>0</v>
      </c>
    </row>
    <row r="21" spans="1:12" ht="15">
      <c r="A21" s="86" t="s">
        <v>2465</v>
      </c>
      <c r="B21" s="86" t="s">
        <v>3088</v>
      </c>
      <c r="C21" s="86">
        <v>15</v>
      </c>
      <c r="D21" s="123">
        <v>0.005026514927793101</v>
      </c>
      <c r="E21" s="123">
        <v>2.087502544486225</v>
      </c>
      <c r="F21" s="86" t="s">
        <v>3669</v>
      </c>
      <c r="G21" s="86" t="b">
        <v>0</v>
      </c>
      <c r="H21" s="86" t="b">
        <v>0</v>
      </c>
      <c r="I21" s="86" t="b">
        <v>0</v>
      </c>
      <c r="J21" s="86" t="b">
        <v>0</v>
      </c>
      <c r="K21" s="86" t="b">
        <v>0</v>
      </c>
      <c r="L21" s="86" t="b">
        <v>0</v>
      </c>
    </row>
    <row r="22" spans="1:12" ht="15">
      <c r="A22" s="86" t="s">
        <v>3088</v>
      </c>
      <c r="B22" s="86" t="s">
        <v>626</v>
      </c>
      <c r="C22" s="86">
        <v>15</v>
      </c>
      <c r="D22" s="123">
        <v>0.005026514927793101</v>
      </c>
      <c r="E22" s="123">
        <v>2.3042116544501705</v>
      </c>
      <c r="F22" s="86" t="s">
        <v>3669</v>
      </c>
      <c r="G22" s="86" t="b">
        <v>0</v>
      </c>
      <c r="H22" s="86" t="b">
        <v>0</v>
      </c>
      <c r="I22" s="86" t="b">
        <v>0</v>
      </c>
      <c r="J22" s="86" t="b">
        <v>0</v>
      </c>
      <c r="K22" s="86" t="b">
        <v>0</v>
      </c>
      <c r="L22" s="86" t="b">
        <v>0</v>
      </c>
    </row>
    <row r="23" spans="1:12" ht="15">
      <c r="A23" s="86" t="s">
        <v>626</v>
      </c>
      <c r="B23" s="86" t="s">
        <v>2473</v>
      </c>
      <c r="C23" s="86">
        <v>15</v>
      </c>
      <c r="D23" s="123">
        <v>0.005026514927793101</v>
      </c>
      <c r="E23" s="123">
        <v>2.201549312553023</v>
      </c>
      <c r="F23" s="86" t="s">
        <v>3669</v>
      </c>
      <c r="G23" s="86" t="b">
        <v>0</v>
      </c>
      <c r="H23" s="86" t="b">
        <v>0</v>
      </c>
      <c r="I23" s="86" t="b">
        <v>0</v>
      </c>
      <c r="J23" s="86" t="b">
        <v>0</v>
      </c>
      <c r="K23" s="86" t="b">
        <v>0</v>
      </c>
      <c r="L23" s="86" t="b">
        <v>0</v>
      </c>
    </row>
    <row r="24" spans="1:12" ht="15">
      <c r="A24" s="86" t="s">
        <v>2473</v>
      </c>
      <c r="B24" s="86" t="s">
        <v>3089</v>
      </c>
      <c r="C24" s="86">
        <v>15</v>
      </c>
      <c r="D24" s="123">
        <v>0.005026514927793101</v>
      </c>
      <c r="E24" s="123">
        <v>2.2559069748756153</v>
      </c>
      <c r="F24" s="86" t="s">
        <v>3669</v>
      </c>
      <c r="G24" s="86" t="b">
        <v>0</v>
      </c>
      <c r="H24" s="86" t="b">
        <v>0</v>
      </c>
      <c r="I24" s="86" t="b">
        <v>0</v>
      </c>
      <c r="J24" s="86" t="b">
        <v>0</v>
      </c>
      <c r="K24" s="86" t="b">
        <v>0</v>
      </c>
      <c r="L24" s="86" t="b">
        <v>0</v>
      </c>
    </row>
    <row r="25" spans="1:12" ht="15">
      <c r="A25" s="86" t="s">
        <v>3089</v>
      </c>
      <c r="B25" s="86" t="s">
        <v>2478</v>
      </c>
      <c r="C25" s="86">
        <v>15</v>
      </c>
      <c r="D25" s="123">
        <v>0.005026514927793101</v>
      </c>
      <c r="E25" s="123">
        <v>2.3042116544501705</v>
      </c>
      <c r="F25" s="86" t="s">
        <v>3669</v>
      </c>
      <c r="G25" s="86" t="b">
        <v>0</v>
      </c>
      <c r="H25" s="86" t="b">
        <v>0</v>
      </c>
      <c r="I25" s="86" t="b">
        <v>0</v>
      </c>
      <c r="J25" s="86" t="b">
        <v>0</v>
      </c>
      <c r="K25" s="86" t="b">
        <v>0</v>
      </c>
      <c r="L25" s="86" t="b">
        <v>0</v>
      </c>
    </row>
    <row r="26" spans="1:12" ht="15">
      <c r="A26" s="86" t="s">
        <v>2478</v>
      </c>
      <c r="B26" s="86" t="s">
        <v>2479</v>
      </c>
      <c r="C26" s="86">
        <v>15</v>
      </c>
      <c r="D26" s="123">
        <v>0.005026514927793101</v>
      </c>
      <c r="E26" s="123">
        <v>2.201549312553023</v>
      </c>
      <c r="F26" s="86" t="s">
        <v>3669</v>
      </c>
      <c r="G26" s="86" t="b">
        <v>0</v>
      </c>
      <c r="H26" s="86" t="b">
        <v>0</v>
      </c>
      <c r="I26" s="86" t="b">
        <v>0</v>
      </c>
      <c r="J26" s="86" t="b">
        <v>0</v>
      </c>
      <c r="K26" s="86" t="b">
        <v>0</v>
      </c>
      <c r="L26" s="86" t="b">
        <v>0</v>
      </c>
    </row>
    <row r="27" spans="1:12" ht="15">
      <c r="A27" s="86" t="s">
        <v>2479</v>
      </c>
      <c r="B27" s="86" t="s">
        <v>2532</v>
      </c>
      <c r="C27" s="86">
        <v>15</v>
      </c>
      <c r="D27" s="123">
        <v>0.005026514927793101</v>
      </c>
      <c r="E27" s="123">
        <v>2.1097789391973776</v>
      </c>
      <c r="F27" s="86" t="s">
        <v>3669</v>
      </c>
      <c r="G27" s="86" t="b">
        <v>0</v>
      </c>
      <c r="H27" s="86" t="b">
        <v>0</v>
      </c>
      <c r="I27" s="86" t="b">
        <v>0</v>
      </c>
      <c r="J27" s="86" t="b">
        <v>0</v>
      </c>
      <c r="K27" s="86" t="b">
        <v>0</v>
      </c>
      <c r="L27" s="86" t="b">
        <v>0</v>
      </c>
    </row>
    <row r="28" spans="1:12" ht="15">
      <c r="A28" s="86" t="s">
        <v>2532</v>
      </c>
      <c r="B28" s="86" t="s">
        <v>3090</v>
      </c>
      <c r="C28" s="86">
        <v>15</v>
      </c>
      <c r="D28" s="123">
        <v>0.005026514927793101</v>
      </c>
      <c r="E28" s="123">
        <v>2.2559069748756153</v>
      </c>
      <c r="F28" s="86" t="s">
        <v>3669</v>
      </c>
      <c r="G28" s="86" t="b">
        <v>0</v>
      </c>
      <c r="H28" s="86" t="b">
        <v>0</v>
      </c>
      <c r="I28" s="86" t="b">
        <v>0</v>
      </c>
      <c r="J28" s="86" t="b">
        <v>0</v>
      </c>
      <c r="K28" s="86" t="b">
        <v>1</v>
      </c>
      <c r="L28" s="86" t="b">
        <v>0</v>
      </c>
    </row>
    <row r="29" spans="1:12" ht="15">
      <c r="A29" s="86" t="s">
        <v>2466</v>
      </c>
      <c r="B29" s="86" t="s">
        <v>2544</v>
      </c>
      <c r="C29" s="86">
        <v>12</v>
      </c>
      <c r="D29" s="123">
        <v>0.0043370512024454196</v>
      </c>
      <c r="E29" s="123">
        <v>2.3885325401502064</v>
      </c>
      <c r="F29" s="86" t="s">
        <v>3669</v>
      </c>
      <c r="G29" s="86" t="b">
        <v>0</v>
      </c>
      <c r="H29" s="86" t="b">
        <v>0</v>
      </c>
      <c r="I29" s="86" t="b">
        <v>0</v>
      </c>
      <c r="J29" s="86" t="b">
        <v>0</v>
      </c>
      <c r="K29" s="86" t="b">
        <v>0</v>
      </c>
      <c r="L29" s="86" t="b">
        <v>0</v>
      </c>
    </row>
    <row r="30" spans="1:12" ht="15">
      <c r="A30" s="86" t="s">
        <v>2556</v>
      </c>
      <c r="B30" s="86" t="s">
        <v>2559</v>
      </c>
      <c r="C30" s="86">
        <v>11</v>
      </c>
      <c r="D30" s="123">
        <v>0.004088523851141707</v>
      </c>
      <c r="E30" s="123">
        <v>2.0722625779294885</v>
      </c>
      <c r="F30" s="86" t="s">
        <v>3669</v>
      </c>
      <c r="G30" s="86" t="b">
        <v>0</v>
      </c>
      <c r="H30" s="86" t="b">
        <v>0</v>
      </c>
      <c r="I30" s="86" t="b">
        <v>0</v>
      </c>
      <c r="J30" s="86" t="b">
        <v>0</v>
      </c>
      <c r="K30" s="86" t="b">
        <v>0</v>
      </c>
      <c r="L30" s="86" t="b">
        <v>0</v>
      </c>
    </row>
    <row r="31" spans="1:12" ht="15">
      <c r="A31" s="86" t="s">
        <v>2549</v>
      </c>
      <c r="B31" s="86" t="s">
        <v>2550</v>
      </c>
      <c r="C31" s="86">
        <v>10</v>
      </c>
      <c r="D31" s="123">
        <v>0.0038292588900904253</v>
      </c>
      <c r="E31" s="123">
        <v>2.3305405931725196</v>
      </c>
      <c r="F31" s="86" t="s">
        <v>3669</v>
      </c>
      <c r="G31" s="86" t="b">
        <v>0</v>
      </c>
      <c r="H31" s="86" t="b">
        <v>0</v>
      </c>
      <c r="I31" s="86" t="b">
        <v>0</v>
      </c>
      <c r="J31" s="86" t="b">
        <v>0</v>
      </c>
      <c r="K31" s="86" t="b">
        <v>0</v>
      </c>
      <c r="L31" s="86" t="b">
        <v>0</v>
      </c>
    </row>
    <row r="32" spans="1:12" ht="15">
      <c r="A32" s="86" t="s">
        <v>2560</v>
      </c>
      <c r="B32" s="86" t="s">
        <v>2561</v>
      </c>
      <c r="C32" s="86">
        <v>9</v>
      </c>
      <c r="D32" s="123">
        <v>0.0035581791214089422</v>
      </c>
      <c r="E32" s="123">
        <v>2.5804180663891194</v>
      </c>
      <c r="F32" s="86" t="s">
        <v>3669</v>
      </c>
      <c r="G32" s="86" t="b">
        <v>0</v>
      </c>
      <c r="H32" s="86" t="b">
        <v>1</v>
      </c>
      <c r="I32" s="86" t="b">
        <v>0</v>
      </c>
      <c r="J32" s="86" t="b">
        <v>0</v>
      </c>
      <c r="K32" s="86" t="b">
        <v>0</v>
      </c>
      <c r="L32" s="86" t="b">
        <v>0</v>
      </c>
    </row>
    <row r="33" spans="1:12" ht="15">
      <c r="A33" s="86" t="s">
        <v>2561</v>
      </c>
      <c r="B33" s="86" t="s">
        <v>2562</v>
      </c>
      <c r="C33" s="86">
        <v>9</v>
      </c>
      <c r="D33" s="123">
        <v>0.0035581791214089422</v>
      </c>
      <c r="E33" s="123">
        <v>2.5804180663891194</v>
      </c>
      <c r="F33" s="86" t="s">
        <v>3669</v>
      </c>
      <c r="G33" s="86" t="b">
        <v>0</v>
      </c>
      <c r="H33" s="86" t="b">
        <v>0</v>
      </c>
      <c r="I33" s="86" t="b">
        <v>0</v>
      </c>
      <c r="J33" s="86" t="b">
        <v>0</v>
      </c>
      <c r="K33" s="86" t="b">
        <v>0</v>
      </c>
      <c r="L33" s="86" t="b">
        <v>0</v>
      </c>
    </row>
    <row r="34" spans="1:12" ht="15">
      <c r="A34" s="86" t="s">
        <v>2563</v>
      </c>
      <c r="B34" s="86" t="s">
        <v>2556</v>
      </c>
      <c r="C34" s="86">
        <v>9</v>
      </c>
      <c r="D34" s="123">
        <v>0.0035581791214089422</v>
      </c>
      <c r="E34" s="123">
        <v>2.0722625779294885</v>
      </c>
      <c r="F34" s="86" t="s">
        <v>3669</v>
      </c>
      <c r="G34" s="86" t="b">
        <v>0</v>
      </c>
      <c r="H34" s="86" t="b">
        <v>0</v>
      </c>
      <c r="I34" s="86" t="b">
        <v>0</v>
      </c>
      <c r="J34" s="86" t="b">
        <v>0</v>
      </c>
      <c r="K34" s="86" t="b">
        <v>0</v>
      </c>
      <c r="L34" s="86" t="b">
        <v>0</v>
      </c>
    </row>
    <row r="35" spans="1:12" ht="15">
      <c r="A35" s="86" t="s">
        <v>3104</v>
      </c>
      <c r="B35" s="86" t="s">
        <v>2557</v>
      </c>
      <c r="C35" s="86">
        <v>9</v>
      </c>
      <c r="D35" s="123">
        <v>0.0035581791214089422</v>
      </c>
      <c r="E35" s="123">
        <v>2.279388070725138</v>
      </c>
      <c r="F35" s="86" t="s">
        <v>3669</v>
      </c>
      <c r="G35" s="86" t="b">
        <v>0</v>
      </c>
      <c r="H35" s="86" t="b">
        <v>0</v>
      </c>
      <c r="I35" s="86" t="b">
        <v>0</v>
      </c>
      <c r="J35" s="86" t="b">
        <v>0</v>
      </c>
      <c r="K35" s="86" t="b">
        <v>0</v>
      </c>
      <c r="L35" s="86" t="b">
        <v>0</v>
      </c>
    </row>
    <row r="36" spans="1:12" ht="15">
      <c r="A36" s="86" t="s">
        <v>2521</v>
      </c>
      <c r="B36" s="86" t="s">
        <v>387</v>
      </c>
      <c r="C36" s="86">
        <v>9</v>
      </c>
      <c r="D36" s="123">
        <v>0.0035581791214089422</v>
      </c>
      <c r="E36" s="123">
        <v>1.495026170326558</v>
      </c>
      <c r="F36" s="86" t="s">
        <v>3669</v>
      </c>
      <c r="G36" s="86" t="b">
        <v>0</v>
      </c>
      <c r="H36" s="86" t="b">
        <v>0</v>
      </c>
      <c r="I36" s="86" t="b">
        <v>0</v>
      </c>
      <c r="J36" s="86" t="b">
        <v>0</v>
      </c>
      <c r="K36" s="86" t="b">
        <v>0</v>
      </c>
      <c r="L36" s="86" t="b">
        <v>0</v>
      </c>
    </row>
    <row r="37" spans="1:12" ht="15">
      <c r="A37" s="86" t="s">
        <v>3109</v>
      </c>
      <c r="B37" s="86" t="s">
        <v>3091</v>
      </c>
      <c r="C37" s="86">
        <v>9</v>
      </c>
      <c r="D37" s="123">
        <v>0.0035581791214089422</v>
      </c>
      <c r="E37" s="123">
        <v>2.3585693167727633</v>
      </c>
      <c r="F37" s="86" t="s">
        <v>3669</v>
      </c>
      <c r="G37" s="86" t="b">
        <v>0</v>
      </c>
      <c r="H37" s="86" t="b">
        <v>0</v>
      </c>
      <c r="I37" s="86" t="b">
        <v>0</v>
      </c>
      <c r="J37" s="86" t="b">
        <v>0</v>
      </c>
      <c r="K37" s="86" t="b">
        <v>0</v>
      </c>
      <c r="L37" s="86" t="b">
        <v>0</v>
      </c>
    </row>
    <row r="38" spans="1:12" ht="15">
      <c r="A38" s="86" t="s">
        <v>3110</v>
      </c>
      <c r="B38" s="86" t="s">
        <v>3111</v>
      </c>
      <c r="C38" s="86">
        <v>9</v>
      </c>
      <c r="D38" s="123">
        <v>0.0035581791214089422</v>
      </c>
      <c r="E38" s="123">
        <v>2.5804180663891194</v>
      </c>
      <c r="F38" s="86" t="s">
        <v>3669</v>
      </c>
      <c r="G38" s="86" t="b">
        <v>0</v>
      </c>
      <c r="H38" s="86" t="b">
        <v>0</v>
      </c>
      <c r="I38" s="86" t="b">
        <v>0</v>
      </c>
      <c r="J38" s="86" t="b">
        <v>0</v>
      </c>
      <c r="K38" s="86" t="b">
        <v>0</v>
      </c>
      <c r="L38" s="86" t="b">
        <v>0</v>
      </c>
    </row>
    <row r="39" spans="1:12" ht="15">
      <c r="A39" s="86" t="s">
        <v>3114</v>
      </c>
      <c r="B39" s="86" t="s">
        <v>3126</v>
      </c>
      <c r="C39" s="86">
        <v>7</v>
      </c>
      <c r="D39" s="123">
        <v>0.002974971641287144</v>
      </c>
      <c r="E39" s="123">
        <v>2.631570588836501</v>
      </c>
      <c r="F39" s="86" t="s">
        <v>3669</v>
      </c>
      <c r="G39" s="86" t="b">
        <v>0</v>
      </c>
      <c r="H39" s="86" t="b">
        <v>0</v>
      </c>
      <c r="I39" s="86" t="b">
        <v>0</v>
      </c>
      <c r="J39" s="86" t="b">
        <v>0</v>
      </c>
      <c r="K39" s="86" t="b">
        <v>0</v>
      </c>
      <c r="L39" s="86" t="b">
        <v>0</v>
      </c>
    </row>
    <row r="40" spans="1:12" ht="15">
      <c r="A40" s="86" t="s">
        <v>587</v>
      </c>
      <c r="B40" s="86" t="s">
        <v>391</v>
      </c>
      <c r="C40" s="86">
        <v>7</v>
      </c>
      <c r="D40" s="123">
        <v>0.002974971641287144</v>
      </c>
      <c r="E40" s="123">
        <v>1.477755724491972</v>
      </c>
      <c r="F40" s="86" t="s">
        <v>3669</v>
      </c>
      <c r="G40" s="86" t="b">
        <v>0</v>
      </c>
      <c r="H40" s="86" t="b">
        <v>0</v>
      </c>
      <c r="I40" s="86" t="b">
        <v>0</v>
      </c>
      <c r="J40" s="86" t="b">
        <v>0</v>
      </c>
      <c r="K40" s="86" t="b">
        <v>0</v>
      </c>
      <c r="L40" s="86" t="b">
        <v>0</v>
      </c>
    </row>
    <row r="41" spans="1:12" ht="15">
      <c r="A41" s="86" t="s">
        <v>2537</v>
      </c>
      <c r="B41" s="86" t="s">
        <v>2536</v>
      </c>
      <c r="C41" s="86">
        <v>7</v>
      </c>
      <c r="D41" s="123">
        <v>0.002974971641287144</v>
      </c>
      <c r="E41" s="123">
        <v>2.2336305801644634</v>
      </c>
      <c r="F41" s="86" t="s">
        <v>3669</v>
      </c>
      <c r="G41" s="86" t="b">
        <v>0</v>
      </c>
      <c r="H41" s="86" t="b">
        <v>0</v>
      </c>
      <c r="I41" s="86" t="b">
        <v>0</v>
      </c>
      <c r="J41" s="86" t="b">
        <v>0</v>
      </c>
      <c r="K41" s="86" t="b">
        <v>0</v>
      </c>
      <c r="L41" s="86" t="b">
        <v>0</v>
      </c>
    </row>
    <row r="42" spans="1:12" ht="15">
      <c r="A42" s="86" t="s">
        <v>2536</v>
      </c>
      <c r="B42" s="86" t="s">
        <v>2538</v>
      </c>
      <c r="C42" s="86">
        <v>7</v>
      </c>
      <c r="D42" s="123">
        <v>0.002974971641287144</v>
      </c>
      <c r="E42" s="123">
        <v>2.037335935020495</v>
      </c>
      <c r="F42" s="86" t="s">
        <v>3669</v>
      </c>
      <c r="G42" s="86" t="b">
        <v>0</v>
      </c>
      <c r="H42" s="86" t="b">
        <v>0</v>
      </c>
      <c r="I42" s="86" t="b">
        <v>0</v>
      </c>
      <c r="J42" s="86" t="b">
        <v>0</v>
      </c>
      <c r="K42" s="86" t="b">
        <v>0</v>
      </c>
      <c r="L42" s="86" t="b">
        <v>0</v>
      </c>
    </row>
    <row r="43" spans="1:12" ht="15">
      <c r="A43" s="86" t="s">
        <v>2538</v>
      </c>
      <c r="B43" s="86" t="s">
        <v>2539</v>
      </c>
      <c r="C43" s="86">
        <v>7</v>
      </c>
      <c r="D43" s="123">
        <v>0.002974971641287144</v>
      </c>
      <c r="E43" s="123">
        <v>2.4932678906702193</v>
      </c>
      <c r="F43" s="86" t="s">
        <v>3669</v>
      </c>
      <c r="G43" s="86" t="b">
        <v>0</v>
      </c>
      <c r="H43" s="86" t="b">
        <v>0</v>
      </c>
      <c r="I43" s="86" t="b">
        <v>0</v>
      </c>
      <c r="J43" s="86" t="b">
        <v>0</v>
      </c>
      <c r="K43" s="86" t="b">
        <v>0</v>
      </c>
      <c r="L43" s="86" t="b">
        <v>0</v>
      </c>
    </row>
    <row r="44" spans="1:12" ht="15">
      <c r="A44" s="86" t="s">
        <v>2539</v>
      </c>
      <c r="B44" s="86" t="s">
        <v>2540</v>
      </c>
      <c r="C44" s="86">
        <v>7</v>
      </c>
      <c r="D44" s="123">
        <v>0.002974971641287144</v>
      </c>
      <c r="E44" s="123">
        <v>2.534660575828444</v>
      </c>
      <c r="F44" s="86" t="s">
        <v>3669</v>
      </c>
      <c r="G44" s="86" t="b">
        <v>0</v>
      </c>
      <c r="H44" s="86" t="b">
        <v>0</v>
      </c>
      <c r="I44" s="86" t="b">
        <v>0</v>
      </c>
      <c r="J44" s="86" t="b">
        <v>0</v>
      </c>
      <c r="K44" s="86" t="b">
        <v>0</v>
      </c>
      <c r="L44" s="86" t="b">
        <v>0</v>
      </c>
    </row>
    <row r="45" spans="1:12" ht="15">
      <c r="A45" s="86" t="s">
        <v>2540</v>
      </c>
      <c r="B45" s="86" t="s">
        <v>2541</v>
      </c>
      <c r="C45" s="86">
        <v>7</v>
      </c>
      <c r="D45" s="123">
        <v>0.002974971641287144</v>
      </c>
      <c r="E45" s="123">
        <v>2.534660575828444</v>
      </c>
      <c r="F45" s="86" t="s">
        <v>3669</v>
      </c>
      <c r="G45" s="86" t="b">
        <v>0</v>
      </c>
      <c r="H45" s="86" t="b">
        <v>0</v>
      </c>
      <c r="I45" s="86" t="b">
        <v>0</v>
      </c>
      <c r="J45" s="86" t="b">
        <v>0</v>
      </c>
      <c r="K45" s="86" t="b">
        <v>0</v>
      </c>
      <c r="L45" s="86" t="b">
        <v>0</v>
      </c>
    </row>
    <row r="46" spans="1:12" ht="15">
      <c r="A46" s="86" t="s">
        <v>2541</v>
      </c>
      <c r="B46" s="86" t="s">
        <v>2542</v>
      </c>
      <c r="C46" s="86">
        <v>7</v>
      </c>
      <c r="D46" s="123">
        <v>0.002974971641287144</v>
      </c>
      <c r="E46" s="123">
        <v>2.6895625358141877</v>
      </c>
      <c r="F46" s="86" t="s">
        <v>3669</v>
      </c>
      <c r="G46" s="86" t="b">
        <v>0</v>
      </c>
      <c r="H46" s="86" t="b">
        <v>0</v>
      </c>
      <c r="I46" s="86" t="b">
        <v>0</v>
      </c>
      <c r="J46" s="86" t="b">
        <v>0</v>
      </c>
      <c r="K46" s="86" t="b">
        <v>0</v>
      </c>
      <c r="L46" s="86" t="b">
        <v>0</v>
      </c>
    </row>
    <row r="47" spans="1:12" ht="15">
      <c r="A47" s="86" t="s">
        <v>2542</v>
      </c>
      <c r="B47" s="86" t="s">
        <v>3099</v>
      </c>
      <c r="C47" s="86">
        <v>7</v>
      </c>
      <c r="D47" s="123">
        <v>0.002974971641287144</v>
      </c>
      <c r="E47" s="123">
        <v>2.534660575828444</v>
      </c>
      <c r="F47" s="86" t="s">
        <v>3669</v>
      </c>
      <c r="G47" s="86" t="b">
        <v>0</v>
      </c>
      <c r="H47" s="86" t="b">
        <v>0</v>
      </c>
      <c r="I47" s="86" t="b">
        <v>0</v>
      </c>
      <c r="J47" s="86" t="b">
        <v>0</v>
      </c>
      <c r="K47" s="86" t="b">
        <v>0</v>
      </c>
      <c r="L47" s="86" t="b">
        <v>0</v>
      </c>
    </row>
    <row r="48" spans="1:12" ht="15">
      <c r="A48" s="86" t="s">
        <v>3099</v>
      </c>
      <c r="B48" s="86" t="s">
        <v>2535</v>
      </c>
      <c r="C48" s="86">
        <v>7</v>
      </c>
      <c r="D48" s="123">
        <v>0.002974971641287144</v>
      </c>
      <c r="E48" s="123">
        <v>1.9818186071706636</v>
      </c>
      <c r="F48" s="86" t="s">
        <v>3669</v>
      </c>
      <c r="G48" s="86" t="b">
        <v>0</v>
      </c>
      <c r="H48" s="86" t="b">
        <v>0</v>
      </c>
      <c r="I48" s="86" t="b">
        <v>0</v>
      </c>
      <c r="J48" s="86" t="b">
        <v>0</v>
      </c>
      <c r="K48" s="86" t="b">
        <v>0</v>
      </c>
      <c r="L48" s="86" t="b">
        <v>0</v>
      </c>
    </row>
    <row r="49" spans="1:12" ht="15">
      <c r="A49" s="86" t="s">
        <v>2535</v>
      </c>
      <c r="B49" s="86" t="s">
        <v>2535</v>
      </c>
      <c r="C49" s="86">
        <v>7</v>
      </c>
      <c r="D49" s="123">
        <v>0.002974971641287144</v>
      </c>
      <c r="E49" s="123">
        <v>1.5668452591998456</v>
      </c>
      <c r="F49" s="86" t="s">
        <v>3669</v>
      </c>
      <c r="G49" s="86" t="b">
        <v>0</v>
      </c>
      <c r="H49" s="86" t="b">
        <v>0</v>
      </c>
      <c r="I49" s="86" t="b">
        <v>0</v>
      </c>
      <c r="J49" s="86" t="b">
        <v>0</v>
      </c>
      <c r="K49" s="86" t="b">
        <v>0</v>
      </c>
      <c r="L49" s="86" t="b">
        <v>0</v>
      </c>
    </row>
    <row r="50" spans="1:12" ht="15">
      <c r="A50" s="86" t="s">
        <v>2535</v>
      </c>
      <c r="B50" s="86" t="s">
        <v>2536</v>
      </c>
      <c r="C50" s="86">
        <v>7</v>
      </c>
      <c r="D50" s="123">
        <v>0.002974971641287144</v>
      </c>
      <c r="E50" s="123">
        <v>1.663755272207902</v>
      </c>
      <c r="F50" s="86" t="s">
        <v>3669</v>
      </c>
      <c r="G50" s="86" t="b">
        <v>0</v>
      </c>
      <c r="H50" s="86" t="b">
        <v>0</v>
      </c>
      <c r="I50" s="86" t="b">
        <v>0</v>
      </c>
      <c r="J50" s="86" t="b">
        <v>0</v>
      </c>
      <c r="K50" s="86" t="b">
        <v>0</v>
      </c>
      <c r="L50" s="86" t="b">
        <v>0</v>
      </c>
    </row>
    <row r="51" spans="1:12" ht="15">
      <c r="A51" s="86" t="s">
        <v>2536</v>
      </c>
      <c r="B51" s="86" t="s">
        <v>3095</v>
      </c>
      <c r="C51" s="86">
        <v>7</v>
      </c>
      <c r="D51" s="123">
        <v>0.002974971641287144</v>
      </c>
      <c r="E51" s="123">
        <v>2.037335935020495</v>
      </c>
      <c r="F51" s="86" t="s">
        <v>3669</v>
      </c>
      <c r="G51" s="86" t="b">
        <v>0</v>
      </c>
      <c r="H51" s="86" t="b">
        <v>0</v>
      </c>
      <c r="I51" s="86" t="b">
        <v>0</v>
      </c>
      <c r="J51" s="86" t="b">
        <v>0</v>
      </c>
      <c r="K51" s="86" t="b">
        <v>0</v>
      </c>
      <c r="L51" s="86" t="b">
        <v>0</v>
      </c>
    </row>
    <row r="52" spans="1:12" ht="15">
      <c r="A52" s="86" t="s">
        <v>3095</v>
      </c>
      <c r="B52" s="86" t="s">
        <v>3108</v>
      </c>
      <c r="C52" s="86">
        <v>7</v>
      </c>
      <c r="D52" s="123">
        <v>0.002974971641287144</v>
      </c>
      <c r="E52" s="123">
        <v>2.3841234212451514</v>
      </c>
      <c r="F52" s="86" t="s">
        <v>3669</v>
      </c>
      <c r="G52" s="86" t="b">
        <v>0</v>
      </c>
      <c r="H52" s="86" t="b">
        <v>0</v>
      </c>
      <c r="I52" s="86" t="b">
        <v>0</v>
      </c>
      <c r="J52" s="86" t="b">
        <v>0</v>
      </c>
      <c r="K52" s="86" t="b">
        <v>0</v>
      </c>
      <c r="L52" s="86" t="b">
        <v>0</v>
      </c>
    </row>
    <row r="53" spans="1:12" ht="15">
      <c r="A53" s="86" t="s">
        <v>3108</v>
      </c>
      <c r="B53" s="86" t="s">
        <v>3101</v>
      </c>
      <c r="C53" s="86">
        <v>7</v>
      </c>
      <c r="D53" s="123">
        <v>0.002974971641287144</v>
      </c>
      <c r="E53" s="123">
        <v>2.4255161064033763</v>
      </c>
      <c r="F53" s="86" t="s">
        <v>3669</v>
      </c>
      <c r="G53" s="86" t="b">
        <v>0</v>
      </c>
      <c r="H53" s="86" t="b">
        <v>0</v>
      </c>
      <c r="I53" s="86" t="b">
        <v>0</v>
      </c>
      <c r="J53" s="86" t="b">
        <v>0</v>
      </c>
      <c r="K53" s="86" t="b">
        <v>1</v>
      </c>
      <c r="L53" s="86" t="b">
        <v>0</v>
      </c>
    </row>
    <row r="54" spans="1:12" ht="15">
      <c r="A54" s="86" t="s">
        <v>3101</v>
      </c>
      <c r="B54" s="86" t="s">
        <v>3102</v>
      </c>
      <c r="C54" s="86">
        <v>7</v>
      </c>
      <c r="D54" s="123">
        <v>0.002974971641287144</v>
      </c>
      <c r="E54" s="123">
        <v>2.379758615842701</v>
      </c>
      <c r="F54" s="86" t="s">
        <v>3669</v>
      </c>
      <c r="G54" s="86" t="b">
        <v>0</v>
      </c>
      <c r="H54" s="86" t="b">
        <v>1</v>
      </c>
      <c r="I54" s="86" t="b">
        <v>0</v>
      </c>
      <c r="J54" s="86" t="b">
        <v>0</v>
      </c>
      <c r="K54" s="86" t="b">
        <v>0</v>
      </c>
      <c r="L54" s="86" t="b">
        <v>0</v>
      </c>
    </row>
    <row r="55" spans="1:12" ht="15">
      <c r="A55" s="86" t="s">
        <v>3102</v>
      </c>
      <c r="B55" s="86" t="s">
        <v>3131</v>
      </c>
      <c r="C55" s="86">
        <v>7</v>
      </c>
      <c r="D55" s="123">
        <v>0.002974971641287144</v>
      </c>
      <c r="E55" s="123">
        <v>2.534660575828444</v>
      </c>
      <c r="F55" s="86" t="s">
        <v>3669</v>
      </c>
      <c r="G55" s="86" t="b">
        <v>0</v>
      </c>
      <c r="H55" s="86" t="b">
        <v>0</v>
      </c>
      <c r="I55" s="86" t="b">
        <v>0</v>
      </c>
      <c r="J55" s="86" t="b">
        <v>0</v>
      </c>
      <c r="K55" s="86" t="b">
        <v>0</v>
      </c>
      <c r="L55" s="86" t="b">
        <v>0</v>
      </c>
    </row>
    <row r="56" spans="1:12" ht="15">
      <c r="A56" s="86" t="s">
        <v>3131</v>
      </c>
      <c r="B56" s="86" t="s">
        <v>3132</v>
      </c>
      <c r="C56" s="86">
        <v>7</v>
      </c>
      <c r="D56" s="123">
        <v>0.002974971641287144</v>
      </c>
      <c r="E56" s="123">
        <v>2.6895625358141877</v>
      </c>
      <c r="F56" s="86" t="s">
        <v>3669</v>
      </c>
      <c r="G56" s="86" t="b">
        <v>0</v>
      </c>
      <c r="H56" s="86" t="b">
        <v>0</v>
      </c>
      <c r="I56" s="86" t="b">
        <v>0</v>
      </c>
      <c r="J56" s="86" t="b">
        <v>0</v>
      </c>
      <c r="K56" s="86" t="b">
        <v>0</v>
      </c>
      <c r="L56" s="86" t="b">
        <v>0</v>
      </c>
    </row>
    <row r="57" spans="1:12" ht="15">
      <c r="A57" s="86" t="s">
        <v>3132</v>
      </c>
      <c r="B57" s="86" t="s">
        <v>587</v>
      </c>
      <c r="C57" s="86">
        <v>7</v>
      </c>
      <c r="D57" s="123">
        <v>0.002974971641287144</v>
      </c>
      <c r="E57" s="123">
        <v>1.1767257288279906</v>
      </c>
      <c r="F57" s="86" t="s">
        <v>3669</v>
      </c>
      <c r="G57" s="86" t="b">
        <v>0</v>
      </c>
      <c r="H57" s="86" t="b">
        <v>0</v>
      </c>
      <c r="I57" s="86" t="b">
        <v>0</v>
      </c>
      <c r="J57" s="86" t="b">
        <v>0</v>
      </c>
      <c r="K57" s="86" t="b">
        <v>0</v>
      </c>
      <c r="L57" s="86" t="b">
        <v>0</v>
      </c>
    </row>
    <row r="58" spans="1:12" ht="15">
      <c r="A58" s="86" t="s">
        <v>3137</v>
      </c>
      <c r="B58" s="86" t="s">
        <v>3138</v>
      </c>
      <c r="C58" s="86">
        <v>7</v>
      </c>
      <c r="D58" s="123">
        <v>0.002974971641287144</v>
      </c>
      <c r="E58" s="123">
        <v>2.6895625358141877</v>
      </c>
      <c r="F58" s="86" t="s">
        <v>3669</v>
      </c>
      <c r="G58" s="86" t="b">
        <v>0</v>
      </c>
      <c r="H58" s="86" t="b">
        <v>0</v>
      </c>
      <c r="I58" s="86" t="b">
        <v>0</v>
      </c>
      <c r="J58" s="86" t="b">
        <v>0</v>
      </c>
      <c r="K58" s="86" t="b">
        <v>0</v>
      </c>
      <c r="L58" s="86" t="b">
        <v>0</v>
      </c>
    </row>
    <row r="59" spans="1:12" ht="15">
      <c r="A59" s="86" t="s">
        <v>3141</v>
      </c>
      <c r="B59" s="86" t="s">
        <v>407</v>
      </c>
      <c r="C59" s="86">
        <v>6</v>
      </c>
      <c r="D59" s="123">
        <v>0.002659068777209643</v>
      </c>
      <c r="E59" s="123">
        <v>2.7565093254448008</v>
      </c>
      <c r="F59" s="86" t="s">
        <v>3669</v>
      </c>
      <c r="G59" s="86" t="b">
        <v>0</v>
      </c>
      <c r="H59" s="86" t="b">
        <v>0</v>
      </c>
      <c r="I59" s="86" t="b">
        <v>0</v>
      </c>
      <c r="J59" s="86" t="b">
        <v>0</v>
      </c>
      <c r="K59" s="86" t="b">
        <v>0</v>
      </c>
      <c r="L59" s="86" t="b">
        <v>0</v>
      </c>
    </row>
    <row r="60" spans="1:12" ht="15">
      <c r="A60" s="86" t="s">
        <v>407</v>
      </c>
      <c r="B60" s="86" t="s">
        <v>3142</v>
      </c>
      <c r="C60" s="86">
        <v>6</v>
      </c>
      <c r="D60" s="123">
        <v>0.002659068777209643</v>
      </c>
      <c r="E60" s="123">
        <v>2.7565093254448008</v>
      </c>
      <c r="F60" s="86" t="s">
        <v>3669</v>
      </c>
      <c r="G60" s="86" t="b">
        <v>0</v>
      </c>
      <c r="H60" s="86" t="b">
        <v>0</v>
      </c>
      <c r="I60" s="86" t="b">
        <v>0</v>
      </c>
      <c r="J60" s="86" t="b">
        <v>0</v>
      </c>
      <c r="K60" s="86" t="b">
        <v>0</v>
      </c>
      <c r="L60" s="86" t="b">
        <v>0</v>
      </c>
    </row>
    <row r="61" spans="1:12" ht="15">
      <c r="A61" s="86" t="s">
        <v>3142</v>
      </c>
      <c r="B61" s="86" t="s">
        <v>3112</v>
      </c>
      <c r="C61" s="86">
        <v>6</v>
      </c>
      <c r="D61" s="123">
        <v>0.002659068777209643</v>
      </c>
      <c r="E61" s="123">
        <v>2.631570588836501</v>
      </c>
      <c r="F61" s="86" t="s">
        <v>3669</v>
      </c>
      <c r="G61" s="86" t="b">
        <v>0</v>
      </c>
      <c r="H61" s="86" t="b">
        <v>0</v>
      </c>
      <c r="I61" s="86" t="b">
        <v>0</v>
      </c>
      <c r="J61" s="86" t="b">
        <v>0</v>
      </c>
      <c r="K61" s="86" t="b">
        <v>0</v>
      </c>
      <c r="L61" s="86" t="b">
        <v>0</v>
      </c>
    </row>
    <row r="62" spans="1:12" ht="15">
      <c r="A62" s="86" t="s">
        <v>3112</v>
      </c>
      <c r="B62" s="86" t="s">
        <v>2557</v>
      </c>
      <c r="C62" s="86">
        <v>6</v>
      </c>
      <c r="D62" s="123">
        <v>0.002659068777209643</v>
      </c>
      <c r="E62" s="123">
        <v>2.1544493341168383</v>
      </c>
      <c r="F62" s="86" t="s">
        <v>3669</v>
      </c>
      <c r="G62" s="86" t="b">
        <v>0</v>
      </c>
      <c r="H62" s="86" t="b">
        <v>0</v>
      </c>
      <c r="I62" s="86" t="b">
        <v>0</v>
      </c>
      <c r="J62" s="86" t="b">
        <v>0</v>
      </c>
      <c r="K62" s="86" t="b">
        <v>0</v>
      </c>
      <c r="L62" s="86" t="b">
        <v>0</v>
      </c>
    </row>
    <row r="63" spans="1:12" ht="15">
      <c r="A63" s="86" t="s">
        <v>2559</v>
      </c>
      <c r="B63" s="86" t="s">
        <v>3143</v>
      </c>
      <c r="C63" s="86">
        <v>6</v>
      </c>
      <c r="D63" s="123">
        <v>0.002659068777209643</v>
      </c>
      <c r="E63" s="123">
        <v>2.4932678906702193</v>
      </c>
      <c r="F63" s="86" t="s">
        <v>3669</v>
      </c>
      <c r="G63" s="86" t="b">
        <v>0</v>
      </c>
      <c r="H63" s="86" t="b">
        <v>0</v>
      </c>
      <c r="I63" s="86" t="b">
        <v>0</v>
      </c>
      <c r="J63" s="86" t="b">
        <v>0</v>
      </c>
      <c r="K63" s="86" t="b">
        <v>0</v>
      </c>
      <c r="L63" s="86" t="b">
        <v>0</v>
      </c>
    </row>
    <row r="64" spans="1:12" ht="15">
      <c r="A64" s="86" t="s">
        <v>3143</v>
      </c>
      <c r="B64" s="86" t="s">
        <v>2560</v>
      </c>
      <c r="C64" s="86">
        <v>6</v>
      </c>
      <c r="D64" s="123">
        <v>0.002659068777209643</v>
      </c>
      <c r="E64" s="123">
        <v>2.5804180663891194</v>
      </c>
      <c r="F64" s="86" t="s">
        <v>3669</v>
      </c>
      <c r="G64" s="86" t="b">
        <v>0</v>
      </c>
      <c r="H64" s="86" t="b">
        <v>0</v>
      </c>
      <c r="I64" s="86" t="b">
        <v>0</v>
      </c>
      <c r="J64" s="86" t="b">
        <v>0</v>
      </c>
      <c r="K64" s="86" t="b">
        <v>1</v>
      </c>
      <c r="L64" s="86" t="b">
        <v>0</v>
      </c>
    </row>
    <row r="65" spans="1:12" ht="15">
      <c r="A65" s="86" t="s">
        <v>2562</v>
      </c>
      <c r="B65" s="86" t="s">
        <v>3144</v>
      </c>
      <c r="C65" s="86">
        <v>6</v>
      </c>
      <c r="D65" s="123">
        <v>0.002659068777209643</v>
      </c>
      <c r="E65" s="123">
        <v>2.5804180663891194</v>
      </c>
      <c r="F65" s="86" t="s">
        <v>3669</v>
      </c>
      <c r="G65" s="86" t="b">
        <v>0</v>
      </c>
      <c r="H65" s="86" t="b">
        <v>0</v>
      </c>
      <c r="I65" s="86" t="b">
        <v>0</v>
      </c>
      <c r="J65" s="86" t="b">
        <v>0</v>
      </c>
      <c r="K65" s="86" t="b">
        <v>0</v>
      </c>
      <c r="L65" s="86" t="b">
        <v>0</v>
      </c>
    </row>
    <row r="66" spans="1:12" ht="15">
      <c r="A66" s="86" t="s">
        <v>3144</v>
      </c>
      <c r="B66" s="86" t="s">
        <v>3113</v>
      </c>
      <c r="C66" s="86">
        <v>6</v>
      </c>
      <c r="D66" s="123">
        <v>0.002659068777209643</v>
      </c>
      <c r="E66" s="123">
        <v>2.631570588836501</v>
      </c>
      <c r="F66" s="86" t="s">
        <v>3669</v>
      </c>
      <c r="G66" s="86" t="b">
        <v>0</v>
      </c>
      <c r="H66" s="86" t="b">
        <v>0</v>
      </c>
      <c r="I66" s="86" t="b">
        <v>0</v>
      </c>
      <c r="J66" s="86" t="b">
        <v>0</v>
      </c>
      <c r="K66" s="86" t="b">
        <v>0</v>
      </c>
      <c r="L66" s="86" t="b">
        <v>0</v>
      </c>
    </row>
    <row r="67" spans="1:12" ht="15">
      <c r="A67" s="86" t="s">
        <v>3113</v>
      </c>
      <c r="B67" s="86" t="s">
        <v>3145</v>
      </c>
      <c r="C67" s="86">
        <v>6</v>
      </c>
      <c r="D67" s="123">
        <v>0.002659068777209643</v>
      </c>
      <c r="E67" s="123">
        <v>2.631570588836501</v>
      </c>
      <c r="F67" s="86" t="s">
        <v>3669</v>
      </c>
      <c r="G67" s="86" t="b">
        <v>0</v>
      </c>
      <c r="H67" s="86" t="b">
        <v>0</v>
      </c>
      <c r="I67" s="86" t="b">
        <v>0</v>
      </c>
      <c r="J67" s="86" t="b">
        <v>0</v>
      </c>
      <c r="K67" s="86" t="b">
        <v>0</v>
      </c>
      <c r="L67" s="86" t="b">
        <v>0</v>
      </c>
    </row>
    <row r="68" spans="1:12" ht="15">
      <c r="A68" s="86" t="s">
        <v>3145</v>
      </c>
      <c r="B68" s="86" t="s">
        <v>2563</v>
      </c>
      <c r="C68" s="86">
        <v>6</v>
      </c>
      <c r="D68" s="123">
        <v>0.002659068777209643</v>
      </c>
      <c r="E68" s="123">
        <v>2.5804180663891194</v>
      </c>
      <c r="F68" s="86" t="s">
        <v>3669</v>
      </c>
      <c r="G68" s="86" t="b">
        <v>0</v>
      </c>
      <c r="H68" s="86" t="b">
        <v>0</v>
      </c>
      <c r="I68" s="86" t="b">
        <v>0</v>
      </c>
      <c r="J68" s="86" t="b">
        <v>0</v>
      </c>
      <c r="K68" s="86" t="b">
        <v>0</v>
      </c>
      <c r="L68" s="86" t="b">
        <v>0</v>
      </c>
    </row>
    <row r="69" spans="1:12" ht="15">
      <c r="A69" s="86" t="s">
        <v>2556</v>
      </c>
      <c r="B69" s="86" t="s">
        <v>3146</v>
      </c>
      <c r="C69" s="86">
        <v>6</v>
      </c>
      <c r="D69" s="123">
        <v>0.002659068777209643</v>
      </c>
      <c r="E69" s="123">
        <v>2.072262577929488</v>
      </c>
      <c r="F69" s="86" t="s">
        <v>3669</v>
      </c>
      <c r="G69" s="86" t="b">
        <v>0</v>
      </c>
      <c r="H69" s="86" t="b">
        <v>0</v>
      </c>
      <c r="I69" s="86" t="b">
        <v>0</v>
      </c>
      <c r="J69" s="86" t="b">
        <v>0</v>
      </c>
      <c r="K69" s="86" t="b">
        <v>0</v>
      </c>
      <c r="L69" s="86" t="b">
        <v>0</v>
      </c>
    </row>
    <row r="70" spans="1:12" ht="15">
      <c r="A70" s="86" t="s">
        <v>3146</v>
      </c>
      <c r="B70" s="86" t="s">
        <v>3104</v>
      </c>
      <c r="C70" s="86">
        <v>6</v>
      </c>
      <c r="D70" s="123">
        <v>0.002659068777209643</v>
      </c>
      <c r="E70" s="123">
        <v>2.5804180663891194</v>
      </c>
      <c r="F70" s="86" t="s">
        <v>3669</v>
      </c>
      <c r="G70" s="86" t="b">
        <v>0</v>
      </c>
      <c r="H70" s="86" t="b">
        <v>0</v>
      </c>
      <c r="I70" s="86" t="b">
        <v>0</v>
      </c>
      <c r="J70" s="86" t="b">
        <v>0</v>
      </c>
      <c r="K70" s="86" t="b">
        <v>0</v>
      </c>
      <c r="L70" s="86" t="b">
        <v>0</v>
      </c>
    </row>
    <row r="71" spans="1:12" ht="15">
      <c r="A71" s="86" t="s">
        <v>2556</v>
      </c>
      <c r="B71" s="86" t="s">
        <v>3147</v>
      </c>
      <c r="C71" s="86">
        <v>6</v>
      </c>
      <c r="D71" s="123">
        <v>0.002659068777209643</v>
      </c>
      <c r="E71" s="123">
        <v>2.072262577929488</v>
      </c>
      <c r="F71" s="86" t="s">
        <v>3669</v>
      </c>
      <c r="G71" s="86" t="b">
        <v>0</v>
      </c>
      <c r="H71" s="86" t="b">
        <v>0</v>
      </c>
      <c r="I71" s="86" t="b">
        <v>0</v>
      </c>
      <c r="J71" s="86" t="b">
        <v>1</v>
      </c>
      <c r="K71" s="86" t="b">
        <v>0</v>
      </c>
      <c r="L71" s="86" t="b">
        <v>0</v>
      </c>
    </row>
    <row r="72" spans="1:12" ht="15">
      <c r="A72" s="86" t="s">
        <v>3147</v>
      </c>
      <c r="B72" s="86" t="s">
        <v>3148</v>
      </c>
      <c r="C72" s="86">
        <v>6</v>
      </c>
      <c r="D72" s="123">
        <v>0.002659068777209643</v>
      </c>
      <c r="E72" s="123">
        <v>2.7565093254448008</v>
      </c>
      <c r="F72" s="86" t="s">
        <v>3669</v>
      </c>
      <c r="G72" s="86" t="b">
        <v>1</v>
      </c>
      <c r="H72" s="86" t="b">
        <v>0</v>
      </c>
      <c r="I72" s="86" t="b">
        <v>0</v>
      </c>
      <c r="J72" s="86" t="b">
        <v>0</v>
      </c>
      <c r="K72" s="86" t="b">
        <v>0</v>
      </c>
      <c r="L72" s="86" t="b">
        <v>0</v>
      </c>
    </row>
    <row r="73" spans="1:12" ht="15">
      <c r="A73" s="86" t="s">
        <v>3148</v>
      </c>
      <c r="B73" s="86" t="s">
        <v>587</v>
      </c>
      <c r="C73" s="86">
        <v>6</v>
      </c>
      <c r="D73" s="123">
        <v>0.002659068777209643</v>
      </c>
      <c r="E73" s="123">
        <v>1.1767257288279906</v>
      </c>
      <c r="F73" s="86" t="s">
        <v>3669</v>
      </c>
      <c r="G73" s="86" t="b">
        <v>0</v>
      </c>
      <c r="H73" s="86" t="b">
        <v>0</v>
      </c>
      <c r="I73" s="86" t="b">
        <v>0</v>
      </c>
      <c r="J73" s="86" t="b">
        <v>0</v>
      </c>
      <c r="K73" s="86" t="b">
        <v>0</v>
      </c>
      <c r="L73" s="86" t="b">
        <v>0</v>
      </c>
    </row>
    <row r="74" spans="1:12" ht="15">
      <c r="A74" s="86" t="s">
        <v>387</v>
      </c>
      <c r="B74" s="86" t="s">
        <v>587</v>
      </c>
      <c r="C74" s="86">
        <v>6</v>
      </c>
      <c r="D74" s="123">
        <v>0.002659068777209643</v>
      </c>
      <c r="E74" s="123">
        <v>0.4777557244919718</v>
      </c>
      <c r="F74" s="86" t="s">
        <v>3669</v>
      </c>
      <c r="G74" s="86" t="b">
        <v>0</v>
      </c>
      <c r="H74" s="86" t="b">
        <v>0</v>
      </c>
      <c r="I74" s="86" t="b">
        <v>0</v>
      </c>
      <c r="J74" s="86" t="b">
        <v>0</v>
      </c>
      <c r="K74" s="86" t="b">
        <v>0</v>
      </c>
      <c r="L74" s="86" t="b">
        <v>0</v>
      </c>
    </row>
    <row r="75" spans="1:12" ht="15">
      <c r="A75" s="86" t="s">
        <v>587</v>
      </c>
      <c r="B75" s="86" t="s">
        <v>2491</v>
      </c>
      <c r="C75" s="86">
        <v>6</v>
      </c>
      <c r="D75" s="123">
        <v>0.002659068777209643</v>
      </c>
      <c r="E75" s="123">
        <v>1.477755724491972</v>
      </c>
      <c r="F75" s="86" t="s">
        <v>3669</v>
      </c>
      <c r="G75" s="86" t="b">
        <v>0</v>
      </c>
      <c r="H75" s="86" t="b">
        <v>0</v>
      </c>
      <c r="I75" s="86" t="b">
        <v>0</v>
      </c>
      <c r="J75" s="86" t="b">
        <v>0</v>
      </c>
      <c r="K75" s="86" t="b">
        <v>0</v>
      </c>
      <c r="L75" s="86" t="b">
        <v>0</v>
      </c>
    </row>
    <row r="76" spans="1:12" ht="15">
      <c r="A76" s="86" t="s">
        <v>2577</v>
      </c>
      <c r="B76" s="86" t="s">
        <v>2576</v>
      </c>
      <c r="C76" s="86">
        <v>6</v>
      </c>
      <c r="D76" s="123">
        <v>0.002659068777209643</v>
      </c>
      <c r="E76" s="123">
        <v>2.4554793297808195</v>
      </c>
      <c r="F76" s="86" t="s">
        <v>3669</v>
      </c>
      <c r="G76" s="86" t="b">
        <v>0</v>
      </c>
      <c r="H76" s="86" t="b">
        <v>0</v>
      </c>
      <c r="I76" s="86" t="b">
        <v>0</v>
      </c>
      <c r="J76" s="86" t="b">
        <v>1</v>
      </c>
      <c r="K76" s="86" t="b">
        <v>0</v>
      </c>
      <c r="L76" s="86" t="b">
        <v>0</v>
      </c>
    </row>
    <row r="77" spans="1:12" ht="15">
      <c r="A77" s="86" t="s">
        <v>2576</v>
      </c>
      <c r="B77" s="86" t="s">
        <v>2578</v>
      </c>
      <c r="C77" s="86">
        <v>6</v>
      </c>
      <c r="D77" s="123">
        <v>0.002659068777209643</v>
      </c>
      <c r="E77" s="123">
        <v>2.4554793297808195</v>
      </c>
      <c r="F77" s="86" t="s">
        <v>3669</v>
      </c>
      <c r="G77" s="86" t="b">
        <v>1</v>
      </c>
      <c r="H77" s="86" t="b">
        <v>0</v>
      </c>
      <c r="I77" s="86" t="b">
        <v>0</v>
      </c>
      <c r="J77" s="86" t="b">
        <v>0</v>
      </c>
      <c r="K77" s="86" t="b">
        <v>0</v>
      </c>
      <c r="L77" s="86" t="b">
        <v>0</v>
      </c>
    </row>
    <row r="78" spans="1:12" ht="15">
      <c r="A78" s="86" t="s">
        <v>2578</v>
      </c>
      <c r="B78" s="86" t="s">
        <v>2579</v>
      </c>
      <c r="C78" s="86">
        <v>6</v>
      </c>
      <c r="D78" s="123">
        <v>0.002659068777209643</v>
      </c>
      <c r="E78" s="123">
        <v>2.7565093254448008</v>
      </c>
      <c r="F78" s="86" t="s">
        <v>3669</v>
      </c>
      <c r="G78" s="86" t="b">
        <v>0</v>
      </c>
      <c r="H78" s="86" t="b">
        <v>0</v>
      </c>
      <c r="I78" s="86" t="b">
        <v>0</v>
      </c>
      <c r="J78" s="86" t="b">
        <v>1</v>
      </c>
      <c r="K78" s="86" t="b">
        <v>0</v>
      </c>
      <c r="L78" s="86" t="b">
        <v>0</v>
      </c>
    </row>
    <row r="79" spans="1:12" ht="15">
      <c r="A79" s="86" t="s">
        <v>2579</v>
      </c>
      <c r="B79" s="86" t="s">
        <v>2576</v>
      </c>
      <c r="C79" s="86">
        <v>6</v>
      </c>
      <c r="D79" s="123">
        <v>0.002659068777209643</v>
      </c>
      <c r="E79" s="123">
        <v>2.4554793297808195</v>
      </c>
      <c r="F79" s="86" t="s">
        <v>3669</v>
      </c>
      <c r="G79" s="86" t="b">
        <v>1</v>
      </c>
      <c r="H79" s="86" t="b">
        <v>0</v>
      </c>
      <c r="I79" s="86" t="b">
        <v>0</v>
      </c>
      <c r="J79" s="86" t="b">
        <v>1</v>
      </c>
      <c r="K79" s="86" t="b">
        <v>0</v>
      </c>
      <c r="L79" s="86" t="b">
        <v>0</v>
      </c>
    </row>
    <row r="80" spans="1:12" ht="15">
      <c r="A80" s="86" t="s">
        <v>2576</v>
      </c>
      <c r="B80" s="86" t="s">
        <v>2467</v>
      </c>
      <c r="C80" s="86">
        <v>6</v>
      </c>
      <c r="D80" s="123">
        <v>0.002659068777209643</v>
      </c>
      <c r="E80" s="123">
        <v>2.4554793297808195</v>
      </c>
      <c r="F80" s="86" t="s">
        <v>3669</v>
      </c>
      <c r="G80" s="86" t="b">
        <v>1</v>
      </c>
      <c r="H80" s="86" t="b">
        <v>0</v>
      </c>
      <c r="I80" s="86" t="b">
        <v>0</v>
      </c>
      <c r="J80" s="86" t="b">
        <v>0</v>
      </c>
      <c r="K80" s="86" t="b">
        <v>0</v>
      </c>
      <c r="L80" s="86" t="b">
        <v>0</v>
      </c>
    </row>
    <row r="81" spans="1:12" ht="15">
      <c r="A81" s="86" t="s">
        <v>2467</v>
      </c>
      <c r="B81" s="86" t="s">
        <v>587</v>
      </c>
      <c r="C81" s="86">
        <v>6</v>
      </c>
      <c r="D81" s="123">
        <v>0.002659068777209643</v>
      </c>
      <c r="E81" s="123">
        <v>1.1767257288279906</v>
      </c>
      <c r="F81" s="86" t="s">
        <v>3669</v>
      </c>
      <c r="G81" s="86" t="b">
        <v>0</v>
      </c>
      <c r="H81" s="86" t="b">
        <v>0</v>
      </c>
      <c r="I81" s="86" t="b">
        <v>0</v>
      </c>
      <c r="J81" s="86" t="b">
        <v>0</v>
      </c>
      <c r="K81" s="86" t="b">
        <v>0</v>
      </c>
      <c r="L81" s="86" t="b">
        <v>0</v>
      </c>
    </row>
    <row r="82" spans="1:12" ht="15">
      <c r="A82" s="86" t="s">
        <v>3118</v>
      </c>
      <c r="B82" s="86" t="s">
        <v>3154</v>
      </c>
      <c r="C82" s="86">
        <v>6</v>
      </c>
      <c r="D82" s="123">
        <v>0.002659068777209643</v>
      </c>
      <c r="E82" s="123">
        <v>2.631570588836501</v>
      </c>
      <c r="F82" s="86" t="s">
        <v>3669</v>
      </c>
      <c r="G82" s="86" t="b">
        <v>1</v>
      </c>
      <c r="H82" s="86" t="b">
        <v>0</v>
      </c>
      <c r="I82" s="86" t="b">
        <v>0</v>
      </c>
      <c r="J82" s="86" t="b">
        <v>0</v>
      </c>
      <c r="K82" s="86" t="b">
        <v>0</v>
      </c>
      <c r="L82" s="86" t="b">
        <v>0</v>
      </c>
    </row>
    <row r="83" spans="1:12" ht="15">
      <c r="A83" s="86" t="s">
        <v>3154</v>
      </c>
      <c r="B83" s="86" t="s">
        <v>3155</v>
      </c>
      <c r="C83" s="86">
        <v>6</v>
      </c>
      <c r="D83" s="123">
        <v>0.002659068777209643</v>
      </c>
      <c r="E83" s="123">
        <v>2.7565093254448008</v>
      </c>
      <c r="F83" s="86" t="s">
        <v>3669</v>
      </c>
      <c r="G83" s="86" t="b">
        <v>0</v>
      </c>
      <c r="H83" s="86" t="b">
        <v>0</v>
      </c>
      <c r="I83" s="86" t="b">
        <v>0</v>
      </c>
      <c r="J83" s="86" t="b">
        <v>0</v>
      </c>
      <c r="K83" s="86" t="b">
        <v>0</v>
      </c>
      <c r="L83" s="86" t="b">
        <v>0</v>
      </c>
    </row>
    <row r="84" spans="1:12" ht="15">
      <c r="A84" s="86" t="s">
        <v>2567</v>
      </c>
      <c r="B84" s="86" t="s">
        <v>2568</v>
      </c>
      <c r="C84" s="86">
        <v>6</v>
      </c>
      <c r="D84" s="123">
        <v>0.002659068777209643</v>
      </c>
      <c r="E84" s="123">
        <v>2.534660575828444</v>
      </c>
      <c r="F84" s="86" t="s">
        <v>3669</v>
      </c>
      <c r="G84" s="86" t="b">
        <v>0</v>
      </c>
      <c r="H84" s="86" t="b">
        <v>0</v>
      </c>
      <c r="I84" s="86" t="b">
        <v>0</v>
      </c>
      <c r="J84" s="86" t="b">
        <v>0</v>
      </c>
      <c r="K84" s="86" t="b">
        <v>0</v>
      </c>
      <c r="L84" s="86" t="b">
        <v>0</v>
      </c>
    </row>
    <row r="85" spans="1:12" ht="15">
      <c r="A85" s="86" t="s">
        <v>2568</v>
      </c>
      <c r="B85" s="86" t="s">
        <v>2550</v>
      </c>
      <c r="C85" s="86">
        <v>6</v>
      </c>
      <c r="D85" s="123">
        <v>0.002659068777209643</v>
      </c>
      <c r="E85" s="123">
        <v>2.108691843556163</v>
      </c>
      <c r="F85" s="86" t="s">
        <v>3669</v>
      </c>
      <c r="G85" s="86" t="b">
        <v>0</v>
      </c>
      <c r="H85" s="86" t="b">
        <v>0</v>
      </c>
      <c r="I85" s="86" t="b">
        <v>0</v>
      </c>
      <c r="J85" s="86" t="b">
        <v>0</v>
      </c>
      <c r="K85" s="86" t="b">
        <v>0</v>
      </c>
      <c r="L85" s="86" t="b">
        <v>0</v>
      </c>
    </row>
    <row r="86" spans="1:12" ht="15">
      <c r="A86" s="86" t="s">
        <v>2550</v>
      </c>
      <c r="B86" s="86" t="s">
        <v>2569</v>
      </c>
      <c r="C86" s="86">
        <v>6</v>
      </c>
      <c r="D86" s="123">
        <v>0.002659068777209643</v>
      </c>
      <c r="E86" s="123">
        <v>2.3305405931725196</v>
      </c>
      <c r="F86" s="86" t="s">
        <v>3669</v>
      </c>
      <c r="G86" s="86" t="b">
        <v>0</v>
      </c>
      <c r="H86" s="86" t="b">
        <v>0</v>
      </c>
      <c r="I86" s="86" t="b">
        <v>0</v>
      </c>
      <c r="J86" s="86" t="b">
        <v>0</v>
      </c>
      <c r="K86" s="86" t="b">
        <v>0</v>
      </c>
      <c r="L86" s="86" t="b">
        <v>0</v>
      </c>
    </row>
    <row r="87" spans="1:12" ht="15">
      <c r="A87" s="86" t="s">
        <v>2569</v>
      </c>
      <c r="B87" s="86" t="s">
        <v>587</v>
      </c>
      <c r="C87" s="86">
        <v>6</v>
      </c>
      <c r="D87" s="123">
        <v>0.002659068777209643</v>
      </c>
      <c r="E87" s="123">
        <v>1.1767257288279906</v>
      </c>
      <c r="F87" s="86" t="s">
        <v>3669</v>
      </c>
      <c r="G87" s="86" t="b">
        <v>0</v>
      </c>
      <c r="H87" s="86" t="b">
        <v>0</v>
      </c>
      <c r="I87" s="86" t="b">
        <v>0</v>
      </c>
      <c r="J87" s="86" t="b">
        <v>0</v>
      </c>
      <c r="K87" s="86" t="b">
        <v>0</v>
      </c>
      <c r="L87" s="86" t="b">
        <v>0</v>
      </c>
    </row>
    <row r="88" spans="1:12" ht="15">
      <c r="A88" s="86" t="s">
        <v>3162</v>
      </c>
      <c r="B88" s="86" t="s">
        <v>3091</v>
      </c>
      <c r="C88" s="86">
        <v>6</v>
      </c>
      <c r="D88" s="123">
        <v>0.002659068777209643</v>
      </c>
      <c r="E88" s="123">
        <v>2.3585693167727633</v>
      </c>
      <c r="F88" s="86" t="s">
        <v>3669</v>
      </c>
      <c r="G88" s="86" t="b">
        <v>0</v>
      </c>
      <c r="H88" s="86" t="b">
        <v>0</v>
      </c>
      <c r="I88" s="86" t="b">
        <v>0</v>
      </c>
      <c r="J88" s="86" t="b">
        <v>0</v>
      </c>
      <c r="K88" s="86" t="b">
        <v>0</v>
      </c>
      <c r="L88" s="86" t="b">
        <v>0</v>
      </c>
    </row>
    <row r="89" spans="1:12" ht="15">
      <c r="A89" s="86" t="s">
        <v>3082</v>
      </c>
      <c r="B89" s="86" t="s">
        <v>3097</v>
      </c>
      <c r="C89" s="86">
        <v>5</v>
      </c>
      <c r="D89" s="123">
        <v>0.002323415425034323</v>
      </c>
      <c r="E89" s="123">
        <v>2.057539321108782</v>
      </c>
      <c r="F89" s="86" t="s">
        <v>3669</v>
      </c>
      <c r="G89" s="86" t="b">
        <v>1</v>
      </c>
      <c r="H89" s="86" t="b">
        <v>0</v>
      </c>
      <c r="I89" s="86" t="b">
        <v>0</v>
      </c>
      <c r="J89" s="86" t="b">
        <v>0</v>
      </c>
      <c r="K89" s="86" t="b">
        <v>0</v>
      </c>
      <c r="L89" s="86" t="b">
        <v>0</v>
      </c>
    </row>
    <row r="90" spans="1:12" ht="15">
      <c r="A90" s="86" t="s">
        <v>3097</v>
      </c>
      <c r="B90" s="86" t="s">
        <v>3140</v>
      </c>
      <c r="C90" s="86">
        <v>5</v>
      </c>
      <c r="D90" s="123">
        <v>0.002323415425034323</v>
      </c>
      <c r="E90" s="123">
        <v>2.4554793297808195</v>
      </c>
      <c r="F90" s="86" t="s">
        <v>3669</v>
      </c>
      <c r="G90" s="86" t="b">
        <v>0</v>
      </c>
      <c r="H90" s="86" t="b">
        <v>0</v>
      </c>
      <c r="I90" s="86" t="b">
        <v>0</v>
      </c>
      <c r="J90" s="86" t="b">
        <v>0</v>
      </c>
      <c r="K90" s="86" t="b">
        <v>0</v>
      </c>
      <c r="L90" s="86" t="b">
        <v>0</v>
      </c>
    </row>
    <row r="91" spans="1:12" ht="15">
      <c r="A91" s="86" t="s">
        <v>3140</v>
      </c>
      <c r="B91" s="86" t="s">
        <v>3167</v>
      </c>
      <c r="C91" s="86">
        <v>5</v>
      </c>
      <c r="D91" s="123">
        <v>0.002323415425034323</v>
      </c>
      <c r="E91" s="123">
        <v>2.7565093254448008</v>
      </c>
      <c r="F91" s="86" t="s">
        <v>3669</v>
      </c>
      <c r="G91" s="86" t="b">
        <v>0</v>
      </c>
      <c r="H91" s="86" t="b">
        <v>0</v>
      </c>
      <c r="I91" s="86" t="b">
        <v>0</v>
      </c>
      <c r="J91" s="86" t="b">
        <v>0</v>
      </c>
      <c r="K91" s="86" t="b">
        <v>0</v>
      </c>
      <c r="L91" s="86" t="b">
        <v>0</v>
      </c>
    </row>
    <row r="92" spans="1:12" ht="15">
      <c r="A92" s="86" t="s">
        <v>3167</v>
      </c>
      <c r="B92" s="86" t="s">
        <v>3093</v>
      </c>
      <c r="C92" s="86">
        <v>5</v>
      </c>
      <c r="D92" s="123">
        <v>0.002323415425034323</v>
      </c>
      <c r="E92" s="123">
        <v>2.4932678906702193</v>
      </c>
      <c r="F92" s="86" t="s">
        <v>3669</v>
      </c>
      <c r="G92" s="86" t="b">
        <v>0</v>
      </c>
      <c r="H92" s="86" t="b">
        <v>0</v>
      </c>
      <c r="I92" s="86" t="b">
        <v>0</v>
      </c>
      <c r="J92" s="86" t="b">
        <v>0</v>
      </c>
      <c r="K92" s="86" t="b">
        <v>0</v>
      </c>
      <c r="L92" s="86" t="b">
        <v>0</v>
      </c>
    </row>
    <row r="93" spans="1:12" ht="15">
      <c r="A93" s="86" t="s">
        <v>3093</v>
      </c>
      <c r="B93" s="86" t="s">
        <v>3168</v>
      </c>
      <c r="C93" s="86">
        <v>5</v>
      </c>
      <c r="D93" s="123">
        <v>0.002323415425034323</v>
      </c>
      <c r="E93" s="123">
        <v>2.4932678906702193</v>
      </c>
      <c r="F93" s="86" t="s">
        <v>3669</v>
      </c>
      <c r="G93" s="86" t="b">
        <v>0</v>
      </c>
      <c r="H93" s="86" t="b">
        <v>0</v>
      </c>
      <c r="I93" s="86" t="b">
        <v>0</v>
      </c>
      <c r="J93" s="86" t="b">
        <v>0</v>
      </c>
      <c r="K93" s="86" t="b">
        <v>0</v>
      </c>
      <c r="L93" s="86" t="b">
        <v>0</v>
      </c>
    </row>
    <row r="94" spans="1:12" ht="15">
      <c r="A94" s="86" t="s">
        <v>3168</v>
      </c>
      <c r="B94" s="86" t="s">
        <v>3169</v>
      </c>
      <c r="C94" s="86">
        <v>5</v>
      </c>
      <c r="D94" s="123">
        <v>0.002323415425034323</v>
      </c>
      <c r="E94" s="123">
        <v>2.8356905714924254</v>
      </c>
      <c r="F94" s="86" t="s">
        <v>3669</v>
      </c>
      <c r="G94" s="86" t="b">
        <v>0</v>
      </c>
      <c r="H94" s="86" t="b">
        <v>0</v>
      </c>
      <c r="I94" s="86" t="b">
        <v>0</v>
      </c>
      <c r="J94" s="86" t="b">
        <v>0</v>
      </c>
      <c r="K94" s="86" t="b">
        <v>0</v>
      </c>
      <c r="L94" s="86" t="b">
        <v>0</v>
      </c>
    </row>
    <row r="95" spans="1:12" ht="15">
      <c r="A95" s="86" t="s">
        <v>3169</v>
      </c>
      <c r="B95" s="86" t="s">
        <v>3125</v>
      </c>
      <c r="C95" s="86">
        <v>5</v>
      </c>
      <c r="D95" s="123">
        <v>0.002323415425034323</v>
      </c>
      <c r="E95" s="123">
        <v>2.6895625358141877</v>
      </c>
      <c r="F95" s="86" t="s">
        <v>3669</v>
      </c>
      <c r="G95" s="86" t="b">
        <v>0</v>
      </c>
      <c r="H95" s="86" t="b">
        <v>0</v>
      </c>
      <c r="I95" s="86" t="b">
        <v>0</v>
      </c>
      <c r="J95" s="86" t="b">
        <v>0</v>
      </c>
      <c r="K95" s="86" t="b">
        <v>0</v>
      </c>
      <c r="L95" s="86" t="b">
        <v>0</v>
      </c>
    </row>
    <row r="96" spans="1:12" ht="15">
      <c r="A96" s="86" t="s">
        <v>3125</v>
      </c>
      <c r="B96" s="86" t="s">
        <v>587</v>
      </c>
      <c r="C96" s="86">
        <v>5</v>
      </c>
      <c r="D96" s="123">
        <v>0.002323415425034323</v>
      </c>
      <c r="E96" s="123">
        <v>1.0305976931497525</v>
      </c>
      <c r="F96" s="86" t="s">
        <v>3669</v>
      </c>
      <c r="G96" s="86" t="b">
        <v>0</v>
      </c>
      <c r="H96" s="86" t="b">
        <v>0</v>
      </c>
      <c r="I96" s="86" t="b">
        <v>0</v>
      </c>
      <c r="J96" s="86" t="b">
        <v>0</v>
      </c>
      <c r="K96" s="86" t="b">
        <v>0</v>
      </c>
      <c r="L96" s="86" t="b">
        <v>0</v>
      </c>
    </row>
    <row r="97" spans="1:12" ht="15">
      <c r="A97" s="86" t="s">
        <v>587</v>
      </c>
      <c r="B97" s="86" t="s">
        <v>3170</v>
      </c>
      <c r="C97" s="86">
        <v>5</v>
      </c>
      <c r="D97" s="123">
        <v>0.002323415425034323</v>
      </c>
      <c r="E97" s="123">
        <v>1.477755724491972</v>
      </c>
      <c r="F97" s="86" t="s">
        <v>3669</v>
      </c>
      <c r="G97" s="86" t="b">
        <v>0</v>
      </c>
      <c r="H97" s="86" t="b">
        <v>0</v>
      </c>
      <c r="I97" s="86" t="b">
        <v>0</v>
      </c>
      <c r="J97" s="86" t="b">
        <v>0</v>
      </c>
      <c r="K97" s="86" t="b">
        <v>0</v>
      </c>
      <c r="L97" s="86" t="b">
        <v>0</v>
      </c>
    </row>
    <row r="98" spans="1:12" ht="15">
      <c r="A98" s="86" t="s">
        <v>3170</v>
      </c>
      <c r="B98" s="86" t="s">
        <v>403</v>
      </c>
      <c r="C98" s="86">
        <v>5</v>
      </c>
      <c r="D98" s="123">
        <v>0.002323415425034323</v>
      </c>
      <c r="E98" s="123">
        <v>2.631570588836501</v>
      </c>
      <c r="F98" s="86" t="s">
        <v>3669</v>
      </c>
      <c r="G98" s="86" t="b">
        <v>0</v>
      </c>
      <c r="H98" s="86" t="b">
        <v>0</v>
      </c>
      <c r="I98" s="86" t="b">
        <v>0</v>
      </c>
      <c r="J98" s="86" t="b">
        <v>0</v>
      </c>
      <c r="K98" s="86" t="b">
        <v>0</v>
      </c>
      <c r="L98" s="86" t="b">
        <v>0</v>
      </c>
    </row>
    <row r="99" spans="1:12" ht="15">
      <c r="A99" s="86" t="s">
        <v>403</v>
      </c>
      <c r="B99" s="86" t="s">
        <v>3171</v>
      </c>
      <c r="C99" s="86">
        <v>5</v>
      </c>
      <c r="D99" s="123">
        <v>0.002323415425034323</v>
      </c>
      <c r="E99" s="123">
        <v>2.8356905714924254</v>
      </c>
      <c r="F99" s="86" t="s">
        <v>3669</v>
      </c>
      <c r="G99" s="86" t="b">
        <v>0</v>
      </c>
      <c r="H99" s="86" t="b">
        <v>0</v>
      </c>
      <c r="I99" s="86" t="b">
        <v>0</v>
      </c>
      <c r="J99" s="86" t="b">
        <v>0</v>
      </c>
      <c r="K99" s="86" t="b">
        <v>0</v>
      </c>
      <c r="L99" s="86" t="b">
        <v>0</v>
      </c>
    </row>
    <row r="100" spans="1:12" ht="15">
      <c r="A100" s="86" t="s">
        <v>3171</v>
      </c>
      <c r="B100" s="86" t="s">
        <v>2558</v>
      </c>
      <c r="C100" s="86">
        <v>5</v>
      </c>
      <c r="D100" s="123">
        <v>0.002323415425034323</v>
      </c>
      <c r="E100" s="123">
        <v>2.4932678906702193</v>
      </c>
      <c r="F100" s="86" t="s">
        <v>3669</v>
      </c>
      <c r="G100" s="86" t="b">
        <v>0</v>
      </c>
      <c r="H100" s="86" t="b">
        <v>0</v>
      </c>
      <c r="I100" s="86" t="b">
        <v>0</v>
      </c>
      <c r="J100" s="86" t="b">
        <v>0</v>
      </c>
      <c r="K100" s="86" t="b">
        <v>0</v>
      </c>
      <c r="L100" s="86" t="b">
        <v>0</v>
      </c>
    </row>
    <row r="101" spans="1:12" ht="15">
      <c r="A101" s="86" t="s">
        <v>2558</v>
      </c>
      <c r="B101" s="86" t="s">
        <v>3172</v>
      </c>
      <c r="C101" s="86">
        <v>5</v>
      </c>
      <c r="D101" s="123">
        <v>0.002323415425034323</v>
      </c>
      <c r="E101" s="123">
        <v>2.4932678906702193</v>
      </c>
      <c r="F101" s="86" t="s">
        <v>3669</v>
      </c>
      <c r="G101" s="86" t="b">
        <v>0</v>
      </c>
      <c r="H101" s="86" t="b">
        <v>0</v>
      </c>
      <c r="I101" s="86" t="b">
        <v>0</v>
      </c>
      <c r="J101" s="86" t="b">
        <v>0</v>
      </c>
      <c r="K101" s="86" t="b">
        <v>0</v>
      </c>
      <c r="L101" s="86" t="b">
        <v>0</v>
      </c>
    </row>
    <row r="102" spans="1:12" ht="15">
      <c r="A102" s="86" t="s">
        <v>3172</v>
      </c>
      <c r="B102" s="86" t="s">
        <v>3094</v>
      </c>
      <c r="C102" s="86">
        <v>5</v>
      </c>
      <c r="D102" s="123">
        <v>0.002323415425034323</v>
      </c>
      <c r="E102" s="123">
        <v>2.6895625358141877</v>
      </c>
      <c r="F102" s="86" t="s">
        <v>3669</v>
      </c>
      <c r="G102" s="86" t="b">
        <v>0</v>
      </c>
      <c r="H102" s="86" t="b">
        <v>0</v>
      </c>
      <c r="I102" s="86" t="b">
        <v>0</v>
      </c>
      <c r="J102" s="86" t="b">
        <v>0</v>
      </c>
      <c r="K102" s="86" t="b">
        <v>0</v>
      </c>
      <c r="L102" s="86" t="b">
        <v>0</v>
      </c>
    </row>
    <row r="103" spans="1:12" ht="15">
      <c r="A103" s="86" t="s">
        <v>3094</v>
      </c>
      <c r="B103" s="86" t="s">
        <v>3105</v>
      </c>
      <c r="C103" s="86">
        <v>5</v>
      </c>
      <c r="D103" s="123">
        <v>0.002323415425034323</v>
      </c>
      <c r="E103" s="123">
        <v>2.2379953855669132</v>
      </c>
      <c r="F103" s="86" t="s">
        <v>3669</v>
      </c>
      <c r="G103" s="86" t="b">
        <v>0</v>
      </c>
      <c r="H103" s="86" t="b">
        <v>0</v>
      </c>
      <c r="I103" s="86" t="b">
        <v>0</v>
      </c>
      <c r="J103" s="86" t="b">
        <v>0</v>
      </c>
      <c r="K103" s="86" t="b">
        <v>0</v>
      </c>
      <c r="L103" s="86" t="b">
        <v>0</v>
      </c>
    </row>
    <row r="104" spans="1:12" ht="15">
      <c r="A104" s="86" t="s">
        <v>3105</v>
      </c>
      <c r="B104" s="86" t="s">
        <v>3173</v>
      </c>
      <c r="C104" s="86">
        <v>5</v>
      </c>
      <c r="D104" s="123">
        <v>0.002323415425034323</v>
      </c>
      <c r="E104" s="123">
        <v>2.5804180663891194</v>
      </c>
      <c r="F104" s="86" t="s">
        <v>3669</v>
      </c>
      <c r="G104" s="86" t="b">
        <v>0</v>
      </c>
      <c r="H104" s="86" t="b">
        <v>0</v>
      </c>
      <c r="I104" s="86" t="b">
        <v>0</v>
      </c>
      <c r="J104" s="86" t="b">
        <v>1</v>
      </c>
      <c r="K104" s="86" t="b">
        <v>0</v>
      </c>
      <c r="L104" s="86" t="b">
        <v>0</v>
      </c>
    </row>
    <row r="105" spans="1:12" ht="15">
      <c r="A105" s="86" t="s">
        <v>3173</v>
      </c>
      <c r="B105" s="86" t="s">
        <v>3174</v>
      </c>
      <c r="C105" s="86">
        <v>5</v>
      </c>
      <c r="D105" s="123">
        <v>0.002323415425034323</v>
      </c>
      <c r="E105" s="123">
        <v>2.8356905714924254</v>
      </c>
      <c r="F105" s="86" t="s">
        <v>3669</v>
      </c>
      <c r="G105" s="86" t="b">
        <v>1</v>
      </c>
      <c r="H105" s="86" t="b">
        <v>0</v>
      </c>
      <c r="I105" s="86" t="b">
        <v>0</v>
      </c>
      <c r="J105" s="86" t="b">
        <v>0</v>
      </c>
      <c r="K105" s="86" t="b">
        <v>0</v>
      </c>
      <c r="L105" s="86" t="b">
        <v>0</v>
      </c>
    </row>
    <row r="106" spans="1:12" ht="15">
      <c r="A106" s="86" t="s">
        <v>2548</v>
      </c>
      <c r="B106" s="86" t="s">
        <v>3175</v>
      </c>
      <c r="C106" s="86">
        <v>5</v>
      </c>
      <c r="D106" s="123">
        <v>0.002323415425034323</v>
      </c>
      <c r="E106" s="123">
        <v>2.534660575828444</v>
      </c>
      <c r="F106" s="86" t="s">
        <v>3669</v>
      </c>
      <c r="G106" s="86" t="b">
        <v>0</v>
      </c>
      <c r="H106" s="86" t="b">
        <v>1</v>
      </c>
      <c r="I106" s="86" t="b">
        <v>0</v>
      </c>
      <c r="J106" s="86" t="b">
        <v>0</v>
      </c>
      <c r="K106" s="86" t="b">
        <v>0</v>
      </c>
      <c r="L106" s="86" t="b">
        <v>0</v>
      </c>
    </row>
    <row r="107" spans="1:12" ht="15">
      <c r="A107" s="86" t="s">
        <v>3175</v>
      </c>
      <c r="B107" s="86" t="s">
        <v>3176</v>
      </c>
      <c r="C107" s="86">
        <v>5</v>
      </c>
      <c r="D107" s="123">
        <v>0.002323415425034323</v>
      </c>
      <c r="E107" s="123">
        <v>2.8356905714924254</v>
      </c>
      <c r="F107" s="86" t="s">
        <v>3669</v>
      </c>
      <c r="G107" s="86" t="b">
        <v>0</v>
      </c>
      <c r="H107" s="86" t="b">
        <v>0</v>
      </c>
      <c r="I107" s="86" t="b">
        <v>0</v>
      </c>
      <c r="J107" s="86" t="b">
        <v>0</v>
      </c>
      <c r="K107" s="86" t="b">
        <v>1</v>
      </c>
      <c r="L107" s="86" t="b">
        <v>0</v>
      </c>
    </row>
    <row r="108" spans="1:12" ht="15">
      <c r="A108" s="86" t="s">
        <v>3176</v>
      </c>
      <c r="B108" s="86" t="s">
        <v>3092</v>
      </c>
      <c r="C108" s="86">
        <v>5</v>
      </c>
      <c r="D108" s="123">
        <v>0.002323415425034323</v>
      </c>
      <c r="E108" s="123">
        <v>2.4554793297808195</v>
      </c>
      <c r="F108" s="86" t="s">
        <v>3669</v>
      </c>
      <c r="G108" s="86" t="b">
        <v>0</v>
      </c>
      <c r="H108" s="86" t="b">
        <v>1</v>
      </c>
      <c r="I108" s="86" t="b">
        <v>0</v>
      </c>
      <c r="J108" s="86" t="b">
        <v>0</v>
      </c>
      <c r="K108" s="86" t="b">
        <v>0</v>
      </c>
      <c r="L108" s="86" t="b">
        <v>0</v>
      </c>
    </row>
    <row r="109" spans="1:12" ht="15">
      <c r="A109" s="86" t="s">
        <v>3092</v>
      </c>
      <c r="B109" s="86" t="s">
        <v>3177</v>
      </c>
      <c r="C109" s="86">
        <v>5</v>
      </c>
      <c r="D109" s="123">
        <v>0.002323415425034323</v>
      </c>
      <c r="E109" s="123">
        <v>2.4554793297808195</v>
      </c>
      <c r="F109" s="86" t="s">
        <v>3669</v>
      </c>
      <c r="G109" s="86" t="b">
        <v>0</v>
      </c>
      <c r="H109" s="86" t="b">
        <v>0</v>
      </c>
      <c r="I109" s="86" t="b">
        <v>0</v>
      </c>
      <c r="J109" s="86" t="b">
        <v>0</v>
      </c>
      <c r="K109" s="86" t="b">
        <v>0</v>
      </c>
      <c r="L109" s="86" t="b">
        <v>0</v>
      </c>
    </row>
    <row r="110" spans="1:12" ht="15">
      <c r="A110" s="86" t="s">
        <v>3177</v>
      </c>
      <c r="B110" s="86" t="s">
        <v>587</v>
      </c>
      <c r="C110" s="86">
        <v>5</v>
      </c>
      <c r="D110" s="123">
        <v>0.002323415425034323</v>
      </c>
      <c r="E110" s="123">
        <v>1.1767257288279906</v>
      </c>
      <c r="F110" s="86" t="s">
        <v>3669</v>
      </c>
      <c r="G110" s="86" t="b">
        <v>0</v>
      </c>
      <c r="H110" s="86" t="b">
        <v>0</v>
      </c>
      <c r="I110" s="86" t="b">
        <v>0</v>
      </c>
      <c r="J110" s="86" t="b">
        <v>0</v>
      </c>
      <c r="K110" s="86" t="b">
        <v>0</v>
      </c>
      <c r="L110" s="86" t="b">
        <v>0</v>
      </c>
    </row>
    <row r="111" spans="1:12" ht="15">
      <c r="A111" s="86" t="s">
        <v>2500</v>
      </c>
      <c r="B111" s="86" t="s">
        <v>3180</v>
      </c>
      <c r="C111" s="86">
        <v>5</v>
      </c>
      <c r="D111" s="123">
        <v>0.002323415425034323</v>
      </c>
      <c r="E111" s="123">
        <v>2.2559069748756153</v>
      </c>
      <c r="F111" s="86" t="s">
        <v>3669</v>
      </c>
      <c r="G111" s="86" t="b">
        <v>0</v>
      </c>
      <c r="H111" s="86" t="b">
        <v>1</v>
      </c>
      <c r="I111" s="86" t="b">
        <v>0</v>
      </c>
      <c r="J111" s="86" t="b">
        <v>0</v>
      </c>
      <c r="K111" s="86" t="b">
        <v>0</v>
      </c>
      <c r="L111" s="86" t="b">
        <v>0</v>
      </c>
    </row>
    <row r="112" spans="1:12" ht="15">
      <c r="A112" s="86" t="s">
        <v>3185</v>
      </c>
      <c r="B112" s="86" t="s">
        <v>3119</v>
      </c>
      <c r="C112" s="86">
        <v>5</v>
      </c>
      <c r="D112" s="123">
        <v>0.002323415425034323</v>
      </c>
      <c r="E112" s="123">
        <v>2.631570588836501</v>
      </c>
      <c r="F112" s="86" t="s">
        <v>3669</v>
      </c>
      <c r="G112" s="86" t="b">
        <v>0</v>
      </c>
      <c r="H112" s="86" t="b">
        <v>0</v>
      </c>
      <c r="I112" s="86" t="b">
        <v>0</v>
      </c>
      <c r="J112" s="86" t="b">
        <v>0</v>
      </c>
      <c r="K112" s="86" t="b">
        <v>0</v>
      </c>
      <c r="L112" s="86" t="b">
        <v>0</v>
      </c>
    </row>
    <row r="113" spans="1:12" ht="15">
      <c r="A113" s="86" t="s">
        <v>587</v>
      </c>
      <c r="B113" s="86" t="s">
        <v>387</v>
      </c>
      <c r="C113" s="86">
        <v>5</v>
      </c>
      <c r="D113" s="123">
        <v>0.002323415425034323</v>
      </c>
      <c r="E113" s="123">
        <v>0.7143277309290346</v>
      </c>
      <c r="F113" s="86" t="s">
        <v>3669</v>
      </c>
      <c r="G113" s="86" t="b">
        <v>0</v>
      </c>
      <c r="H113" s="86" t="b">
        <v>0</v>
      </c>
      <c r="I113" s="86" t="b">
        <v>0</v>
      </c>
      <c r="J113" s="86" t="b">
        <v>0</v>
      </c>
      <c r="K113" s="86" t="b">
        <v>0</v>
      </c>
      <c r="L113" s="86" t="b">
        <v>0</v>
      </c>
    </row>
    <row r="114" spans="1:12" ht="15">
      <c r="A114" s="86" t="s">
        <v>3122</v>
      </c>
      <c r="B114" s="86" t="s">
        <v>3127</v>
      </c>
      <c r="C114" s="86">
        <v>5</v>
      </c>
      <c r="D114" s="123">
        <v>0.002323415425034323</v>
      </c>
      <c r="E114" s="123">
        <v>2.4854425531582627</v>
      </c>
      <c r="F114" s="86" t="s">
        <v>3669</v>
      </c>
      <c r="G114" s="86" t="b">
        <v>0</v>
      </c>
      <c r="H114" s="86" t="b">
        <v>0</v>
      </c>
      <c r="I114" s="86" t="b">
        <v>0</v>
      </c>
      <c r="J114" s="86" t="b">
        <v>0</v>
      </c>
      <c r="K114" s="86" t="b">
        <v>0</v>
      </c>
      <c r="L114" s="86" t="b">
        <v>0</v>
      </c>
    </row>
    <row r="115" spans="1:12" ht="15">
      <c r="A115" s="86" t="s">
        <v>3191</v>
      </c>
      <c r="B115" s="86" t="s">
        <v>402</v>
      </c>
      <c r="C115" s="86">
        <v>5</v>
      </c>
      <c r="D115" s="123">
        <v>0.002323415425034323</v>
      </c>
      <c r="E115" s="123">
        <v>2.8356905714924254</v>
      </c>
      <c r="F115" s="86" t="s">
        <v>3669</v>
      </c>
      <c r="G115" s="86" t="b">
        <v>0</v>
      </c>
      <c r="H115" s="86" t="b">
        <v>0</v>
      </c>
      <c r="I115" s="86" t="b">
        <v>0</v>
      </c>
      <c r="J115" s="86" t="b">
        <v>0</v>
      </c>
      <c r="K115" s="86" t="b">
        <v>0</v>
      </c>
      <c r="L115" s="86" t="b">
        <v>0</v>
      </c>
    </row>
    <row r="116" spans="1:12" ht="15">
      <c r="A116" s="86" t="s">
        <v>2465</v>
      </c>
      <c r="B116" s="86" t="s">
        <v>3196</v>
      </c>
      <c r="C116" s="86">
        <v>5</v>
      </c>
      <c r="D116" s="123">
        <v>0.002323415425034323</v>
      </c>
      <c r="E116" s="123">
        <v>2.087502544486225</v>
      </c>
      <c r="F116" s="86" t="s">
        <v>3669</v>
      </c>
      <c r="G116" s="86" t="b">
        <v>0</v>
      </c>
      <c r="H116" s="86" t="b">
        <v>0</v>
      </c>
      <c r="I116" s="86" t="b">
        <v>0</v>
      </c>
      <c r="J116" s="86" t="b">
        <v>0</v>
      </c>
      <c r="K116" s="86" t="b">
        <v>0</v>
      </c>
      <c r="L116" s="86" t="b">
        <v>0</v>
      </c>
    </row>
    <row r="117" spans="1:12" ht="15">
      <c r="A117" s="86" t="s">
        <v>3196</v>
      </c>
      <c r="B117" s="86" t="s">
        <v>3197</v>
      </c>
      <c r="C117" s="86">
        <v>5</v>
      </c>
      <c r="D117" s="123">
        <v>0.002323415425034323</v>
      </c>
      <c r="E117" s="123">
        <v>2.8356905714924254</v>
      </c>
      <c r="F117" s="86" t="s">
        <v>3669</v>
      </c>
      <c r="G117" s="86" t="b">
        <v>0</v>
      </c>
      <c r="H117" s="86" t="b">
        <v>0</v>
      </c>
      <c r="I117" s="86" t="b">
        <v>0</v>
      </c>
      <c r="J117" s="86" t="b">
        <v>1</v>
      </c>
      <c r="K117" s="86" t="b">
        <v>0</v>
      </c>
      <c r="L117" s="86" t="b">
        <v>0</v>
      </c>
    </row>
    <row r="118" spans="1:12" ht="15">
      <c r="A118" s="86" t="s">
        <v>3197</v>
      </c>
      <c r="B118" s="86" t="s">
        <v>3137</v>
      </c>
      <c r="C118" s="86">
        <v>5</v>
      </c>
      <c r="D118" s="123">
        <v>0.002323415425034323</v>
      </c>
      <c r="E118" s="123">
        <v>2.6895625358141877</v>
      </c>
      <c r="F118" s="86" t="s">
        <v>3669</v>
      </c>
      <c r="G118" s="86" t="b">
        <v>1</v>
      </c>
      <c r="H118" s="86" t="b">
        <v>0</v>
      </c>
      <c r="I118" s="86" t="b">
        <v>0</v>
      </c>
      <c r="J118" s="86" t="b">
        <v>0</v>
      </c>
      <c r="K118" s="86" t="b">
        <v>0</v>
      </c>
      <c r="L118" s="86" t="b">
        <v>0</v>
      </c>
    </row>
    <row r="119" spans="1:12" ht="15">
      <c r="A119" s="86" t="s">
        <v>3138</v>
      </c>
      <c r="B119" s="86" t="s">
        <v>3198</v>
      </c>
      <c r="C119" s="86">
        <v>5</v>
      </c>
      <c r="D119" s="123">
        <v>0.002323415425034323</v>
      </c>
      <c r="E119" s="123">
        <v>2.6895625358141877</v>
      </c>
      <c r="F119" s="86" t="s">
        <v>3669</v>
      </c>
      <c r="G119" s="86" t="b">
        <v>0</v>
      </c>
      <c r="H119" s="86" t="b">
        <v>0</v>
      </c>
      <c r="I119" s="86" t="b">
        <v>0</v>
      </c>
      <c r="J119" s="86" t="b">
        <v>0</v>
      </c>
      <c r="K119" s="86" t="b">
        <v>0</v>
      </c>
      <c r="L119" s="86" t="b">
        <v>0</v>
      </c>
    </row>
    <row r="120" spans="1:12" ht="15">
      <c r="A120" s="86" t="s">
        <v>3198</v>
      </c>
      <c r="B120" s="86" t="s">
        <v>3199</v>
      </c>
      <c r="C120" s="86">
        <v>5</v>
      </c>
      <c r="D120" s="123">
        <v>0.002323415425034323</v>
      </c>
      <c r="E120" s="123">
        <v>2.8356905714924254</v>
      </c>
      <c r="F120" s="86" t="s">
        <v>3669</v>
      </c>
      <c r="G120" s="86" t="b">
        <v>0</v>
      </c>
      <c r="H120" s="86" t="b">
        <v>0</v>
      </c>
      <c r="I120" s="86" t="b">
        <v>0</v>
      </c>
      <c r="J120" s="86" t="b">
        <v>0</v>
      </c>
      <c r="K120" s="86" t="b">
        <v>0</v>
      </c>
      <c r="L120" s="86" t="b">
        <v>0</v>
      </c>
    </row>
    <row r="121" spans="1:12" ht="15">
      <c r="A121" s="86" t="s">
        <v>3199</v>
      </c>
      <c r="B121" s="86" t="s">
        <v>2533</v>
      </c>
      <c r="C121" s="86">
        <v>5</v>
      </c>
      <c r="D121" s="123">
        <v>0.002323415425034323</v>
      </c>
      <c r="E121" s="123">
        <v>2.4207172235216077</v>
      </c>
      <c r="F121" s="86" t="s">
        <v>3669</v>
      </c>
      <c r="G121" s="86" t="b">
        <v>0</v>
      </c>
      <c r="H121" s="86" t="b">
        <v>0</v>
      </c>
      <c r="I121" s="86" t="b">
        <v>0</v>
      </c>
      <c r="J121" s="86" t="b">
        <v>0</v>
      </c>
      <c r="K121" s="86" t="b">
        <v>0</v>
      </c>
      <c r="L121" s="86" t="b">
        <v>0</v>
      </c>
    </row>
    <row r="122" spans="1:12" ht="15">
      <c r="A122" s="86" t="s">
        <v>2533</v>
      </c>
      <c r="B122" s="86" t="s">
        <v>2535</v>
      </c>
      <c r="C122" s="86">
        <v>5</v>
      </c>
      <c r="D122" s="123">
        <v>0.002323415425034323</v>
      </c>
      <c r="E122" s="123">
        <v>1.7217472191855887</v>
      </c>
      <c r="F122" s="86" t="s">
        <v>3669</v>
      </c>
      <c r="G122" s="86" t="b">
        <v>0</v>
      </c>
      <c r="H122" s="86" t="b">
        <v>0</v>
      </c>
      <c r="I122" s="86" t="b">
        <v>0</v>
      </c>
      <c r="J122" s="86" t="b">
        <v>0</v>
      </c>
      <c r="K122" s="86" t="b">
        <v>0</v>
      </c>
      <c r="L122" s="86" t="b">
        <v>0</v>
      </c>
    </row>
    <row r="123" spans="1:12" ht="15">
      <c r="A123" s="86" t="s">
        <v>2535</v>
      </c>
      <c r="B123" s="86" t="s">
        <v>3162</v>
      </c>
      <c r="C123" s="86">
        <v>5</v>
      </c>
      <c r="D123" s="123">
        <v>0.002323415425034323</v>
      </c>
      <c r="E123" s="123">
        <v>2.0405059818100018</v>
      </c>
      <c r="F123" s="86" t="s">
        <v>3669</v>
      </c>
      <c r="G123" s="86" t="b">
        <v>0</v>
      </c>
      <c r="H123" s="86" t="b">
        <v>0</v>
      </c>
      <c r="I123" s="86" t="b">
        <v>0</v>
      </c>
      <c r="J123" s="86" t="b">
        <v>0</v>
      </c>
      <c r="K123" s="86" t="b">
        <v>0</v>
      </c>
      <c r="L123" s="86" t="b">
        <v>0</v>
      </c>
    </row>
    <row r="124" spans="1:12" ht="15">
      <c r="A124" s="86" t="s">
        <v>3091</v>
      </c>
      <c r="B124" s="86" t="s">
        <v>3200</v>
      </c>
      <c r="C124" s="86">
        <v>5</v>
      </c>
      <c r="D124" s="123">
        <v>0.002323415425034323</v>
      </c>
      <c r="E124" s="123">
        <v>2.3585693167727633</v>
      </c>
      <c r="F124" s="86" t="s">
        <v>3669</v>
      </c>
      <c r="G124" s="86" t="b">
        <v>0</v>
      </c>
      <c r="H124" s="86" t="b">
        <v>0</v>
      </c>
      <c r="I124" s="86" t="b">
        <v>0</v>
      </c>
      <c r="J124" s="86" t="b">
        <v>0</v>
      </c>
      <c r="K124" s="86" t="b">
        <v>0</v>
      </c>
      <c r="L124" s="86" t="b">
        <v>0</v>
      </c>
    </row>
    <row r="125" spans="1:12" ht="15">
      <c r="A125" s="86" t="s">
        <v>3200</v>
      </c>
      <c r="B125" s="86" t="s">
        <v>3201</v>
      </c>
      <c r="C125" s="86">
        <v>5</v>
      </c>
      <c r="D125" s="123">
        <v>0.002323415425034323</v>
      </c>
      <c r="E125" s="123">
        <v>2.8356905714924254</v>
      </c>
      <c r="F125" s="86" t="s">
        <v>3669</v>
      </c>
      <c r="G125" s="86" t="b">
        <v>0</v>
      </c>
      <c r="H125" s="86" t="b">
        <v>0</v>
      </c>
      <c r="I125" s="86" t="b">
        <v>0</v>
      </c>
      <c r="J125" s="86" t="b">
        <v>0</v>
      </c>
      <c r="K125" s="86" t="b">
        <v>0</v>
      </c>
      <c r="L125" s="86" t="b">
        <v>0</v>
      </c>
    </row>
    <row r="126" spans="1:12" ht="15">
      <c r="A126" s="86" t="s">
        <v>3201</v>
      </c>
      <c r="B126" s="86" t="s">
        <v>3202</v>
      </c>
      <c r="C126" s="86">
        <v>5</v>
      </c>
      <c r="D126" s="123">
        <v>0.002323415425034323</v>
      </c>
      <c r="E126" s="123">
        <v>2.8356905714924254</v>
      </c>
      <c r="F126" s="86" t="s">
        <v>3669</v>
      </c>
      <c r="G126" s="86" t="b">
        <v>0</v>
      </c>
      <c r="H126" s="86" t="b">
        <v>0</v>
      </c>
      <c r="I126" s="86" t="b">
        <v>0</v>
      </c>
      <c r="J126" s="86" t="b">
        <v>0</v>
      </c>
      <c r="K126" s="86" t="b">
        <v>0</v>
      </c>
      <c r="L126" s="86" t="b">
        <v>0</v>
      </c>
    </row>
    <row r="127" spans="1:12" ht="15">
      <c r="A127" s="86" t="s">
        <v>3202</v>
      </c>
      <c r="B127" s="86" t="s">
        <v>3203</v>
      </c>
      <c r="C127" s="86">
        <v>5</v>
      </c>
      <c r="D127" s="123">
        <v>0.002323415425034323</v>
      </c>
      <c r="E127" s="123">
        <v>2.8356905714924254</v>
      </c>
      <c r="F127" s="86" t="s">
        <v>3669</v>
      </c>
      <c r="G127" s="86" t="b">
        <v>0</v>
      </c>
      <c r="H127" s="86" t="b">
        <v>0</v>
      </c>
      <c r="I127" s="86" t="b">
        <v>0</v>
      </c>
      <c r="J127" s="86" t="b">
        <v>0</v>
      </c>
      <c r="K127" s="86" t="b">
        <v>0</v>
      </c>
      <c r="L127" s="86" t="b">
        <v>0</v>
      </c>
    </row>
    <row r="128" spans="1:12" ht="15">
      <c r="A128" s="86" t="s">
        <v>3203</v>
      </c>
      <c r="B128" s="86" t="s">
        <v>3204</v>
      </c>
      <c r="C128" s="86">
        <v>5</v>
      </c>
      <c r="D128" s="123">
        <v>0.002323415425034323</v>
      </c>
      <c r="E128" s="123">
        <v>2.8356905714924254</v>
      </c>
      <c r="F128" s="86" t="s">
        <v>3669</v>
      </c>
      <c r="G128" s="86" t="b">
        <v>0</v>
      </c>
      <c r="H128" s="86" t="b">
        <v>0</v>
      </c>
      <c r="I128" s="86" t="b">
        <v>0</v>
      </c>
      <c r="J128" s="86" t="b">
        <v>0</v>
      </c>
      <c r="K128" s="86" t="b">
        <v>0</v>
      </c>
      <c r="L128" s="86" t="b">
        <v>0</v>
      </c>
    </row>
    <row r="129" spans="1:12" ht="15">
      <c r="A129" s="86" t="s">
        <v>3204</v>
      </c>
      <c r="B129" s="86" t="s">
        <v>3205</v>
      </c>
      <c r="C129" s="86">
        <v>5</v>
      </c>
      <c r="D129" s="123">
        <v>0.002323415425034323</v>
      </c>
      <c r="E129" s="123">
        <v>2.8356905714924254</v>
      </c>
      <c r="F129" s="86" t="s">
        <v>3669</v>
      </c>
      <c r="G129" s="86" t="b">
        <v>0</v>
      </c>
      <c r="H129" s="86" t="b">
        <v>0</v>
      </c>
      <c r="I129" s="86" t="b">
        <v>0</v>
      </c>
      <c r="J129" s="86" t="b">
        <v>0</v>
      </c>
      <c r="K129" s="86" t="b">
        <v>0</v>
      </c>
      <c r="L129" s="86" t="b">
        <v>0</v>
      </c>
    </row>
    <row r="130" spans="1:12" ht="15">
      <c r="A130" s="86" t="s">
        <v>3205</v>
      </c>
      <c r="B130" s="86" t="s">
        <v>3206</v>
      </c>
      <c r="C130" s="86">
        <v>5</v>
      </c>
      <c r="D130" s="123">
        <v>0.002323415425034323</v>
      </c>
      <c r="E130" s="123">
        <v>2.8356905714924254</v>
      </c>
      <c r="F130" s="86" t="s">
        <v>3669</v>
      </c>
      <c r="G130" s="86" t="b">
        <v>0</v>
      </c>
      <c r="H130" s="86" t="b">
        <v>0</v>
      </c>
      <c r="I130" s="86" t="b">
        <v>0</v>
      </c>
      <c r="J130" s="86" t="b">
        <v>0</v>
      </c>
      <c r="K130" s="86" t="b">
        <v>0</v>
      </c>
      <c r="L130" s="86" t="b">
        <v>0</v>
      </c>
    </row>
    <row r="131" spans="1:12" ht="15">
      <c r="A131" s="86" t="s">
        <v>3206</v>
      </c>
      <c r="B131" s="86" t="s">
        <v>3207</v>
      </c>
      <c r="C131" s="86">
        <v>5</v>
      </c>
      <c r="D131" s="123">
        <v>0.002323415425034323</v>
      </c>
      <c r="E131" s="123">
        <v>2.8356905714924254</v>
      </c>
      <c r="F131" s="86" t="s">
        <v>3669</v>
      </c>
      <c r="G131" s="86" t="b">
        <v>0</v>
      </c>
      <c r="H131" s="86" t="b">
        <v>0</v>
      </c>
      <c r="I131" s="86" t="b">
        <v>0</v>
      </c>
      <c r="J131" s="86" t="b">
        <v>0</v>
      </c>
      <c r="K131" s="86" t="b">
        <v>0</v>
      </c>
      <c r="L131" s="86" t="b">
        <v>0</v>
      </c>
    </row>
    <row r="132" spans="1:12" ht="15">
      <c r="A132" s="86" t="s">
        <v>3207</v>
      </c>
      <c r="B132" s="86" t="s">
        <v>3096</v>
      </c>
      <c r="C132" s="86">
        <v>5</v>
      </c>
      <c r="D132" s="123">
        <v>0.002323415425034323</v>
      </c>
      <c r="E132" s="123">
        <v>2.631570588836501</v>
      </c>
      <c r="F132" s="86" t="s">
        <v>3669</v>
      </c>
      <c r="G132" s="86" t="b">
        <v>0</v>
      </c>
      <c r="H132" s="86" t="b">
        <v>0</v>
      </c>
      <c r="I132" s="86" t="b">
        <v>0</v>
      </c>
      <c r="J132" s="86" t="b">
        <v>1</v>
      </c>
      <c r="K132" s="86" t="b">
        <v>0</v>
      </c>
      <c r="L132" s="86" t="b">
        <v>0</v>
      </c>
    </row>
    <row r="133" spans="1:12" ht="15">
      <c r="A133" s="86" t="s">
        <v>3096</v>
      </c>
      <c r="B133" s="86" t="s">
        <v>3208</v>
      </c>
      <c r="C133" s="86">
        <v>5</v>
      </c>
      <c r="D133" s="123">
        <v>0.002323415425034323</v>
      </c>
      <c r="E133" s="123">
        <v>2.4932678906702193</v>
      </c>
      <c r="F133" s="86" t="s">
        <v>3669</v>
      </c>
      <c r="G133" s="86" t="b">
        <v>1</v>
      </c>
      <c r="H133" s="86" t="b">
        <v>0</v>
      </c>
      <c r="I133" s="86" t="b">
        <v>0</v>
      </c>
      <c r="J133" s="86" t="b">
        <v>0</v>
      </c>
      <c r="K133" s="86" t="b">
        <v>0</v>
      </c>
      <c r="L133" s="86" t="b">
        <v>0</v>
      </c>
    </row>
    <row r="134" spans="1:12" ht="15">
      <c r="A134" s="86" t="s">
        <v>3208</v>
      </c>
      <c r="B134" s="86" t="s">
        <v>3209</v>
      </c>
      <c r="C134" s="86">
        <v>5</v>
      </c>
      <c r="D134" s="123">
        <v>0.002323415425034323</v>
      </c>
      <c r="E134" s="123">
        <v>2.8356905714924254</v>
      </c>
      <c r="F134" s="86" t="s">
        <v>3669</v>
      </c>
      <c r="G134" s="86" t="b">
        <v>0</v>
      </c>
      <c r="H134" s="86" t="b">
        <v>0</v>
      </c>
      <c r="I134" s="86" t="b">
        <v>0</v>
      </c>
      <c r="J134" s="86" t="b">
        <v>0</v>
      </c>
      <c r="K134" s="86" t="b">
        <v>0</v>
      </c>
      <c r="L134" s="86" t="b">
        <v>0</v>
      </c>
    </row>
    <row r="135" spans="1:12" ht="15">
      <c r="A135" s="86" t="s">
        <v>3209</v>
      </c>
      <c r="B135" s="86" t="s">
        <v>3210</v>
      </c>
      <c r="C135" s="86">
        <v>5</v>
      </c>
      <c r="D135" s="123">
        <v>0.002323415425034323</v>
      </c>
      <c r="E135" s="123">
        <v>2.8356905714924254</v>
      </c>
      <c r="F135" s="86" t="s">
        <v>3669</v>
      </c>
      <c r="G135" s="86" t="b">
        <v>0</v>
      </c>
      <c r="H135" s="86" t="b">
        <v>0</v>
      </c>
      <c r="I135" s="86" t="b">
        <v>0</v>
      </c>
      <c r="J135" s="86" t="b">
        <v>0</v>
      </c>
      <c r="K135" s="86" t="b">
        <v>0</v>
      </c>
      <c r="L135" s="86" t="b">
        <v>0</v>
      </c>
    </row>
    <row r="136" spans="1:12" ht="15">
      <c r="A136" s="86" t="s">
        <v>3210</v>
      </c>
      <c r="B136" s="86" t="s">
        <v>3211</v>
      </c>
      <c r="C136" s="86">
        <v>5</v>
      </c>
      <c r="D136" s="123">
        <v>0.002323415425034323</v>
      </c>
      <c r="E136" s="123">
        <v>2.8356905714924254</v>
      </c>
      <c r="F136" s="86" t="s">
        <v>3669</v>
      </c>
      <c r="G136" s="86" t="b">
        <v>0</v>
      </c>
      <c r="H136" s="86" t="b">
        <v>0</v>
      </c>
      <c r="I136" s="86" t="b">
        <v>0</v>
      </c>
      <c r="J136" s="86" t="b">
        <v>0</v>
      </c>
      <c r="K136" s="86" t="b">
        <v>0</v>
      </c>
      <c r="L136" s="86" t="b">
        <v>0</v>
      </c>
    </row>
    <row r="137" spans="1:12" ht="15">
      <c r="A137" s="86" t="s">
        <v>3211</v>
      </c>
      <c r="B137" s="86" t="s">
        <v>3212</v>
      </c>
      <c r="C137" s="86">
        <v>5</v>
      </c>
      <c r="D137" s="123">
        <v>0.002323415425034323</v>
      </c>
      <c r="E137" s="123">
        <v>2.8356905714924254</v>
      </c>
      <c r="F137" s="86" t="s">
        <v>3669</v>
      </c>
      <c r="G137" s="86" t="b">
        <v>0</v>
      </c>
      <c r="H137" s="86" t="b">
        <v>0</v>
      </c>
      <c r="I137" s="86" t="b">
        <v>0</v>
      </c>
      <c r="J137" s="86" t="b">
        <v>0</v>
      </c>
      <c r="K137" s="86" t="b">
        <v>0</v>
      </c>
      <c r="L137" s="86" t="b">
        <v>0</v>
      </c>
    </row>
    <row r="138" spans="1:12" ht="15">
      <c r="A138" s="86" t="s">
        <v>3212</v>
      </c>
      <c r="B138" s="86" t="s">
        <v>389</v>
      </c>
      <c r="C138" s="86">
        <v>5</v>
      </c>
      <c r="D138" s="123">
        <v>0.002323415425034323</v>
      </c>
      <c r="E138" s="123">
        <v>2.8356905714924254</v>
      </c>
      <c r="F138" s="86" t="s">
        <v>3669</v>
      </c>
      <c r="G138" s="86" t="b">
        <v>0</v>
      </c>
      <c r="H138" s="86" t="b">
        <v>0</v>
      </c>
      <c r="I138" s="86" t="b">
        <v>0</v>
      </c>
      <c r="J138" s="86" t="b">
        <v>0</v>
      </c>
      <c r="K138" s="86" t="b">
        <v>0</v>
      </c>
      <c r="L138" s="86" t="b">
        <v>0</v>
      </c>
    </row>
    <row r="139" spans="1:12" ht="15">
      <c r="A139" s="86" t="s">
        <v>2524</v>
      </c>
      <c r="B139" s="86" t="s">
        <v>2527</v>
      </c>
      <c r="C139" s="86">
        <v>4</v>
      </c>
      <c r="D139" s="123">
        <v>0.0022910408774223933</v>
      </c>
      <c r="E139" s="123">
        <v>2.0953278819981818</v>
      </c>
      <c r="F139" s="86" t="s">
        <v>3669</v>
      </c>
      <c r="G139" s="86" t="b">
        <v>0</v>
      </c>
      <c r="H139" s="86" t="b">
        <v>0</v>
      </c>
      <c r="I139" s="86" t="b">
        <v>0</v>
      </c>
      <c r="J139" s="86" t="b">
        <v>1</v>
      </c>
      <c r="K139" s="86" t="b">
        <v>0</v>
      </c>
      <c r="L139" s="86" t="b">
        <v>0</v>
      </c>
    </row>
    <row r="140" spans="1:12" ht="15">
      <c r="A140" s="86" t="s">
        <v>3094</v>
      </c>
      <c r="B140" s="86" t="s">
        <v>2500</v>
      </c>
      <c r="C140" s="86">
        <v>4</v>
      </c>
      <c r="D140" s="123">
        <v>0.0019640120934311047</v>
      </c>
      <c r="E140" s="123">
        <v>1.8165742810453527</v>
      </c>
      <c r="F140" s="86" t="s">
        <v>3669</v>
      </c>
      <c r="G140" s="86" t="b">
        <v>0</v>
      </c>
      <c r="H140" s="86" t="b">
        <v>0</v>
      </c>
      <c r="I140" s="86" t="b">
        <v>0</v>
      </c>
      <c r="J140" s="86" t="b">
        <v>0</v>
      </c>
      <c r="K140" s="86" t="b">
        <v>1</v>
      </c>
      <c r="L140" s="86" t="b">
        <v>0</v>
      </c>
    </row>
    <row r="141" spans="1:12" ht="15">
      <c r="A141" s="86" t="s">
        <v>2500</v>
      </c>
      <c r="B141" s="86" t="s">
        <v>2551</v>
      </c>
      <c r="C141" s="86">
        <v>4</v>
      </c>
      <c r="D141" s="123">
        <v>0.0019640120934311047</v>
      </c>
      <c r="E141" s="123">
        <v>2.2559069748756153</v>
      </c>
      <c r="F141" s="86" t="s">
        <v>3669</v>
      </c>
      <c r="G141" s="86" t="b">
        <v>0</v>
      </c>
      <c r="H141" s="86" t="b">
        <v>1</v>
      </c>
      <c r="I141" s="86" t="b">
        <v>0</v>
      </c>
      <c r="J141" s="86" t="b">
        <v>0</v>
      </c>
      <c r="K141" s="86" t="b">
        <v>0</v>
      </c>
      <c r="L141" s="86" t="b">
        <v>0</v>
      </c>
    </row>
    <row r="142" spans="1:12" ht="15">
      <c r="A142" s="86" t="s">
        <v>2551</v>
      </c>
      <c r="B142" s="86" t="s">
        <v>3178</v>
      </c>
      <c r="C142" s="86">
        <v>4</v>
      </c>
      <c r="D142" s="123">
        <v>0.0019640120934311047</v>
      </c>
      <c r="E142" s="123">
        <v>2.592652522806131</v>
      </c>
      <c r="F142" s="86" t="s">
        <v>3669</v>
      </c>
      <c r="G142" s="86" t="b">
        <v>0</v>
      </c>
      <c r="H142" s="86" t="b">
        <v>0</v>
      </c>
      <c r="I142" s="86" t="b">
        <v>0</v>
      </c>
      <c r="J142" s="86" t="b">
        <v>0</v>
      </c>
      <c r="K142" s="86" t="b">
        <v>0</v>
      </c>
      <c r="L142" s="86" t="b">
        <v>0</v>
      </c>
    </row>
    <row r="143" spans="1:12" ht="15">
      <c r="A143" s="86" t="s">
        <v>3178</v>
      </c>
      <c r="B143" s="86" t="s">
        <v>3227</v>
      </c>
      <c r="C143" s="86">
        <v>4</v>
      </c>
      <c r="D143" s="123">
        <v>0.0019640120934311047</v>
      </c>
      <c r="E143" s="123">
        <v>2.8356905714924254</v>
      </c>
      <c r="F143" s="86" t="s">
        <v>3669</v>
      </c>
      <c r="G143" s="86" t="b">
        <v>0</v>
      </c>
      <c r="H143" s="86" t="b">
        <v>0</v>
      </c>
      <c r="I143" s="86" t="b">
        <v>0</v>
      </c>
      <c r="J143" s="86" t="b">
        <v>0</v>
      </c>
      <c r="K143" s="86" t="b">
        <v>0</v>
      </c>
      <c r="L143" s="86" t="b">
        <v>0</v>
      </c>
    </row>
    <row r="144" spans="1:12" ht="15">
      <c r="A144" s="86" t="s">
        <v>3227</v>
      </c>
      <c r="B144" s="86" t="s">
        <v>3228</v>
      </c>
      <c r="C144" s="86">
        <v>4</v>
      </c>
      <c r="D144" s="123">
        <v>0.0019640120934311047</v>
      </c>
      <c r="E144" s="123">
        <v>2.932600584500482</v>
      </c>
      <c r="F144" s="86" t="s">
        <v>3669</v>
      </c>
      <c r="G144" s="86" t="b">
        <v>0</v>
      </c>
      <c r="H144" s="86" t="b">
        <v>0</v>
      </c>
      <c r="I144" s="86" t="b">
        <v>0</v>
      </c>
      <c r="J144" s="86" t="b">
        <v>0</v>
      </c>
      <c r="K144" s="86" t="b">
        <v>0</v>
      </c>
      <c r="L144" s="86" t="b">
        <v>0</v>
      </c>
    </row>
    <row r="145" spans="1:12" ht="15">
      <c r="A145" s="86" t="s">
        <v>3228</v>
      </c>
      <c r="B145" s="86" t="s">
        <v>3081</v>
      </c>
      <c r="C145" s="86">
        <v>4</v>
      </c>
      <c r="D145" s="123">
        <v>0.0019640120934311047</v>
      </c>
      <c r="E145" s="123">
        <v>2.5804180663891194</v>
      </c>
      <c r="F145" s="86" t="s">
        <v>3669</v>
      </c>
      <c r="G145" s="86" t="b">
        <v>0</v>
      </c>
      <c r="H145" s="86" t="b">
        <v>0</v>
      </c>
      <c r="I145" s="86" t="b">
        <v>0</v>
      </c>
      <c r="J145" s="86" t="b">
        <v>0</v>
      </c>
      <c r="K145" s="86" t="b">
        <v>0</v>
      </c>
      <c r="L145" s="86" t="b">
        <v>0</v>
      </c>
    </row>
    <row r="146" spans="1:12" ht="15">
      <c r="A146" s="86" t="s">
        <v>3081</v>
      </c>
      <c r="B146" s="86" t="s">
        <v>2549</v>
      </c>
      <c r="C146" s="86">
        <v>4</v>
      </c>
      <c r="D146" s="123">
        <v>0.0019640120934311047</v>
      </c>
      <c r="E146" s="123">
        <v>1.9326005845004819</v>
      </c>
      <c r="F146" s="86" t="s">
        <v>3669</v>
      </c>
      <c r="G146" s="86" t="b">
        <v>0</v>
      </c>
      <c r="H146" s="86" t="b">
        <v>0</v>
      </c>
      <c r="I146" s="86" t="b">
        <v>0</v>
      </c>
      <c r="J146" s="86" t="b">
        <v>0</v>
      </c>
      <c r="K146" s="86" t="b">
        <v>0</v>
      </c>
      <c r="L146" s="86" t="b">
        <v>0</v>
      </c>
    </row>
    <row r="147" spans="1:12" ht="15">
      <c r="A147" s="86" t="s">
        <v>2550</v>
      </c>
      <c r="B147" s="86" t="s">
        <v>3150</v>
      </c>
      <c r="C147" s="86">
        <v>4</v>
      </c>
      <c r="D147" s="123">
        <v>0.0019640120934311047</v>
      </c>
      <c r="E147" s="123">
        <v>2.1544493341168383</v>
      </c>
      <c r="F147" s="86" t="s">
        <v>3669</v>
      </c>
      <c r="G147" s="86" t="b">
        <v>0</v>
      </c>
      <c r="H147" s="86" t="b">
        <v>0</v>
      </c>
      <c r="I147" s="86" t="b">
        <v>0</v>
      </c>
      <c r="J147" s="86" t="b">
        <v>0</v>
      </c>
      <c r="K147" s="86" t="b">
        <v>0</v>
      </c>
      <c r="L147" s="86" t="b">
        <v>0</v>
      </c>
    </row>
    <row r="148" spans="1:12" ht="15">
      <c r="A148" s="86" t="s">
        <v>3150</v>
      </c>
      <c r="B148" s="86" t="s">
        <v>3229</v>
      </c>
      <c r="C148" s="86">
        <v>4</v>
      </c>
      <c r="D148" s="123">
        <v>0.0019640120934311047</v>
      </c>
      <c r="E148" s="123">
        <v>2.7565093254448008</v>
      </c>
      <c r="F148" s="86" t="s">
        <v>3669</v>
      </c>
      <c r="G148" s="86" t="b">
        <v>0</v>
      </c>
      <c r="H148" s="86" t="b">
        <v>0</v>
      </c>
      <c r="I148" s="86" t="b">
        <v>0</v>
      </c>
      <c r="J148" s="86" t="b">
        <v>0</v>
      </c>
      <c r="K148" s="86" t="b">
        <v>0</v>
      </c>
      <c r="L148" s="86" t="b">
        <v>0</v>
      </c>
    </row>
    <row r="149" spans="1:12" ht="15">
      <c r="A149" s="86" t="s">
        <v>3229</v>
      </c>
      <c r="B149" s="86" t="s">
        <v>3179</v>
      </c>
      <c r="C149" s="86">
        <v>4</v>
      </c>
      <c r="D149" s="123">
        <v>0.0019640120934311047</v>
      </c>
      <c r="E149" s="123">
        <v>2.8356905714924254</v>
      </c>
      <c r="F149" s="86" t="s">
        <v>3669</v>
      </c>
      <c r="G149" s="86" t="b">
        <v>0</v>
      </c>
      <c r="H149" s="86" t="b">
        <v>0</v>
      </c>
      <c r="I149" s="86" t="b">
        <v>0</v>
      </c>
      <c r="J149" s="86" t="b">
        <v>1</v>
      </c>
      <c r="K149" s="86" t="b">
        <v>0</v>
      </c>
      <c r="L149" s="86" t="b">
        <v>0</v>
      </c>
    </row>
    <row r="150" spans="1:12" ht="15">
      <c r="A150" s="86" t="s">
        <v>3179</v>
      </c>
      <c r="B150" s="86" t="s">
        <v>2538</v>
      </c>
      <c r="C150" s="86">
        <v>4</v>
      </c>
      <c r="D150" s="123">
        <v>0.0019640120934311047</v>
      </c>
      <c r="E150" s="123">
        <v>2.396357877662163</v>
      </c>
      <c r="F150" s="86" t="s">
        <v>3669</v>
      </c>
      <c r="G150" s="86" t="b">
        <v>1</v>
      </c>
      <c r="H150" s="86" t="b">
        <v>0</v>
      </c>
      <c r="I150" s="86" t="b">
        <v>0</v>
      </c>
      <c r="J150" s="86" t="b">
        <v>0</v>
      </c>
      <c r="K150" s="86" t="b">
        <v>0</v>
      </c>
      <c r="L150" s="86" t="b">
        <v>0</v>
      </c>
    </row>
    <row r="151" spans="1:12" ht="15">
      <c r="A151" s="86" t="s">
        <v>2538</v>
      </c>
      <c r="B151" s="86" t="s">
        <v>2500</v>
      </c>
      <c r="C151" s="86">
        <v>4</v>
      </c>
      <c r="D151" s="123">
        <v>0.0019640120934311047</v>
      </c>
      <c r="E151" s="123">
        <v>1.8165742810453527</v>
      </c>
      <c r="F151" s="86" t="s">
        <v>3669</v>
      </c>
      <c r="G151" s="86" t="b">
        <v>0</v>
      </c>
      <c r="H151" s="86" t="b">
        <v>0</v>
      </c>
      <c r="I151" s="86" t="b">
        <v>0</v>
      </c>
      <c r="J151" s="86" t="b">
        <v>0</v>
      </c>
      <c r="K151" s="86" t="b">
        <v>1</v>
      </c>
      <c r="L151" s="86" t="b">
        <v>0</v>
      </c>
    </row>
    <row r="152" spans="1:12" ht="15">
      <c r="A152" s="86" t="s">
        <v>3180</v>
      </c>
      <c r="B152" s="86" t="s">
        <v>3151</v>
      </c>
      <c r="C152" s="86">
        <v>4</v>
      </c>
      <c r="D152" s="123">
        <v>0.0019640120934311047</v>
      </c>
      <c r="E152" s="123">
        <v>2.6595993124367445</v>
      </c>
      <c r="F152" s="86" t="s">
        <v>3669</v>
      </c>
      <c r="G152" s="86" t="b">
        <v>0</v>
      </c>
      <c r="H152" s="86" t="b">
        <v>0</v>
      </c>
      <c r="I152" s="86" t="b">
        <v>0</v>
      </c>
      <c r="J152" s="86" t="b">
        <v>0</v>
      </c>
      <c r="K152" s="86" t="b">
        <v>0</v>
      </c>
      <c r="L152" s="86" t="b">
        <v>0</v>
      </c>
    </row>
    <row r="153" spans="1:12" ht="15">
      <c r="A153" s="86" t="s">
        <v>3151</v>
      </c>
      <c r="B153" s="86" t="s">
        <v>3230</v>
      </c>
      <c r="C153" s="86">
        <v>4</v>
      </c>
      <c r="D153" s="123">
        <v>0.0019640120934311047</v>
      </c>
      <c r="E153" s="123">
        <v>2.7565093254448008</v>
      </c>
      <c r="F153" s="86" t="s">
        <v>3669</v>
      </c>
      <c r="G153" s="86" t="b">
        <v>0</v>
      </c>
      <c r="H153" s="86" t="b">
        <v>0</v>
      </c>
      <c r="I153" s="86" t="b">
        <v>0</v>
      </c>
      <c r="J153" s="86" t="b">
        <v>0</v>
      </c>
      <c r="K153" s="86" t="b">
        <v>1</v>
      </c>
      <c r="L153" s="86" t="b">
        <v>0</v>
      </c>
    </row>
    <row r="154" spans="1:12" ht="15">
      <c r="A154" s="86" t="s">
        <v>3230</v>
      </c>
      <c r="B154" s="86" t="s">
        <v>2536</v>
      </c>
      <c r="C154" s="86">
        <v>4</v>
      </c>
      <c r="D154" s="123">
        <v>0.0019640120934311047</v>
      </c>
      <c r="E154" s="123">
        <v>2.2336305801644634</v>
      </c>
      <c r="F154" s="86" t="s">
        <v>3669</v>
      </c>
      <c r="G154" s="86" t="b">
        <v>0</v>
      </c>
      <c r="H154" s="86" t="b">
        <v>1</v>
      </c>
      <c r="I154" s="86" t="b">
        <v>0</v>
      </c>
      <c r="J154" s="86" t="b">
        <v>0</v>
      </c>
      <c r="K154" s="86" t="b">
        <v>0</v>
      </c>
      <c r="L154" s="86" t="b">
        <v>0</v>
      </c>
    </row>
    <row r="155" spans="1:12" ht="15">
      <c r="A155" s="86" t="s">
        <v>2536</v>
      </c>
      <c r="B155" s="86" t="s">
        <v>3231</v>
      </c>
      <c r="C155" s="86">
        <v>4</v>
      </c>
      <c r="D155" s="123">
        <v>0.0019640120934311047</v>
      </c>
      <c r="E155" s="123">
        <v>2.2336305801644634</v>
      </c>
      <c r="F155" s="86" t="s">
        <v>3669</v>
      </c>
      <c r="G155" s="86" t="b">
        <v>0</v>
      </c>
      <c r="H155" s="86" t="b">
        <v>0</v>
      </c>
      <c r="I155" s="86" t="b">
        <v>0</v>
      </c>
      <c r="J155" s="86" t="b">
        <v>0</v>
      </c>
      <c r="K155" s="86" t="b">
        <v>0</v>
      </c>
      <c r="L155" s="86" t="b">
        <v>0</v>
      </c>
    </row>
    <row r="156" spans="1:12" ht="15">
      <c r="A156" s="86" t="s">
        <v>3231</v>
      </c>
      <c r="B156" s="86" t="s">
        <v>587</v>
      </c>
      <c r="C156" s="86">
        <v>4</v>
      </c>
      <c r="D156" s="123">
        <v>0.0019640120934311047</v>
      </c>
      <c r="E156" s="123">
        <v>1.1767257288279906</v>
      </c>
      <c r="F156" s="86" t="s">
        <v>3669</v>
      </c>
      <c r="G156" s="86" t="b">
        <v>0</v>
      </c>
      <c r="H156" s="86" t="b">
        <v>0</v>
      </c>
      <c r="I156" s="86" t="b">
        <v>0</v>
      </c>
      <c r="J156" s="86" t="b">
        <v>0</v>
      </c>
      <c r="K156" s="86" t="b">
        <v>0</v>
      </c>
      <c r="L156" s="86" t="b">
        <v>0</v>
      </c>
    </row>
    <row r="157" spans="1:12" ht="15">
      <c r="A157" s="86" t="s">
        <v>2465</v>
      </c>
      <c r="B157" s="86" t="s">
        <v>3234</v>
      </c>
      <c r="C157" s="86">
        <v>4</v>
      </c>
      <c r="D157" s="123">
        <v>0.0019640120934311047</v>
      </c>
      <c r="E157" s="123">
        <v>2.087502544486225</v>
      </c>
      <c r="F157" s="86" t="s">
        <v>3669</v>
      </c>
      <c r="G157" s="86" t="b">
        <v>0</v>
      </c>
      <c r="H157" s="86" t="b">
        <v>0</v>
      </c>
      <c r="I157" s="86" t="b">
        <v>0</v>
      </c>
      <c r="J157" s="86" t="b">
        <v>0</v>
      </c>
      <c r="K157" s="86" t="b">
        <v>0</v>
      </c>
      <c r="L157" s="86" t="b">
        <v>0</v>
      </c>
    </row>
    <row r="158" spans="1:12" ht="15">
      <c r="A158" s="86" t="s">
        <v>3234</v>
      </c>
      <c r="B158" s="86" t="s">
        <v>3130</v>
      </c>
      <c r="C158" s="86">
        <v>4</v>
      </c>
      <c r="D158" s="123">
        <v>0.0019640120934311047</v>
      </c>
      <c r="E158" s="123">
        <v>2.6895625358141877</v>
      </c>
      <c r="F158" s="86" t="s">
        <v>3669</v>
      </c>
      <c r="G158" s="86" t="b">
        <v>0</v>
      </c>
      <c r="H158" s="86" t="b">
        <v>0</v>
      </c>
      <c r="I158" s="86" t="b">
        <v>0</v>
      </c>
      <c r="J158" s="86" t="b">
        <v>1</v>
      </c>
      <c r="K158" s="86" t="b">
        <v>0</v>
      </c>
      <c r="L158" s="86" t="b">
        <v>0</v>
      </c>
    </row>
    <row r="159" spans="1:12" ht="15">
      <c r="A159" s="86" t="s">
        <v>3130</v>
      </c>
      <c r="B159" s="86" t="s">
        <v>2565</v>
      </c>
      <c r="C159" s="86">
        <v>4</v>
      </c>
      <c r="D159" s="123">
        <v>0.0019640120934311047</v>
      </c>
      <c r="E159" s="123">
        <v>1.9298946911245571</v>
      </c>
      <c r="F159" s="86" t="s">
        <v>3669</v>
      </c>
      <c r="G159" s="86" t="b">
        <v>1</v>
      </c>
      <c r="H159" s="86" t="b">
        <v>0</v>
      </c>
      <c r="I159" s="86" t="b">
        <v>0</v>
      </c>
      <c r="J159" s="86" t="b">
        <v>0</v>
      </c>
      <c r="K159" s="86" t="b">
        <v>0</v>
      </c>
      <c r="L159" s="86" t="b">
        <v>0</v>
      </c>
    </row>
    <row r="160" spans="1:12" ht="15">
      <c r="A160" s="86" t="s">
        <v>2565</v>
      </c>
      <c r="B160" s="86" t="s">
        <v>3235</v>
      </c>
      <c r="C160" s="86">
        <v>4</v>
      </c>
      <c r="D160" s="123">
        <v>0.0019640120934311047</v>
      </c>
      <c r="E160" s="123">
        <v>2.1729327398108516</v>
      </c>
      <c r="F160" s="86" t="s">
        <v>3669</v>
      </c>
      <c r="G160" s="86" t="b">
        <v>0</v>
      </c>
      <c r="H160" s="86" t="b">
        <v>0</v>
      </c>
      <c r="I160" s="86" t="b">
        <v>0</v>
      </c>
      <c r="J160" s="86" t="b">
        <v>1</v>
      </c>
      <c r="K160" s="86" t="b">
        <v>0</v>
      </c>
      <c r="L160" s="86" t="b">
        <v>0</v>
      </c>
    </row>
    <row r="161" spans="1:12" ht="15">
      <c r="A161" s="86" t="s">
        <v>3235</v>
      </c>
      <c r="B161" s="86" t="s">
        <v>3236</v>
      </c>
      <c r="C161" s="86">
        <v>4</v>
      </c>
      <c r="D161" s="123">
        <v>0.0019640120934311047</v>
      </c>
      <c r="E161" s="123">
        <v>2.932600584500482</v>
      </c>
      <c r="F161" s="86" t="s">
        <v>3669</v>
      </c>
      <c r="G161" s="86" t="b">
        <v>1</v>
      </c>
      <c r="H161" s="86" t="b">
        <v>0</v>
      </c>
      <c r="I161" s="86" t="b">
        <v>0</v>
      </c>
      <c r="J161" s="86" t="b">
        <v>1</v>
      </c>
      <c r="K161" s="86" t="b">
        <v>0</v>
      </c>
      <c r="L161" s="86" t="b">
        <v>0</v>
      </c>
    </row>
    <row r="162" spans="1:12" ht="15">
      <c r="A162" s="86" t="s">
        <v>3236</v>
      </c>
      <c r="B162" s="86" t="s">
        <v>2521</v>
      </c>
      <c r="C162" s="86">
        <v>4</v>
      </c>
      <c r="D162" s="123">
        <v>0.0019640120934311047</v>
      </c>
      <c r="E162" s="123">
        <v>2.087502544486225</v>
      </c>
      <c r="F162" s="86" t="s">
        <v>3669</v>
      </c>
      <c r="G162" s="86" t="b">
        <v>1</v>
      </c>
      <c r="H162" s="86" t="b">
        <v>0</v>
      </c>
      <c r="I162" s="86" t="b">
        <v>0</v>
      </c>
      <c r="J162" s="86" t="b">
        <v>0</v>
      </c>
      <c r="K162" s="86" t="b">
        <v>0</v>
      </c>
      <c r="L162" s="86" t="b">
        <v>0</v>
      </c>
    </row>
    <row r="163" spans="1:12" ht="15">
      <c r="A163" s="86" t="s">
        <v>2521</v>
      </c>
      <c r="B163" s="86" t="s">
        <v>3237</v>
      </c>
      <c r="C163" s="86">
        <v>4</v>
      </c>
      <c r="D163" s="123">
        <v>0.0019640120934311047</v>
      </c>
      <c r="E163" s="123">
        <v>2.0031816587861893</v>
      </c>
      <c r="F163" s="86" t="s">
        <v>3669</v>
      </c>
      <c r="G163" s="86" t="b">
        <v>0</v>
      </c>
      <c r="H163" s="86" t="b">
        <v>0</v>
      </c>
      <c r="I163" s="86" t="b">
        <v>0</v>
      </c>
      <c r="J163" s="86" t="b">
        <v>0</v>
      </c>
      <c r="K163" s="86" t="b">
        <v>0</v>
      </c>
      <c r="L163" s="86" t="b">
        <v>0</v>
      </c>
    </row>
    <row r="164" spans="1:12" ht="15">
      <c r="A164" s="86" t="s">
        <v>3237</v>
      </c>
      <c r="B164" s="86" t="s">
        <v>3238</v>
      </c>
      <c r="C164" s="86">
        <v>4</v>
      </c>
      <c r="D164" s="123">
        <v>0.0019640120934311047</v>
      </c>
      <c r="E164" s="123">
        <v>2.932600584500482</v>
      </c>
      <c r="F164" s="86" t="s">
        <v>3669</v>
      </c>
      <c r="G164" s="86" t="b">
        <v>0</v>
      </c>
      <c r="H164" s="86" t="b">
        <v>0</v>
      </c>
      <c r="I164" s="86" t="b">
        <v>0</v>
      </c>
      <c r="J164" s="86" t="b">
        <v>0</v>
      </c>
      <c r="K164" s="86" t="b">
        <v>0</v>
      </c>
      <c r="L164" s="86" t="b">
        <v>0</v>
      </c>
    </row>
    <row r="165" spans="1:12" ht="15">
      <c r="A165" s="86" t="s">
        <v>3238</v>
      </c>
      <c r="B165" s="86" t="s">
        <v>3239</v>
      </c>
      <c r="C165" s="86">
        <v>4</v>
      </c>
      <c r="D165" s="123">
        <v>0.0019640120934311047</v>
      </c>
      <c r="E165" s="123">
        <v>2.932600584500482</v>
      </c>
      <c r="F165" s="86" t="s">
        <v>3669</v>
      </c>
      <c r="G165" s="86" t="b">
        <v>0</v>
      </c>
      <c r="H165" s="86" t="b">
        <v>0</v>
      </c>
      <c r="I165" s="86" t="b">
        <v>0</v>
      </c>
      <c r="J165" s="86" t="b">
        <v>0</v>
      </c>
      <c r="K165" s="86" t="b">
        <v>0</v>
      </c>
      <c r="L165" s="86" t="b">
        <v>0</v>
      </c>
    </row>
    <row r="166" spans="1:12" ht="15">
      <c r="A166" s="86" t="s">
        <v>3239</v>
      </c>
      <c r="B166" s="86" t="s">
        <v>2533</v>
      </c>
      <c r="C166" s="86">
        <v>4</v>
      </c>
      <c r="D166" s="123">
        <v>0.0019640120934311047</v>
      </c>
      <c r="E166" s="123">
        <v>2.4207172235216077</v>
      </c>
      <c r="F166" s="86" t="s">
        <v>3669</v>
      </c>
      <c r="G166" s="86" t="b">
        <v>0</v>
      </c>
      <c r="H166" s="86" t="b">
        <v>0</v>
      </c>
      <c r="I166" s="86" t="b">
        <v>0</v>
      </c>
      <c r="J166" s="86" t="b">
        <v>0</v>
      </c>
      <c r="K166" s="86" t="b">
        <v>0</v>
      </c>
      <c r="L166" s="86" t="b">
        <v>0</v>
      </c>
    </row>
    <row r="167" spans="1:12" ht="15">
      <c r="A167" s="86" t="s">
        <v>2533</v>
      </c>
      <c r="B167" s="86" t="s">
        <v>2531</v>
      </c>
      <c r="C167" s="86">
        <v>4</v>
      </c>
      <c r="D167" s="123">
        <v>0.0019640120934311047</v>
      </c>
      <c r="E167" s="123">
        <v>1.5456559601299076</v>
      </c>
      <c r="F167" s="86" t="s">
        <v>3669</v>
      </c>
      <c r="G167" s="86" t="b">
        <v>0</v>
      </c>
      <c r="H167" s="86" t="b">
        <v>0</v>
      </c>
      <c r="I167" s="86" t="b">
        <v>0</v>
      </c>
      <c r="J167" s="86" t="b">
        <v>1</v>
      </c>
      <c r="K167" s="86" t="b">
        <v>0</v>
      </c>
      <c r="L167" s="86" t="b">
        <v>0</v>
      </c>
    </row>
    <row r="168" spans="1:12" ht="15">
      <c r="A168" s="86" t="s">
        <v>2531</v>
      </c>
      <c r="B168" s="86" t="s">
        <v>3240</v>
      </c>
      <c r="C168" s="86">
        <v>4</v>
      </c>
      <c r="D168" s="123">
        <v>0.0019640120934311047</v>
      </c>
      <c r="E168" s="123">
        <v>2.057539321108782</v>
      </c>
      <c r="F168" s="86" t="s">
        <v>3669</v>
      </c>
      <c r="G168" s="86" t="b">
        <v>1</v>
      </c>
      <c r="H168" s="86" t="b">
        <v>0</v>
      </c>
      <c r="I168" s="86" t="b">
        <v>0</v>
      </c>
      <c r="J168" s="86" t="b">
        <v>0</v>
      </c>
      <c r="K168" s="86" t="b">
        <v>0</v>
      </c>
      <c r="L168" s="86" t="b">
        <v>0</v>
      </c>
    </row>
    <row r="169" spans="1:12" ht="15">
      <c r="A169" s="86" t="s">
        <v>3240</v>
      </c>
      <c r="B169" s="86" t="s">
        <v>3241</v>
      </c>
      <c r="C169" s="86">
        <v>4</v>
      </c>
      <c r="D169" s="123">
        <v>0.0019640120934311047</v>
      </c>
      <c r="E169" s="123">
        <v>2.932600584500482</v>
      </c>
      <c r="F169" s="86" t="s">
        <v>3669</v>
      </c>
      <c r="G169" s="86" t="b">
        <v>0</v>
      </c>
      <c r="H169" s="86" t="b">
        <v>0</v>
      </c>
      <c r="I169" s="86" t="b">
        <v>0</v>
      </c>
      <c r="J169" s="86" t="b">
        <v>0</v>
      </c>
      <c r="K169" s="86" t="b">
        <v>0</v>
      </c>
      <c r="L169" s="86" t="b">
        <v>0</v>
      </c>
    </row>
    <row r="170" spans="1:12" ht="15">
      <c r="A170" s="86" t="s">
        <v>3241</v>
      </c>
      <c r="B170" s="86" t="s">
        <v>3242</v>
      </c>
      <c r="C170" s="86">
        <v>4</v>
      </c>
      <c r="D170" s="123">
        <v>0.0019640120934311047</v>
      </c>
      <c r="E170" s="123">
        <v>2.932600584500482</v>
      </c>
      <c r="F170" s="86" t="s">
        <v>3669</v>
      </c>
      <c r="G170" s="86" t="b">
        <v>0</v>
      </c>
      <c r="H170" s="86" t="b">
        <v>0</v>
      </c>
      <c r="I170" s="86" t="b">
        <v>0</v>
      </c>
      <c r="J170" s="86" t="b">
        <v>0</v>
      </c>
      <c r="K170" s="86" t="b">
        <v>0</v>
      </c>
      <c r="L170" s="86" t="b">
        <v>0</v>
      </c>
    </row>
    <row r="171" spans="1:12" ht="15">
      <c r="A171" s="86" t="s">
        <v>3242</v>
      </c>
      <c r="B171" s="86" t="s">
        <v>3243</v>
      </c>
      <c r="C171" s="86">
        <v>4</v>
      </c>
      <c r="D171" s="123">
        <v>0.0019640120934311047</v>
      </c>
      <c r="E171" s="123">
        <v>2.932600584500482</v>
      </c>
      <c r="F171" s="86" t="s">
        <v>3669</v>
      </c>
      <c r="G171" s="86" t="b">
        <v>0</v>
      </c>
      <c r="H171" s="86" t="b">
        <v>0</v>
      </c>
      <c r="I171" s="86" t="b">
        <v>0</v>
      </c>
      <c r="J171" s="86" t="b">
        <v>0</v>
      </c>
      <c r="K171" s="86" t="b">
        <v>0</v>
      </c>
      <c r="L171" s="86" t="b">
        <v>0</v>
      </c>
    </row>
    <row r="172" spans="1:12" ht="15">
      <c r="A172" s="86" t="s">
        <v>3243</v>
      </c>
      <c r="B172" s="86" t="s">
        <v>2532</v>
      </c>
      <c r="C172" s="86">
        <v>4</v>
      </c>
      <c r="D172" s="123">
        <v>0.0019640120934311047</v>
      </c>
      <c r="E172" s="123">
        <v>2.2559069748756153</v>
      </c>
      <c r="F172" s="86" t="s">
        <v>3669</v>
      </c>
      <c r="G172" s="86" t="b">
        <v>0</v>
      </c>
      <c r="H172" s="86" t="b">
        <v>0</v>
      </c>
      <c r="I172" s="86" t="b">
        <v>0</v>
      </c>
      <c r="J172" s="86" t="b">
        <v>0</v>
      </c>
      <c r="K172" s="86" t="b">
        <v>0</v>
      </c>
      <c r="L172" s="86" t="b">
        <v>0</v>
      </c>
    </row>
    <row r="173" spans="1:12" ht="15">
      <c r="A173" s="86" t="s">
        <v>2532</v>
      </c>
      <c r="B173" s="86" t="s">
        <v>3244</v>
      </c>
      <c r="C173" s="86">
        <v>4</v>
      </c>
      <c r="D173" s="123">
        <v>0.0019640120934311047</v>
      </c>
      <c r="E173" s="123">
        <v>2.2559069748756153</v>
      </c>
      <c r="F173" s="86" t="s">
        <v>3669</v>
      </c>
      <c r="G173" s="86" t="b">
        <v>0</v>
      </c>
      <c r="H173" s="86" t="b">
        <v>0</v>
      </c>
      <c r="I173" s="86" t="b">
        <v>0</v>
      </c>
      <c r="J173" s="86" t="b">
        <v>0</v>
      </c>
      <c r="K173" s="86" t="b">
        <v>0</v>
      </c>
      <c r="L173" s="86" t="b">
        <v>0</v>
      </c>
    </row>
    <row r="174" spans="1:12" ht="15">
      <c r="A174" s="86" t="s">
        <v>3244</v>
      </c>
      <c r="B174" s="86" t="s">
        <v>3245</v>
      </c>
      <c r="C174" s="86">
        <v>4</v>
      </c>
      <c r="D174" s="123">
        <v>0.0019640120934311047</v>
      </c>
      <c r="E174" s="123">
        <v>2.932600584500482</v>
      </c>
      <c r="F174" s="86" t="s">
        <v>3669</v>
      </c>
      <c r="G174" s="86" t="b">
        <v>0</v>
      </c>
      <c r="H174" s="86" t="b">
        <v>0</v>
      </c>
      <c r="I174" s="86" t="b">
        <v>0</v>
      </c>
      <c r="J174" s="86" t="b">
        <v>0</v>
      </c>
      <c r="K174" s="86" t="b">
        <v>0</v>
      </c>
      <c r="L174" s="86" t="b">
        <v>0</v>
      </c>
    </row>
    <row r="175" spans="1:12" ht="15">
      <c r="A175" s="86" t="s">
        <v>3245</v>
      </c>
      <c r="B175" s="86" t="s">
        <v>3246</v>
      </c>
      <c r="C175" s="86">
        <v>4</v>
      </c>
      <c r="D175" s="123">
        <v>0.0019640120934311047</v>
      </c>
      <c r="E175" s="123">
        <v>2.932600584500482</v>
      </c>
      <c r="F175" s="86" t="s">
        <v>3669</v>
      </c>
      <c r="G175" s="86" t="b">
        <v>0</v>
      </c>
      <c r="H175" s="86" t="b">
        <v>0</v>
      </c>
      <c r="I175" s="86" t="b">
        <v>0</v>
      </c>
      <c r="J175" s="86" t="b">
        <v>0</v>
      </c>
      <c r="K175" s="86" t="b">
        <v>0</v>
      </c>
      <c r="L175" s="86" t="b">
        <v>0</v>
      </c>
    </row>
    <row r="176" spans="1:12" ht="15">
      <c r="A176" s="86" t="s">
        <v>3246</v>
      </c>
      <c r="B176" s="86" t="s">
        <v>3118</v>
      </c>
      <c r="C176" s="86">
        <v>4</v>
      </c>
      <c r="D176" s="123">
        <v>0.0019640120934311047</v>
      </c>
      <c r="E176" s="123">
        <v>2.631570588836501</v>
      </c>
      <c r="F176" s="86" t="s">
        <v>3669</v>
      </c>
      <c r="G176" s="86" t="b">
        <v>0</v>
      </c>
      <c r="H176" s="86" t="b">
        <v>0</v>
      </c>
      <c r="I176" s="86" t="b">
        <v>0</v>
      </c>
      <c r="J176" s="86" t="b">
        <v>1</v>
      </c>
      <c r="K176" s="86" t="b">
        <v>0</v>
      </c>
      <c r="L176" s="86" t="b">
        <v>0</v>
      </c>
    </row>
    <row r="177" spans="1:12" ht="15">
      <c r="A177" s="86" t="s">
        <v>3156</v>
      </c>
      <c r="B177" s="86" t="s">
        <v>3247</v>
      </c>
      <c r="C177" s="86">
        <v>4</v>
      </c>
      <c r="D177" s="123">
        <v>0.0019640120934311047</v>
      </c>
      <c r="E177" s="123">
        <v>2.7565093254448008</v>
      </c>
      <c r="F177" s="86" t="s">
        <v>3669</v>
      </c>
      <c r="G177" s="86" t="b">
        <v>1</v>
      </c>
      <c r="H177" s="86" t="b">
        <v>0</v>
      </c>
      <c r="I177" s="86" t="b">
        <v>0</v>
      </c>
      <c r="J177" s="86" t="b">
        <v>0</v>
      </c>
      <c r="K177" s="86" t="b">
        <v>0</v>
      </c>
      <c r="L177" s="86" t="b">
        <v>0</v>
      </c>
    </row>
    <row r="178" spans="1:12" ht="15">
      <c r="A178" s="86" t="s">
        <v>3134</v>
      </c>
      <c r="B178" s="86" t="s">
        <v>3252</v>
      </c>
      <c r="C178" s="86">
        <v>4</v>
      </c>
      <c r="D178" s="123">
        <v>0.0019640120934311047</v>
      </c>
      <c r="E178" s="123">
        <v>2.6895625358141877</v>
      </c>
      <c r="F178" s="86" t="s">
        <v>3669</v>
      </c>
      <c r="G178" s="86" t="b">
        <v>0</v>
      </c>
      <c r="H178" s="86" t="b">
        <v>0</v>
      </c>
      <c r="I178" s="86" t="b">
        <v>0</v>
      </c>
      <c r="J178" s="86" t="b">
        <v>0</v>
      </c>
      <c r="K178" s="86" t="b">
        <v>0</v>
      </c>
      <c r="L178" s="86" t="b">
        <v>0</v>
      </c>
    </row>
    <row r="179" spans="1:12" ht="15">
      <c r="A179" s="86" t="s">
        <v>2572</v>
      </c>
      <c r="B179" s="86" t="s">
        <v>2573</v>
      </c>
      <c r="C179" s="86">
        <v>4</v>
      </c>
      <c r="D179" s="123">
        <v>0.0019640120934311047</v>
      </c>
      <c r="E179" s="123">
        <v>2.932600584500482</v>
      </c>
      <c r="F179" s="86" t="s">
        <v>3669</v>
      </c>
      <c r="G179" s="86" t="b">
        <v>0</v>
      </c>
      <c r="H179" s="86" t="b">
        <v>0</v>
      </c>
      <c r="I179" s="86" t="b">
        <v>0</v>
      </c>
      <c r="J179" s="86" t="b">
        <v>0</v>
      </c>
      <c r="K179" s="86" t="b">
        <v>0</v>
      </c>
      <c r="L179" s="86" t="b">
        <v>0</v>
      </c>
    </row>
    <row r="180" spans="1:12" ht="15">
      <c r="A180" s="86" t="s">
        <v>2566</v>
      </c>
      <c r="B180" s="86" t="s">
        <v>3159</v>
      </c>
      <c r="C180" s="86">
        <v>4</v>
      </c>
      <c r="D180" s="123">
        <v>0.0019640120934311047</v>
      </c>
      <c r="E180" s="123">
        <v>2.5134712767585063</v>
      </c>
      <c r="F180" s="86" t="s">
        <v>3669</v>
      </c>
      <c r="G180" s="86" t="b">
        <v>0</v>
      </c>
      <c r="H180" s="86" t="b">
        <v>1</v>
      </c>
      <c r="I180" s="86" t="b">
        <v>0</v>
      </c>
      <c r="J180" s="86" t="b">
        <v>0</v>
      </c>
      <c r="K180" s="86" t="b">
        <v>0</v>
      </c>
      <c r="L180" s="86" t="b">
        <v>0</v>
      </c>
    </row>
    <row r="181" spans="1:12" ht="15">
      <c r="A181" s="86" t="s">
        <v>587</v>
      </c>
      <c r="B181" s="86" t="s">
        <v>613</v>
      </c>
      <c r="C181" s="86">
        <v>4</v>
      </c>
      <c r="D181" s="123">
        <v>0.0019640120934311047</v>
      </c>
      <c r="E181" s="123">
        <v>0.632657684477715</v>
      </c>
      <c r="F181" s="86" t="s">
        <v>3669</v>
      </c>
      <c r="G181" s="86" t="b">
        <v>0</v>
      </c>
      <c r="H181" s="86" t="b">
        <v>0</v>
      </c>
      <c r="I181" s="86" t="b">
        <v>0</v>
      </c>
      <c r="J181" s="86" t="b">
        <v>0</v>
      </c>
      <c r="K181" s="86" t="b">
        <v>0</v>
      </c>
      <c r="L181" s="86" t="b">
        <v>0</v>
      </c>
    </row>
    <row r="182" spans="1:12" ht="15">
      <c r="A182" s="86" t="s">
        <v>3100</v>
      </c>
      <c r="B182" s="86" t="s">
        <v>3268</v>
      </c>
      <c r="C182" s="86">
        <v>4</v>
      </c>
      <c r="D182" s="123">
        <v>0.0022910408774223933</v>
      </c>
      <c r="E182" s="123">
        <v>2.534660575828444</v>
      </c>
      <c r="F182" s="86" t="s">
        <v>3669</v>
      </c>
      <c r="G182" s="86" t="b">
        <v>0</v>
      </c>
      <c r="H182" s="86" t="b">
        <v>0</v>
      </c>
      <c r="I182" s="86" t="b">
        <v>0</v>
      </c>
      <c r="J182" s="86" t="b">
        <v>0</v>
      </c>
      <c r="K182" s="86" t="b">
        <v>0</v>
      </c>
      <c r="L182" s="86" t="b">
        <v>0</v>
      </c>
    </row>
    <row r="183" spans="1:12" ht="15">
      <c r="A183" s="86" t="s">
        <v>3269</v>
      </c>
      <c r="B183" s="86" t="s">
        <v>3135</v>
      </c>
      <c r="C183" s="86">
        <v>4</v>
      </c>
      <c r="D183" s="123">
        <v>0.0022910408774223933</v>
      </c>
      <c r="E183" s="123">
        <v>2.8356905714924254</v>
      </c>
      <c r="F183" s="86" t="s">
        <v>3669</v>
      </c>
      <c r="G183" s="86" t="b">
        <v>0</v>
      </c>
      <c r="H183" s="86" t="b">
        <v>0</v>
      </c>
      <c r="I183" s="86" t="b">
        <v>0</v>
      </c>
      <c r="J183" s="86" t="b">
        <v>0</v>
      </c>
      <c r="K183" s="86" t="b">
        <v>0</v>
      </c>
      <c r="L183" s="86" t="b">
        <v>0</v>
      </c>
    </row>
    <row r="184" spans="1:12" ht="15">
      <c r="A184" s="86" t="s">
        <v>3081</v>
      </c>
      <c r="B184" s="86" t="s">
        <v>3276</v>
      </c>
      <c r="C184" s="86">
        <v>4</v>
      </c>
      <c r="D184" s="123">
        <v>0.0019640120934311047</v>
      </c>
      <c r="E184" s="123">
        <v>2.3305405931725196</v>
      </c>
      <c r="F184" s="86" t="s">
        <v>3669</v>
      </c>
      <c r="G184" s="86" t="b">
        <v>0</v>
      </c>
      <c r="H184" s="86" t="b">
        <v>0</v>
      </c>
      <c r="I184" s="86" t="b">
        <v>0</v>
      </c>
      <c r="J184" s="86" t="b">
        <v>0</v>
      </c>
      <c r="K184" s="86" t="b">
        <v>0</v>
      </c>
      <c r="L184" s="86" t="b">
        <v>0</v>
      </c>
    </row>
    <row r="185" spans="1:12" ht="15">
      <c r="A185" s="86" t="s">
        <v>3276</v>
      </c>
      <c r="B185" s="86" t="s">
        <v>3277</v>
      </c>
      <c r="C185" s="86">
        <v>4</v>
      </c>
      <c r="D185" s="123">
        <v>0.0019640120934311047</v>
      </c>
      <c r="E185" s="123">
        <v>2.932600584500482</v>
      </c>
      <c r="F185" s="86" t="s">
        <v>3669</v>
      </c>
      <c r="G185" s="86" t="b">
        <v>0</v>
      </c>
      <c r="H185" s="86" t="b">
        <v>0</v>
      </c>
      <c r="I185" s="86" t="b">
        <v>0</v>
      </c>
      <c r="J185" s="86" t="b">
        <v>0</v>
      </c>
      <c r="K185" s="86" t="b">
        <v>0</v>
      </c>
      <c r="L185" s="86" t="b">
        <v>0</v>
      </c>
    </row>
    <row r="186" spans="1:12" ht="15">
      <c r="A186" s="86" t="s">
        <v>3277</v>
      </c>
      <c r="B186" s="86" t="s">
        <v>3278</v>
      </c>
      <c r="C186" s="86">
        <v>4</v>
      </c>
      <c r="D186" s="123">
        <v>0.0019640120934311047</v>
      </c>
      <c r="E186" s="123">
        <v>2.932600584500482</v>
      </c>
      <c r="F186" s="86" t="s">
        <v>3669</v>
      </c>
      <c r="G186" s="86" t="b">
        <v>0</v>
      </c>
      <c r="H186" s="86" t="b">
        <v>0</v>
      </c>
      <c r="I186" s="86" t="b">
        <v>0</v>
      </c>
      <c r="J186" s="86" t="b">
        <v>0</v>
      </c>
      <c r="K186" s="86" t="b">
        <v>0</v>
      </c>
      <c r="L186" s="86" t="b">
        <v>0</v>
      </c>
    </row>
    <row r="187" spans="1:12" ht="15">
      <c r="A187" s="86" t="s">
        <v>3278</v>
      </c>
      <c r="B187" s="86" t="s">
        <v>587</v>
      </c>
      <c r="C187" s="86">
        <v>4</v>
      </c>
      <c r="D187" s="123">
        <v>0.0019640120934311047</v>
      </c>
      <c r="E187" s="123">
        <v>1.1767257288279906</v>
      </c>
      <c r="F187" s="86" t="s">
        <v>3669</v>
      </c>
      <c r="G187" s="86" t="b">
        <v>0</v>
      </c>
      <c r="H187" s="86" t="b">
        <v>0</v>
      </c>
      <c r="I187" s="86" t="b">
        <v>0</v>
      </c>
      <c r="J187" s="86" t="b">
        <v>0</v>
      </c>
      <c r="K187" s="86" t="b">
        <v>0</v>
      </c>
      <c r="L187" s="86" t="b">
        <v>0</v>
      </c>
    </row>
    <row r="188" spans="1:12" ht="15">
      <c r="A188" s="86" t="s">
        <v>587</v>
      </c>
      <c r="B188" s="86" t="s">
        <v>3279</v>
      </c>
      <c r="C188" s="86">
        <v>4</v>
      </c>
      <c r="D188" s="123">
        <v>0.0019640120934311047</v>
      </c>
      <c r="E188" s="123">
        <v>1.477755724491972</v>
      </c>
      <c r="F188" s="86" t="s">
        <v>3669</v>
      </c>
      <c r="G188" s="86" t="b">
        <v>0</v>
      </c>
      <c r="H188" s="86" t="b">
        <v>0</v>
      </c>
      <c r="I188" s="86" t="b">
        <v>0</v>
      </c>
      <c r="J188" s="86" t="b">
        <v>0</v>
      </c>
      <c r="K188" s="86" t="b">
        <v>0</v>
      </c>
      <c r="L188" s="86" t="b">
        <v>0</v>
      </c>
    </row>
    <row r="189" spans="1:12" ht="15">
      <c r="A189" s="86" t="s">
        <v>3279</v>
      </c>
      <c r="B189" s="86" t="s">
        <v>3280</v>
      </c>
      <c r="C189" s="86">
        <v>4</v>
      </c>
      <c r="D189" s="123">
        <v>0.0019640120934311047</v>
      </c>
      <c r="E189" s="123">
        <v>2.932600584500482</v>
      </c>
      <c r="F189" s="86" t="s">
        <v>3669</v>
      </c>
      <c r="G189" s="86" t="b">
        <v>0</v>
      </c>
      <c r="H189" s="86" t="b">
        <v>0</v>
      </c>
      <c r="I189" s="86" t="b">
        <v>0</v>
      </c>
      <c r="J189" s="86" t="b">
        <v>0</v>
      </c>
      <c r="K189" s="86" t="b">
        <v>0</v>
      </c>
      <c r="L189" s="86" t="b">
        <v>0</v>
      </c>
    </row>
    <row r="190" spans="1:12" ht="15">
      <c r="A190" s="86" t="s">
        <v>3280</v>
      </c>
      <c r="B190" s="86" t="s">
        <v>3219</v>
      </c>
      <c r="C190" s="86">
        <v>4</v>
      </c>
      <c r="D190" s="123">
        <v>0.0019640120934311047</v>
      </c>
      <c r="E190" s="123">
        <v>2.8356905714924254</v>
      </c>
      <c r="F190" s="86" t="s">
        <v>3669</v>
      </c>
      <c r="G190" s="86" t="b">
        <v>0</v>
      </c>
      <c r="H190" s="86" t="b">
        <v>0</v>
      </c>
      <c r="I190" s="86" t="b">
        <v>0</v>
      </c>
      <c r="J190" s="86" t="b">
        <v>0</v>
      </c>
      <c r="K190" s="86" t="b">
        <v>0</v>
      </c>
      <c r="L190" s="86" t="b">
        <v>0</v>
      </c>
    </row>
    <row r="191" spans="1:12" ht="15">
      <c r="A191" s="86" t="s">
        <v>3219</v>
      </c>
      <c r="B191" s="86" t="s">
        <v>3281</v>
      </c>
      <c r="C191" s="86">
        <v>4</v>
      </c>
      <c r="D191" s="123">
        <v>0.0019640120934311047</v>
      </c>
      <c r="E191" s="123">
        <v>2.8356905714924254</v>
      </c>
      <c r="F191" s="86" t="s">
        <v>3669</v>
      </c>
      <c r="G191" s="86" t="b">
        <v>0</v>
      </c>
      <c r="H191" s="86" t="b">
        <v>0</v>
      </c>
      <c r="I191" s="86" t="b">
        <v>0</v>
      </c>
      <c r="J191" s="86" t="b">
        <v>0</v>
      </c>
      <c r="K191" s="86" t="b">
        <v>0</v>
      </c>
      <c r="L191" s="86" t="b">
        <v>0</v>
      </c>
    </row>
    <row r="192" spans="1:12" ht="15">
      <c r="A192" s="86" t="s">
        <v>3281</v>
      </c>
      <c r="B192" s="86" t="s">
        <v>3282</v>
      </c>
      <c r="C192" s="86">
        <v>4</v>
      </c>
      <c r="D192" s="123">
        <v>0.0019640120934311047</v>
      </c>
      <c r="E192" s="123">
        <v>2.932600584500482</v>
      </c>
      <c r="F192" s="86" t="s">
        <v>3669</v>
      </c>
      <c r="G192" s="86" t="b">
        <v>0</v>
      </c>
      <c r="H192" s="86" t="b">
        <v>0</v>
      </c>
      <c r="I192" s="86" t="b">
        <v>0</v>
      </c>
      <c r="J192" s="86" t="b">
        <v>0</v>
      </c>
      <c r="K192" s="86" t="b">
        <v>0</v>
      </c>
      <c r="L192" s="86" t="b">
        <v>0</v>
      </c>
    </row>
    <row r="193" spans="1:12" ht="15">
      <c r="A193" s="86" t="s">
        <v>3282</v>
      </c>
      <c r="B193" s="86" t="s">
        <v>3105</v>
      </c>
      <c r="C193" s="86">
        <v>4</v>
      </c>
      <c r="D193" s="123">
        <v>0.0019640120934311047</v>
      </c>
      <c r="E193" s="123">
        <v>2.5804180663891194</v>
      </c>
      <c r="F193" s="86" t="s">
        <v>3669</v>
      </c>
      <c r="G193" s="86" t="b">
        <v>0</v>
      </c>
      <c r="H193" s="86" t="b">
        <v>0</v>
      </c>
      <c r="I193" s="86" t="b">
        <v>0</v>
      </c>
      <c r="J193" s="86" t="b">
        <v>0</v>
      </c>
      <c r="K193" s="86" t="b">
        <v>0</v>
      </c>
      <c r="L193" s="86" t="b">
        <v>0</v>
      </c>
    </row>
    <row r="194" spans="1:12" ht="15">
      <c r="A194" s="86" t="s">
        <v>3105</v>
      </c>
      <c r="B194" s="86" t="s">
        <v>2531</v>
      </c>
      <c r="C194" s="86">
        <v>4</v>
      </c>
      <c r="D194" s="123">
        <v>0.0019640120934311047</v>
      </c>
      <c r="E194" s="123">
        <v>1.7053568029974195</v>
      </c>
      <c r="F194" s="86" t="s">
        <v>3669</v>
      </c>
      <c r="G194" s="86" t="b">
        <v>0</v>
      </c>
      <c r="H194" s="86" t="b">
        <v>0</v>
      </c>
      <c r="I194" s="86" t="b">
        <v>0</v>
      </c>
      <c r="J194" s="86" t="b">
        <v>1</v>
      </c>
      <c r="K194" s="86" t="b">
        <v>0</v>
      </c>
      <c r="L194" s="86" t="b">
        <v>0</v>
      </c>
    </row>
    <row r="195" spans="1:12" ht="15">
      <c r="A195" s="86" t="s">
        <v>2531</v>
      </c>
      <c r="B195" s="86" t="s">
        <v>390</v>
      </c>
      <c r="C195" s="86">
        <v>4</v>
      </c>
      <c r="D195" s="123">
        <v>0.0019640120934311047</v>
      </c>
      <c r="E195" s="123">
        <v>2.057539321108782</v>
      </c>
      <c r="F195" s="86" t="s">
        <v>3669</v>
      </c>
      <c r="G195" s="86" t="b">
        <v>1</v>
      </c>
      <c r="H195" s="86" t="b">
        <v>0</v>
      </c>
      <c r="I195" s="86" t="b">
        <v>0</v>
      </c>
      <c r="J195" s="86" t="b">
        <v>0</v>
      </c>
      <c r="K195" s="86" t="b">
        <v>0</v>
      </c>
      <c r="L195" s="86" t="b">
        <v>0</v>
      </c>
    </row>
    <row r="196" spans="1:12" ht="15">
      <c r="A196" s="86" t="s">
        <v>3160</v>
      </c>
      <c r="B196" s="86" t="s">
        <v>2466</v>
      </c>
      <c r="C196" s="86">
        <v>4</v>
      </c>
      <c r="D196" s="123">
        <v>0.0019640120934311047</v>
      </c>
      <c r="E196" s="123">
        <v>2.5804180663891194</v>
      </c>
      <c r="F196" s="86" t="s">
        <v>3669</v>
      </c>
      <c r="G196" s="86" t="b">
        <v>0</v>
      </c>
      <c r="H196" s="86" t="b">
        <v>0</v>
      </c>
      <c r="I196" s="86" t="b">
        <v>0</v>
      </c>
      <c r="J196" s="86" t="b">
        <v>0</v>
      </c>
      <c r="K196" s="86" t="b">
        <v>0</v>
      </c>
      <c r="L196" s="86" t="b">
        <v>0</v>
      </c>
    </row>
    <row r="197" spans="1:12" ht="15">
      <c r="A197" s="86" t="s">
        <v>2544</v>
      </c>
      <c r="B197" s="86" t="s">
        <v>3110</v>
      </c>
      <c r="C197" s="86">
        <v>4</v>
      </c>
      <c r="D197" s="123">
        <v>0.0019640120934311047</v>
      </c>
      <c r="E197" s="123">
        <v>2.0363500220388437</v>
      </c>
      <c r="F197" s="86" t="s">
        <v>3669</v>
      </c>
      <c r="G197" s="86" t="b">
        <v>0</v>
      </c>
      <c r="H197" s="86" t="b">
        <v>0</v>
      </c>
      <c r="I197" s="86" t="b">
        <v>0</v>
      </c>
      <c r="J197" s="86" t="b">
        <v>0</v>
      </c>
      <c r="K197" s="86" t="b">
        <v>0</v>
      </c>
      <c r="L197" s="86" t="b">
        <v>0</v>
      </c>
    </row>
    <row r="198" spans="1:12" ht="15">
      <c r="A198" s="86" t="s">
        <v>3111</v>
      </c>
      <c r="B198" s="86" t="s">
        <v>613</v>
      </c>
      <c r="C198" s="86">
        <v>4</v>
      </c>
      <c r="D198" s="123">
        <v>0.0019640120934311047</v>
      </c>
      <c r="E198" s="123">
        <v>1.7353200263748627</v>
      </c>
      <c r="F198" s="86" t="s">
        <v>3669</v>
      </c>
      <c r="G198" s="86" t="b">
        <v>0</v>
      </c>
      <c r="H198" s="86" t="b">
        <v>0</v>
      </c>
      <c r="I198" s="86" t="b">
        <v>0</v>
      </c>
      <c r="J198" s="86" t="b">
        <v>0</v>
      </c>
      <c r="K198" s="86" t="b">
        <v>0</v>
      </c>
      <c r="L198" s="86" t="b">
        <v>0</v>
      </c>
    </row>
    <row r="199" spans="1:12" ht="15">
      <c r="A199" s="86" t="s">
        <v>3106</v>
      </c>
      <c r="B199" s="86" t="s">
        <v>3103</v>
      </c>
      <c r="C199" s="86">
        <v>4</v>
      </c>
      <c r="D199" s="123">
        <v>0.0022910408774223933</v>
      </c>
      <c r="E199" s="123">
        <v>2.182478057717082</v>
      </c>
      <c r="F199" s="86" t="s">
        <v>3669</v>
      </c>
      <c r="G199" s="86" t="b">
        <v>0</v>
      </c>
      <c r="H199" s="86" t="b">
        <v>0</v>
      </c>
      <c r="I199" s="86" t="b">
        <v>0</v>
      </c>
      <c r="J199" s="86" t="b">
        <v>0</v>
      </c>
      <c r="K199" s="86" t="b">
        <v>0</v>
      </c>
      <c r="L199" s="86" t="b">
        <v>0</v>
      </c>
    </row>
    <row r="200" spans="1:12" ht="15">
      <c r="A200" s="86" t="s">
        <v>3287</v>
      </c>
      <c r="B200" s="86" t="s">
        <v>2557</v>
      </c>
      <c r="C200" s="86">
        <v>3</v>
      </c>
      <c r="D200" s="123">
        <v>0.001574805976598288</v>
      </c>
      <c r="E200" s="123">
        <v>2.279388070725138</v>
      </c>
      <c r="F200" s="86" t="s">
        <v>3669</v>
      </c>
      <c r="G200" s="86" t="b">
        <v>0</v>
      </c>
      <c r="H200" s="86" t="b">
        <v>0</v>
      </c>
      <c r="I200" s="86" t="b">
        <v>0</v>
      </c>
      <c r="J200" s="86" t="b">
        <v>0</v>
      </c>
      <c r="K200" s="86" t="b">
        <v>0</v>
      </c>
      <c r="L200" s="86" t="b">
        <v>0</v>
      </c>
    </row>
    <row r="201" spans="1:12" ht="15">
      <c r="A201" s="86" t="s">
        <v>2559</v>
      </c>
      <c r="B201" s="86" t="s">
        <v>3288</v>
      </c>
      <c r="C201" s="86">
        <v>3</v>
      </c>
      <c r="D201" s="123">
        <v>0.001574805976598288</v>
      </c>
      <c r="E201" s="123">
        <v>2.4932678906702193</v>
      </c>
      <c r="F201" s="86" t="s">
        <v>3669</v>
      </c>
      <c r="G201" s="86" t="b">
        <v>0</v>
      </c>
      <c r="H201" s="86" t="b">
        <v>0</v>
      </c>
      <c r="I201" s="86" t="b">
        <v>0</v>
      </c>
      <c r="J201" s="86" t="b">
        <v>0</v>
      </c>
      <c r="K201" s="86" t="b">
        <v>0</v>
      </c>
      <c r="L201" s="86" t="b">
        <v>0</v>
      </c>
    </row>
    <row r="202" spans="1:12" ht="15">
      <c r="A202" s="86" t="s">
        <v>3288</v>
      </c>
      <c r="B202" s="86" t="s">
        <v>587</v>
      </c>
      <c r="C202" s="86">
        <v>3</v>
      </c>
      <c r="D202" s="123">
        <v>0.001574805976598288</v>
      </c>
      <c r="E202" s="123">
        <v>1.1767257288279906</v>
      </c>
      <c r="F202" s="86" t="s">
        <v>3669</v>
      </c>
      <c r="G202" s="86" t="b">
        <v>0</v>
      </c>
      <c r="H202" s="86" t="b">
        <v>0</v>
      </c>
      <c r="I202" s="86" t="b">
        <v>0</v>
      </c>
      <c r="J202" s="86" t="b">
        <v>0</v>
      </c>
      <c r="K202" s="86" t="b">
        <v>0</v>
      </c>
      <c r="L202" s="86" t="b">
        <v>0</v>
      </c>
    </row>
    <row r="203" spans="1:12" ht="15">
      <c r="A203" s="86" t="s">
        <v>587</v>
      </c>
      <c r="B203" s="86" t="s">
        <v>3289</v>
      </c>
      <c r="C203" s="86">
        <v>3</v>
      </c>
      <c r="D203" s="123">
        <v>0.001574805976598288</v>
      </c>
      <c r="E203" s="123">
        <v>1.477755724491972</v>
      </c>
      <c r="F203" s="86" t="s">
        <v>3669</v>
      </c>
      <c r="G203" s="86" t="b">
        <v>0</v>
      </c>
      <c r="H203" s="86" t="b">
        <v>0</v>
      </c>
      <c r="I203" s="86" t="b">
        <v>0</v>
      </c>
      <c r="J203" s="86" t="b">
        <v>0</v>
      </c>
      <c r="K203" s="86" t="b">
        <v>0</v>
      </c>
      <c r="L203" s="86" t="b">
        <v>0</v>
      </c>
    </row>
    <row r="204" spans="1:12" ht="15">
      <c r="A204" s="86" t="s">
        <v>3289</v>
      </c>
      <c r="B204" s="86" t="s">
        <v>2560</v>
      </c>
      <c r="C204" s="86">
        <v>3</v>
      </c>
      <c r="D204" s="123">
        <v>0.001574805976598288</v>
      </c>
      <c r="E204" s="123">
        <v>2.5804180663891194</v>
      </c>
      <c r="F204" s="86" t="s">
        <v>3669</v>
      </c>
      <c r="G204" s="86" t="b">
        <v>0</v>
      </c>
      <c r="H204" s="86" t="b">
        <v>0</v>
      </c>
      <c r="I204" s="86" t="b">
        <v>0</v>
      </c>
      <c r="J204" s="86" t="b">
        <v>0</v>
      </c>
      <c r="K204" s="86" t="b">
        <v>1</v>
      </c>
      <c r="L204" s="86" t="b">
        <v>0</v>
      </c>
    </row>
    <row r="205" spans="1:12" ht="15">
      <c r="A205" s="86" t="s">
        <v>2562</v>
      </c>
      <c r="B205" s="86" t="s">
        <v>2563</v>
      </c>
      <c r="C205" s="86">
        <v>3</v>
      </c>
      <c r="D205" s="123">
        <v>0.001574805976598288</v>
      </c>
      <c r="E205" s="123">
        <v>2.1032968116694573</v>
      </c>
      <c r="F205" s="86" t="s">
        <v>3669</v>
      </c>
      <c r="G205" s="86" t="b">
        <v>0</v>
      </c>
      <c r="H205" s="86" t="b">
        <v>0</v>
      </c>
      <c r="I205" s="86" t="b">
        <v>0</v>
      </c>
      <c r="J205" s="86" t="b">
        <v>0</v>
      </c>
      <c r="K205" s="86" t="b">
        <v>0</v>
      </c>
      <c r="L205" s="86" t="b">
        <v>0</v>
      </c>
    </row>
    <row r="206" spans="1:12" ht="15">
      <c r="A206" s="86" t="s">
        <v>2556</v>
      </c>
      <c r="B206" s="86" t="s">
        <v>3290</v>
      </c>
      <c r="C206" s="86">
        <v>3</v>
      </c>
      <c r="D206" s="123">
        <v>0.001574805976598288</v>
      </c>
      <c r="E206" s="123">
        <v>2.072262577929488</v>
      </c>
      <c r="F206" s="86" t="s">
        <v>3669</v>
      </c>
      <c r="G206" s="86" t="b">
        <v>0</v>
      </c>
      <c r="H206" s="86" t="b">
        <v>0</v>
      </c>
      <c r="I206" s="86" t="b">
        <v>0</v>
      </c>
      <c r="J206" s="86" t="b">
        <v>0</v>
      </c>
      <c r="K206" s="86" t="b">
        <v>0</v>
      </c>
      <c r="L206" s="86" t="b">
        <v>0</v>
      </c>
    </row>
    <row r="207" spans="1:12" ht="15">
      <c r="A207" s="86" t="s">
        <v>3290</v>
      </c>
      <c r="B207" s="86" t="s">
        <v>3104</v>
      </c>
      <c r="C207" s="86">
        <v>3</v>
      </c>
      <c r="D207" s="123">
        <v>0.001574805976598288</v>
      </c>
      <c r="E207" s="123">
        <v>2.5804180663891194</v>
      </c>
      <c r="F207" s="86" t="s">
        <v>3669</v>
      </c>
      <c r="G207" s="86" t="b">
        <v>0</v>
      </c>
      <c r="H207" s="86" t="b">
        <v>0</v>
      </c>
      <c r="I207" s="86" t="b">
        <v>0</v>
      </c>
      <c r="J207" s="86" t="b">
        <v>0</v>
      </c>
      <c r="K207" s="86" t="b">
        <v>0</v>
      </c>
      <c r="L207" s="86" t="b">
        <v>0</v>
      </c>
    </row>
    <row r="208" spans="1:12" ht="15">
      <c r="A208" s="86" t="s">
        <v>2556</v>
      </c>
      <c r="B208" s="86" t="s">
        <v>3291</v>
      </c>
      <c r="C208" s="86">
        <v>3</v>
      </c>
      <c r="D208" s="123">
        <v>0.001574805976598288</v>
      </c>
      <c r="E208" s="123">
        <v>2.072262577929488</v>
      </c>
      <c r="F208" s="86" t="s">
        <v>3669</v>
      </c>
      <c r="G208" s="86" t="b">
        <v>0</v>
      </c>
      <c r="H208" s="86" t="b">
        <v>0</v>
      </c>
      <c r="I208" s="86" t="b">
        <v>0</v>
      </c>
      <c r="J208" s="86" t="b">
        <v>1</v>
      </c>
      <c r="K208" s="86" t="b">
        <v>0</v>
      </c>
      <c r="L208" s="86" t="b">
        <v>0</v>
      </c>
    </row>
    <row r="209" spans="1:12" ht="15">
      <c r="A209" s="86" t="s">
        <v>3291</v>
      </c>
      <c r="B209" s="86" t="s">
        <v>3292</v>
      </c>
      <c r="C209" s="86">
        <v>3</v>
      </c>
      <c r="D209" s="123">
        <v>0.001574805976598288</v>
      </c>
      <c r="E209" s="123">
        <v>3.057539321108782</v>
      </c>
      <c r="F209" s="86" t="s">
        <v>3669</v>
      </c>
      <c r="G209" s="86" t="b">
        <v>1</v>
      </c>
      <c r="H209" s="86" t="b">
        <v>0</v>
      </c>
      <c r="I209" s="86" t="b">
        <v>0</v>
      </c>
      <c r="J209" s="86" t="b">
        <v>0</v>
      </c>
      <c r="K209" s="86" t="b">
        <v>0</v>
      </c>
      <c r="L209" s="86" t="b">
        <v>0</v>
      </c>
    </row>
    <row r="210" spans="1:12" ht="15">
      <c r="A210" s="86" t="s">
        <v>3292</v>
      </c>
      <c r="B210" s="86" t="s">
        <v>3293</v>
      </c>
      <c r="C210" s="86">
        <v>3</v>
      </c>
      <c r="D210" s="123">
        <v>0.001574805976598288</v>
      </c>
      <c r="E210" s="123">
        <v>3.057539321108782</v>
      </c>
      <c r="F210" s="86" t="s">
        <v>3669</v>
      </c>
      <c r="G210" s="86" t="b">
        <v>0</v>
      </c>
      <c r="H210" s="86" t="b">
        <v>0</v>
      </c>
      <c r="I210" s="86" t="b">
        <v>0</v>
      </c>
      <c r="J210" s="86" t="b">
        <v>0</v>
      </c>
      <c r="K210" s="86" t="b">
        <v>0</v>
      </c>
      <c r="L210" s="86" t="b">
        <v>0</v>
      </c>
    </row>
    <row r="211" spans="1:12" ht="15">
      <c r="A211" s="86" t="s">
        <v>3293</v>
      </c>
      <c r="B211" s="86" t="s">
        <v>3294</v>
      </c>
      <c r="C211" s="86">
        <v>3</v>
      </c>
      <c r="D211" s="123">
        <v>0.001574805976598288</v>
      </c>
      <c r="E211" s="123">
        <v>3.057539321108782</v>
      </c>
      <c r="F211" s="86" t="s">
        <v>3669</v>
      </c>
      <c r="G211" s="86" t="b">
        <v>0</v>
      </c>
      <c r="H211" s="86" t="b">
        <v>0</v>
      </c>
      <c r="I211" s="86" t="b">
        <v>0</v>
      </c>
      <c r="J211" s="86" t="b">
        <v>0</v>
      </c>
      <c r="K211" s="86" t="b">
        <v>0</v>
      </c>
      <c r="L211" s="86" t="b">
        <v>0</v>
      </c>
    </row>
    <row r="212" spans="1:12" ht="15">
      <c r="A212" s="86" t="s">
        <v>3294</v>
      </c>
      <c r="B212" s="86" t="s">
        <v>3295</v>
      </c>
      <c r="C212" s="86">
        <v>3</v>
      </c>
      <c r="D212" s="123">
        <v>0.001574805976598288</v>
      </c>
      <c r="E212" s="123">
        <v>3.057539321108782</v>
      </c>
      <c r="F212" s="86" t="s">
        <v>3669</v>
      </c>
      <c r="G212" s="86" t="b">
        <v>0</v>
      </c>
      <c r="H212" s="86" t="b">
        <v>0</v>
      </c>
      <c r="I212" s="86" t="b">
        <v>0</v>
      </c>
      <c r="J212" s="86" t="b">
        <v>0</v>
      </c>
      <c r="K212" s="86" t="b">
        <v>0</v>
      </c>
      <c r="L212" s="86" t="b">
        <v>0</v>
      </c>
    </row>
    <row r="213" spans="1:12" ht="15">
      <c r="A213" s="86" t="s">
        <v>3295</v>
      </c>
      <c r="B213" s="86" t="s">
        <v>2558</v>
      </c>
      <c r="C213" s="86">
        <v>3</v>
      </c>
      <c r="D213" s="123">
        <v>0.001574805976598288</v>
      </c>
      <c r="E213" s="123">
        <v>2.4932678906702193</v>
      </c>
      <c r="F213" s="86" t="s">
        <v>3669</v>
      </c>
      <c r="G213" s="86" t="b">
        <v>0</v>
      </c>
      <c r="H213" s="86" t="b">
        <v>0</v>
      </c>
      <c r="I213" s="86" t="b">
        <v>0</v>
      </c>
      <c r="J213" s="86" t="b">
        <v>0</v>
      </c>
      <c r="K213" s="86" t="b">
        <v>0</v>
      </c>
      <c r="L213" s="86" t="b">
        <v>0</v>
      </c>
    </row>
    <row r="214" spans="1:12" ht="15">
      <c r="A214" s="86" t="s">
        <v>2558</v>
      </c>
      <c r="B214" s="86" t="s">
        <v>403</v>
      </c>
      <c r="C214" s="86">
        <v>3</v>
      </c>
      <c r="D214" s="123">
        <v>0.001574805976598288</v>
      </c>
      <c r="E214" s="123">
        <v>2.067299158397938</v>
      </c>
      <c r="F214" s="86" t="s">
        <v>3669</v>
      </c>
      <c r="G214" s="86" t="b">
        <v>0</v>
      </c>
      <c r="H214" s="86" t="b">
        <v>0</v>
      </c>
      <c r="I214" s="86" t="b">
        <v>0</v>
      </c>
      <c r="J214" s="86" t="b">
        <v>0</v>
      </c>
      <c r="K214" s="86" t="b">
        <v>0</v>
      </c>
      <c r="L214" s="86" t="b">
        <v>0</v>
      </c>
    </row>
    <row r="215" spans="1:12" ht="15">
      <c r="A215" s="86" t="s">
        <v>3106</v>
      </c>
      <c r="B215" s="86" t="s">
        <v>3297</v>
      </c>
      <c r="C215" s="86">
        <v>3</v>
      </c>
      <c r="D215" s="123">
        <v>0.001574805976598288</v>
      </c>
      <c r="E215" s="123">
        <v>2.5804180663891194</v>
      </c>
      <c r="F215" s="86" t="s">
        <v>3669</v>
      </c>
      <c r="G215" s="86" t="b">
        <v>0</v>
      </c>
      <c r="H215" s="86" t="b">
        <v>0</v>
      </c>
      <c r="I215" s="86" t="b">
        <v>0</v>
      </c>
      <c r="J215" s="86" t="b">
        <v>0</v>
      </c>
      <c r="K215" s="86" t="b">
        <v>0</v>
      </c>
      <c r="L215" s="86" t="b">
        <v>0</v>
      </c>
    </row>
    <row r="216" spans="1:12" ht="15">
      <c r="A216" s="86" t="s">
        <v>2552</v>
      </c>
      <c r="B216" s="86" t="s">
        <v>2540</v>
      </c>
      <c r="C216" s="86">
        <v>3</v>
      </c>
      <c r="D216" s="123">
        <v>0.001574805976598288</v>
      </c>
      <c r="E216" s="123">
        <v>1.8656537948698688</v>
      </c>
      <c r="F216" s="86" t="s">
        <v>3669</v>
      </c>
      <c r="G216" s="86" t="b">
        <v>0</v>
      </c>
      <c r="H216" s="86" t="b">
        <v>1</v>
      </c>
      <c r="I216" s="86" t="b">
        <v>0</v>
      </c>
      <c r="J216" s="86" t="b">
        <v>0</v>
      </c>
      <c r="K216" s="86" t="b">
        <v>0</v>
      </c>
      <c r="L216" s="86" t="b">
        <v>0</v>
      </c>
    </row>
    <row r="217" spans="1:12" ht="15">
      <c r="A217" s="86" t="s">
        <v>2540</v>
      </c>
      <c r="B217" s="86" t="s">
        <v>2582</v>
      </c>
      <c r="C217" s="86">
        <v>3</v>
      </c>
      <c r="D217" s="123">
        <v>0.001574805976598288</v>
      </c>
      <c r="E217" s="123">
        <v>2.534660575828444</v>
      </c>
      <c r="F217" s="86" t="s">
        <v>3669</v>
      </c>
      <c r="G217" s="86" t="b">
        <v>0</v>
      </c>
      <c r="H217" s="86" t="b">
        <v>0</v>
      </c>
      <c r="I217" s="86" t="b">
        <v>0</v>
      </c>
      <c r="J217" s="86" t="b">
        <v>0</v>
      </c>
      <c r="K217" s="86" t="b">
        <v>0</v>
      </c>
      <c r="L217" s="86" t="b">
        <v>0</v>
      </c>
    </row>
    <row r="218" spans="1:12" ht="15">
      <c r="A218" s="86" t="s">
        <v>2582</v>
      </c>
      <c r="B218" s="86" t="s">
        <v>2583</v>
      </c>
      <c r="C218" s="86">
        <v>3</v>
      </c>
      <c r="D218" s="123">
        <v>0.001574805976598288</v>
      </c>
      <c r="E218" s="123">
        <v>2.7565093254448008</v>
      </c>
      <c r="F218" s="86" t="s">
        <v>3669</v>
      </c>
      <c r="G218" s="86" t="b">
        <v>0</v>
      </c>
      <c r="H218" s="86" t="b">
        <v>0</v>
      </c>
      <c r="I218" s="86" t="b">
        <v>0</v>
      </c>
      <c r="J218" s="86" t="b">
        <v>0</v>
      </c>
      <c r="K218" s="86" t="b">
        <v>0</v>
      </c>
      <c r="L218" s="86" t="b">
        <v>0</v>
      </c>
    </row>
    <row r="219" spans="1:12" ht="15">
      <c r="A219" s="86" t="s">
        <v>2583</v>
      </c>
      <c r="B219" s="86" t="s">
        <v>2584</v>
      </c>
      <c r="C219" s="86">
        <v>3</v>
      </c>
      <c r="D219" s="123">
        <v>0.001574805976598288</v>
      </c>
      <c r="E219" s="123">
        <v>2.7565093254448008</v>
      </c>
      <c r="F219" s="86" t="s">
        <v>3669</v>
      </c>
      <c r="G219" s="86" t="b">
        <v>0</v>
      </c>
      <c r="H219" s="86" t="b">
        <v>0</v>
      </c>
      <c r="I219" s="86" t="b">
        <v>0</v>
      </c>
      <c r="J219" s="86" t="b">
        <v>0</v>
      </c>
      <c r="K219" s="86" t="b">
        <v>0</v>
      </c>
      <c r="L219" s="86" t="b">
        <v>0</v>
      </c>
    </row>
    <row r="220" spans="1:12" ht="15">
      <c r="A220" s="86" t="s">
        <v>2584</v>
      </c>
      <c r="B220" s="86" t="s">
        <v>2585</v>
      </c>
      <c r="C220" s="86">
        <v>3</v>
      </c>
      <c r="D220" s="123">
        <v>0.001574805976598288</v>
      </c>
      <c r="E220" s="123">
        <v>3.057539321108782</v>
      </c>
      <c r="F220" s="86" t="s">
        <v>3669</v>
      </c>
      <c r="G220" s="86" t="b">
        <v>0</v>
      </c>
      <c r="H220" s="86" t="b">
        <v>0</v>
      </c>
      <c r="I220" s="86" t="b">
        <v>0</v>
      </c>
      <c r="J220" s="86" t="b">
        <v>0</v>
      </c>
      <c r="K220" s="86" t="b">
        <v>0</v>
      </c>
      <c r="L220" s="86" t="b">
        <v>0</v>
      </c>
    </row>
    <row r="221" spans="1:12" ht="15">
      <c r="A221" s="86" t="s">
        <v>2585</v>
      </c>
      <c r="B221" s="86" t="s">
        <v>3300</v>
      </c>
      <c r="C221" s="86">
        <v>3</v>
      </c>
      <c r="D221" s="123">
        <v>0.001574805976598288</v>
      </c>
      <c r="E221" s="123">
        <v>3.057539321108782</v>
      </c>
      <c r="F221" s="86" t="s">
        <v>3669</v>
      </c>
      <c r="G221" s="86" t="b">
        <v>0</v>
      </c>
      <c r="H221" s="86" t="b">
        <v>0</v>
      </c>
      <c r="I221" s="86" t="b">
        <v>0</v>
      </c>
      <c r="J221" s="86" t="b">
        <v>0</v>
      </c>
      <c r="K221" s="86" t="b">
        <v>0</v>
      </c>
      <c r="L221" s="86" t="b">
        <v>0</v>
      </c>
    </row>
    <row r="222" spans="1:12" ht="15">
      <c r="A222" s="86" t="s">
        <v>3300</v>
      </c>
      <c r="B222" s="86" t="s">
        <v>3301</v>
      </c>
      <c r="C222" s="86">
        <v>3</v>
      </c>
      <c r="D222" s="123">
        <v>0.001574805976598288</v>
      </c>
      <c r="E222" s="123">
        <v>3.057539321108782</v>
      </c>
      <c r="F222" s="86" t="s">
        <v>3669</v>
      </c>
      <c r="G222" s="86" t="b">
        <v>0</v>
      </c>
      <c r="H222" s="86" t="b">
        <v>0</v>
      </c>
      <c r="I222" s="86" t="b">
        <v>0</v>
      </c>
      <c r="J222" s="86" t="b">
        <v>0</v>
      </c>
      <c r="K222" s="86" t="b">
        <v>0</v>
      </c>
      <c r="L222" s="86" t="b">
        <v>0</v>
      </c>
    </row>
    <row r="223" spans="1:12" ht="15">
      <c r="A223" s="86" t="s">
        <v>3301</v>
      </c>
      <c r="B223" s="86" t="s">
        <v>3302</v>
      </c>
      <c r="C223" s="86">
        <v>3</v>
      </c>
      <c r="D223" s="123">
        <v>0.001574805976598288</v>
      </c>
      <c r="E223" s="123">
        <v>3.057539321108782</v>
      </c>
      <c r="F223" s="86" t="s">
        <v>3669</v>
      </c>
      <c r="G223" s="86" t="b">
        <v>0</v>
      </c>
      <c r="H223" s="86" t="b">
        <v>0</v>
      </c>
      <c r="I223" s="86" t="b">
        <v>0</v>
      </c>
      <c r="J223" s="86" t="b">
        <v>0</v>
      </c>
      <c r="K223" s="86" t="b">
        <v>0</v>
      </c>
      <c r="L223" s="86" t="b">
        <v>0</v>
      </c>
    </row>
    <row r="224" spans="1:12" ht="15">
      <c r="A224" s="86" t="s">
        <v>3302</v>
      </c>
      <c r="B224" s="86" t="s">
        <v>3303</v>
      </c>
      <c r="C224" s="86">
        <v>3</v>
      </c>
      <c r="D224" s="123">
        <v>0.001574805976598288</v>
      </c>
      <c r="E224" s="123">
        <v>3.057539321108782</v>
      </c>
      <c r="F224" s="86" t="s">
        <v>3669</v>
      </c>
      <c r="G224" s="86" t="b">
        <v>0</v>
      </c>
      <c r="H224" s="86" t="b">
        <v>0</v>
      </c>
      <c r="I224" s="86" t="b">
        <v>0</v>
      </c>
      <c r="J224" s="86" t="b">
        <v>0</v>
      </c>
      <c r="K224" s="86" t="b">
        <v>0</v>
      </c>
      <c r="L224" s="86" t="b">
        <v>0</v>
      </c>
    </row>
    <row r="225" spans="1:12" ht="15">
      <c r="A225" s="86" t="s">
        <v>3303</v>
      </c>
      <c r="B225" s="86" t="s">
        <v>3099</v>
      </c>
      <c r="C225" s="86">
        <v>3</v>
      </c>
      <c r="D225" s="123">
        <v>0.001574805976598288</v>
      </c>
      <c r="E225" s="123">
        <v>2.534660575828444</v>
      </c>
      <c r="F225" s="86" t="s">
        <v>3669</v>
      </c>
      <c r="G225" s="86" t="b">
        <v>0</v>
      </c>
      <c r="H225" s="86" t="b">
        <v>0</v>
      </c>
      <c r="I225" s="86" t="b">
        <v>0</v>
      </c>
      <c r="J225" s="86" t="b">
        <v>0</v>
      </c>
      <c r="K225" s="86" t="b">
        <v>0</v>
      </c>
      <c r="L225" s="86" t="b">
        <v>0</v>
      </c>
    </row>
    <row r="226" spans="1:12" ht="15">
      <c r="A226" s="86" t="s">
        <v>3099</v>
      </c>
      <c r="B226" s="86" t="s">
        <v>3304</v>
      </c>
      <c r="C226" s="86">
        <v>3</v>
      </c>
      <c r="D226" s="123">
        <v>0.001574805976598288</v>
      </c>
      <c r="E226" s="123">
        <v>2.534660575828444</v>
      </c>
      <c r="F226" s="86" t="s">
        <v>3669</v>
      </c>
      <c r="G226" s="86" t="b">
        <v>0</v>
      </c>
      <c r="H226" s="86" t="b">
        <v>0</v>
      </c>
      <c r="I226" s="86" t="b">
        <v>0</v>
      </c>
      <c r="J226" s="86" t="b">
        <v>0</v>
      </c>
      <c r="K226" s="86" t="b">
        <v>1</v>
      </c>
      <c r="L226" s="86" t="b">
        <v>0</v>
      </c>
    </row>
    <row r="227" spans="1:12" ht="15">
      <c r="A227" s="86" t="s">
        <v>3304</v>
      </c>
      <c r="B227" s="86" t="s">
        <v>2581</v>
      </c>
      <c r="C227" s="86">
        <v>3</v>
      </c>
      <c r="D227" s="123">
        <v>0.001574805976598288</v>
      </c>
      <c r="E227" s="123">
        <v>2.8356905714924254</v>
      </c>
      <c r="F227" s="86" t="s">
        <v>3669</v>
      </c>
      <c r="G227" s="86" t="b">
        <v>0</v>
      </c>
      <c r="H227" s="86" t="b">
        <v>1</v>
      </c>
      <c r="I227" s="86" t="b">
        <v>0</v>
      </c>
      <c r="J227" s="86" t="b">
        <v>0</v>
      </c>
      <c r="K227" s="86" t="b">
        <v>0</v>
      </c>
      <c r="L227" s="86" t="b">
        <v>0</v>
      </c>
    </row>
    <row r="228" spans="1:12" ht="15">
      <c r="A228" s="86" t="s">
        <v>2581</v>
      </c>
      <c r="B228" s="86" t="s">
        <v>3305</v>
      </c>
      <c r="C228" s="86">
        <v>3</v>
      </c>
      <c r="D228" s="123">
        <v>0.001574805976598288</v>
      </c>
      <c r="E228" s="123">
        <v>2.8356905714924254</v>
      </c>
      <c r="F228" s="86" t="s">
        <v>3669</v>
      </c>
      <c r="G228" s="86" t="b">
        <v>0</v>
      </c>
      <c r="H228" s="86" t="b">
        <v>0</v>
      </c>
      <c r="I228" s="86" t="b">
        <v>0</v>
      </c>
      <c r="J228" s="86" t="b">
        <v>0</v>
      </c>
      <c r="K228" s="86" t="b">
        <v>0</v>
      </c>
      <c r="L228" s="86" t="b">
        <v>0</v>
      </c>
    </row>
    <row r="229" spans="1:12" ht="15">
      <c r="A229" s="86" t="s">
        <v>3305</v>
      </c>
      <c r="B229" s="86" t="s">
        <v>2501</v>
      </c>
      <c r="C229" s="86">
        <v>3</v>
      </c>
      <c r="D229" s="123">
        <v>0.001574805976598288</v>
      </c>
      <c r="E229" s="123">
        <v>3.057539321108782</v>
      </c>
      <c r="F229" s="86" t="s">
        <v>3669</v>
      </c>
      <c r="G229" s="86" t="b">
        <v>0</v>
      </c>
      <c r="H229" s="86" t="b">
        <v>0</v>
      </c>
      <c r="I229" s="86" t="b">
        <v>0</v>
      </c>
      <c r="J229" s="86" t="b">
        <v>0</v>
      </c>
      <c r="K229" s="86" t="b">
        <v>0</v>
      </c>
      <c r="L229" s="86" t="b">
        <v>0</v>
      </c>
    </row>
    <row r="230" spans="1:12" ht="15">
      <c r="A230" s="86" t="s">
        <v>2501</v>
      </c>
      <c r="B230" s="86" t="s">
        <v>2500</v>
      </c>
      <c r="C230" s="86">
        <v>3</v>
      </c>
      <c r="D230" s="123">
        <v>0.001574805976598288</v>
      </c>
      <c r="E230" s="123">
        <v>2.2559069748756153</v>
      </c>
      <c r="F230" s="86" t="s">
        <v>3669</v>
      </c>
      <c r="G230" s="86" t="b">
        <v>0</v>
      </c>
      <c r="H230" s="86" t="b">
        <v>0</v>
      </c>
      <c r="I230" s="86" t="b">
        <v>0</v>
      </c>
      <c r="J230" s="86" t="b">
        <v>0</v>
      </c>
      <c r="K230" s="86" t="b">
        <v>1</v>
      </c>
      <c r="L230" s="86" t="b">
        <v>0</v>
      </c>
    </row>
    <row r="231" spans="1:12" ht="15">
      <c r="A231" s="86" t="s">
        <v>2500</v>
      </c>
      <c r="B231" s="86" t="s">
        <v>2502</v>
      </c>
      <c r="C231" s="86">
        <v>3</v>
      </c>
      <c r="D231" s="123">
        <v>0.001574805976598288</v>
      </c>
      <c r="E231" s="123">
        <v>2.2559069748756153</v>
      </c>
      <c r="F231" s="86" t="s">
        <v>3669</v>
      </c>
      <c r="G231" s="86" t="b">
        <v>0</v>
      </c>
      <c r="H231" s="86" t="b">
        <v>1</v>
      </c>
      <c r="I231" s="86" t="b">
        <v>0</v>
      </c>
      <c r="J231" s="86" t="b">
        <v>0</v>
      </c>
      <c r="K231" s="86" t="b">
        <v>0</v>
      </c>
      <c r="L231" s="86" t="b">
        <v>0</v>
      </c>
    </row>
    <row r="232" spans="1:12" ht="15">
      <c r="A232" s="86" t="s">
        <v>2502</v>
      </c>
      <c r="B232" s="86" t="s">
        <v>587</v>
      </c>
      <c r="C232" s="86">
        <v>3</v>
      </c>
      <c r="D232" s="123">
        <v>0.001574805976598288</v>
      </c>
      <c r="E232" s="123">
        <v>1.1767257288279906</v>
      </c>
      <c r="F232" s="86" t="s">
        <v>3669</v>
      </c>
      <c r="G232" s="86" t="b">
        <v>0</v>
      </c>
      <c r="H232" s="86" t="b">
        <v>0</v>
      </c>
      <c r="I232" s="86" t="b">
        <v>0</v>
      </c>
      <c r="J232" s="86" t="b">
        <v>0</v>
      </c>
      <c r="K232" s="86" t="b">
        <v>0</v>
      </c>
      <c r="L232" s="86" t="b">
        <v>0</v>
      </c>
    </row>
    <row r="233" spans="1:12" ht="15">
      <c r="A233" s="86" t="s">
        <v>3232</v>
      </c>
      <c r="B233" s="86" t="s">
        <v>3107</v>
      </c>
      <c r="C233" s="86">
        <v>3</v>
      </c>
      <c r="D233" s="123">
        <v>0.001574805976598288</v>
      </c>
      <c r="E233" s="123">
        <v>2.4554793297808195</v>
      </c>
      <c r="F233" s="86" t="s">
        <v>3669</v>
      </c>
      <c r="G233" s="86" t="b">
        <v>0</v>
      </c>
      <c r="H233" s="86" t="b">
        <v>0</v>
      </c>
      <c r="I233" s="86" t="b">
        <v>0</v>
      </c>
      <c r="J233" s="86" t="b">
        <v>0</v>
      </c>
      <c r="K233" s="86" t="b">
        <v>0</v>
      </c>
      <c r="L233" s="86" t="b">
        <v>0</v>
      </c>
    </row>
    <row r="234" spans="1:12" ht="15">
      <c r="A234" s="86" t="s">
        <v>3107</v>
      </c>
      <c r="B234" s="86" t="s">
        <v>3306</v>
      </c>
      <c r="C234" s="86">
        <v>3</v>
      </c>
      <c r="D234" s="123">
        <v>0.001574805976598288</v>
      </c>
      <c r="E234" s="123">
        <v>2.5804180663891194</v>
      </c>
      <c r="F234" s="86" t="s">
        <v>3669</v>
      </c>
      <c r="G234" s="86" t="b">
        <v>0</v>
      </c>
      <c r="H234" s="86" t="b">
        <v>0</v>
      </c>
      <c r="I234" s="86" t="b">
        <v>0</v>
      </c>
      <c r="J234" s="86" t="b">
        <v>0</v>
      </c>
      <c r="K234" s="86" t="b">
        <v>0</v>
      </c>
      <c r="L234" s="86" t="b">
        <v>0</v>
      </c>
    </row>
    <row r="235" spans="1:12" ht="15">
      <c r="A235" s="86" t="s">
        <v>3306</v>
      </c>
      <c r="B235" s="86" t="s">
        <v>3307</v>
      </c>
      <c r="C235" s="86">
        <v>3</v>
      </c>
      <c r="D235" s="123">
        <v>0.001574805976598288</v>
      </c>
      <c r="E235" s="123">
        <v>3.057539321108782</v>
      </c>
      <c r="F235" s="86" t="s">
        <v>3669</v>
      </c>
      <c r="G235" s="86" t="b">
        <v>0</v>
      </c>
      <c r="H235" s="86" t="b">
        <v>0</v>
      </c>
      <c r="I235" s="86" t="b">
        <v>0</v>
      </c>
      <c r="J235" s="86" t="b">
        <v>0</v>
      </c>
      <c r="K235" s="86" t="b">
        <v>0</v>
      </c>
      <c r="L235" s="86" t="b">
        <v>0</v>
      </c>
    </row>
    <row r="236" spans="1:12" ht="15">
      <c r="A236" s="86" t="s">
        <v>3307</v>
      </c>
      <c r="B236" s="86" t="s">
        <v>3100</v>
      </c>
      <c r="C236" s="86">
        <v>3</v>
      </c>
      <c r="D236" s="123">
        <v>0.001574805976598288</v>
      </c>
      <c r="E236" s="123">
        <v>2.631570588836501</v>
      </c>
      <c r="F236" s="86" t="s">
        <v>3669</v>
      </c>
      <c r="G236" s="86" t="b">
        <v>0</v>
      </c>
      <c r="H236" s="86" t="b">
        <v>0</v>
      </c>
      <c r="I236" s="86" t="b">
        <v>0</v>
      </c>
      <c r="J236" s="86" t="b">
        <v>0</v>
      </c>
      <c r="K236" s="86" t="b">
        <v>0</v>
      </c>
      <c r="L236" s="86" t="b">
        <v>0</v>
      </c>
    </row>
    <row r="237" spans="1:12" ht="15">
      <c r="A237" s="86" t="s">
        <v>3100</v>
      </c>
      <c r="B237" s="86" t="s">
        <v>3152</v>
      </c>
      <c r="C237" s="86">
        <v>3</v>
      </c>
      <c r="D237" s="123">
        <v>0.001574805976598288</v>
      </c>
      <c r="E237" s="123">
        <v>2.4097218392201443</v>
      </c>
      <c r="F237" s="86" t="s">
        <v>3669</v>
      </c>
      <c r="G237" s="86" t="b">
        <v>0</v>
      </c>
      <c r="H237" s="86" t="b">
        <v>0</v>
      </c>
      <c r="I237" s="86" t="b">
        <v>0</v>
      </c>
      <c r="J237" s="86" t="b">
        <v>0</v>
      </c>
      <c r="K237" s="86" t="b">
        <v>0</v>
      </c>
      <c r="L237" s="86" t="b">
        <v>0</v>
      </c>
    </row>
    <row r="238" spans="1:12" ht="15">
      <c r="A238" s="86" t="s">
        <v>3152</v>
      </c>
      <c r="B238" s="86" t="s">
        <v>3308</v>
      </c>
      <c r="C238" s="86">
        <v>3</v>
      </c>
      <c r="D238" s="123">
        <v>0.001574805976598288</v>
      </c>
      <c r="E238" s="123">
        <v>2.7565093254448008</v>
      </c>
      <c r="F238" s="86" t="s">
        <v>3669</v>
      </c>
      <c r="G238" s="86" t="b">
        <v>0</v>
      </c>
      <c r="H238" s="86" t="b">
        <v>0</v>
      </c>
      <c r="I238" s="86" t="b">
        <v>0</v>
      </c>
      <c r="J238" s="86" t="b">
        <v>0</v>
      </c>
      <c r="K238" s="86" t="b">
        <v>0</v>
      </c>
      <c r="L238" s="86" t="b">
        <v>0</v>
      </c>
    </row>
    <row r="239" spans="1:12" ht="15">
      <c r="A239" s="86" t="s">
        <v>3308</v>
      </c>
      <c r="B239" s="86" t="s">
        <v>3309</v>
      </c>
      <c r="C239" s="86">
        <v>3</v>
      </c>
      <c r="D239" s="123">
        <v>0.001574805976598288</v>
      </c>
      <c r="E239" s="123">
        <v>3.057539321108782</v>
      </c>
      <c r="F239" s="86" t="s">
        <v>3669</v>
      </c>
      <c r="G239" s="86" t="b">
        <v>0</v>
      </c>
      <c r="H239" s="86" t="b">
        <v>0</v>
      </c>
      <c r="I239" s="86" t="b">
        <v>0</v>
      </c>
      <c r="J239" s="86" t="b">
        <v>1</v>
      </c>
      <c r="K239" s="86" t="b">
        <v>0</v>
      </c>
      <c r="L239" s="86" t="b">
        <v>0</v>
      </c>
    </row>
    <row r="240" spans="1:12" ht="15">
      <c r="A240" s="86" t="s">
        <v>3309</v>
      </c>
      <c r="B240" s="86" t="s">
        <v>3181</v>
      </c>
      <c r="C240" s="86">
        <v>3</v>
      </c>
      <c r="D240" s="123">
        <v>0.001574805976598288</v>
      </c>
      <c r="E240" s="123">
        <v>2.8356905714924254</v>
      </c>
      <c r="F240" s="86" t="s">
        <v>3669</v>
      </c>
      <c r="G240" s="86" t="b">
        <v>1</v>
      </c>
      <c r="H240" s="86" t="b">
        <v>0</v>
      </c>
      <c r="I240" s="86" t="b">
        <v>0</v>
      </c>
      <c r="J240" s="86" t="b">
        <v>0</v>
      </c>
      <c r="K240" s="86" t="b">
        <v>0</v>
      </c>
      <c r="L240" s="86" t="b">
        <v>0</v>
      </c>
    </row>
    <row r="241" spans="1:12" ht="15">
      <c r="A241" s="86" t="s">
        <v>3181</v>
      </c>
      <c r="B241" s="86" t="s">
        <v>3310</v>
      </c>
      <c r="C241" s="86">
        <v>3</v>
      </c>
      <c r="D241" s="123">
        <v>0.001574805976598288</v>
      </c>
      <c r="E241" s="123">
        <v>2.8356905714924254</v>
      </c>
      <c r="F241" s="86" t="s">
        <v>3669</v>
      </c>
      <c r="G241" s="86" t="b">
        <v>0</v>
      </c>
      <c r="H241" s="86" t="b">
        <v>0</v>
      </c>
      <c r="I241" s="86" t="b">
        <v>0</v>
      </c>
      <c r="J241" s="86" t="b">
        <v>0</v>
      </c>
      <c r="K241" s="86" t="b">
        <v>0</v>
      </c>
      <c r="L241" s="86" t="b">
        <v>0</v>
      </c>
    </row>
    <row r="242" spans="1:12" ht="15">
      <c r="A242" s="86" t="s">
        <v>3310</v>
      </c>
      <c r="B242" s="86" t="s">
        <v>3311</v>
      </c>
      <c r="C242" s="86">
        <v>3</v>
      </c>
      <c r="D242" s="123">
        <v>0.001574805976598288</v>
      </c>
      <c r="E242" s="123">
        <v>3.057539321108782</v>
      </c>
      <c r="F242" s="86" t="s">
        <v>3669</v>
      </c>
      <c r="G242" s="86" t="b">
        <v>0</v>
      </c>
      <c r="H242" s="86" t="b">
        <v>0</v>
      </c>
      <c r="I242" s="86" t="b">
        <v>0</v>
      </c>
      <c r="J242" s="86" t="b">
        <v>0</v>
      </c>
      <c r="K242" s="86" t="b">
        <v>0</v>
      </c>
      <c r="L242" s="86" t="b">
        <v>0</v>
      </c>
    </row>
    <row r="243" spans="1:12" ht="15">
      <c r="A243" s="86" t="s">
        <v>3311</v>
      </c>
      <c r="B243" s="86" t="s">
        <v>631</v>
      </c>
      <c r="C243" s="86">
        <v>3</v>
      </c>
      <c r="D243" s="123">
        <v>0.001574805976598288</v>
      </c>
      <c r="E243" s="123">
        <v>2.1367205671564067</v>
      </c>
      <c r="F243" s="86" t="s">
        <v>3669</v>
      </c>
      <c r="G243" s="86" t="b">
        <v>0</v>
      </c>
      <c r="H243" s="86" t="b">
        <v>0</v>
      </c>
      <c r="I243" s="86" t="b">
        <v>0</v>
      </c>
      <c r="J243" s="86" t="b">
        <v>0</v>
      </c>
      <c r="K243" s="86" t="b">
        <v>0</v>
      </c>
      <c r="L243" s="86" t="b">
        <v>0</v>
      </c>
    </row>
    <row r="244" spans="1:12" ht="15">
      <c r="A244" s="86" t="s">
        <v>631</v>
      </c>
      <c r="B244" s="86" t="s">
        <v>3312</v>
      </c>
      <c r="C244" s="86">
        <v>3</v>
      </c>
      <c r="D244" s="123">
        <v>0.001574805976598288</v>
      </c>
      <c r="E244" s="123">
        <v>2.072262577929488</v>
      </c>
      <c r="F244" s="86" t="s">
        <v>3669</v>
      </c>
      <c r="G244" s="86" t="b">
        <v>0</v>
      </c>
      <c r="H244" s="86" t="b">
        <v>0</v>
      </c>
      <c r="I244" s="86" t="b">
        <v>0</v>
      </c>
      <c r="J244" s="86" t="b">
        <v>0</v>
      </c>
      <c r="K244" s="86" t="b">
        <v>0</v>
      </c>
      <c r="L244" s="86" t="b">
        <v>0</v>
      </c>
    </row>
    <row r="245" spans="1:12" ht="15">
      <c r="A245" s="86" t="s">
        <v>3312</v>
      </c>
      <c r="B245" s="86" t="s">
        <v>587</v>
      </c>
      <c r="C245" s="86">
        <v>3</v>
      </c>
      <c r="D245" s="123">
        <v>0.001574805976598288</v>
      </c>
      <c r="E245" s="123">
        <v>1.1767257288279906</v>
      </c>
      <c r="F245" s="86" t="s">
        <v>3669</v>
      </c>
      <c r="G245" s="86" t="b">
        <v>0</v>
      </c>
      <c r="H245" s="86" t="b">
        <v>0</v>
      </c>
      <c r="I245" s="86" t="b">
        <v>0</v>
      </c>
      <c r="J245" s="86" t="b">
        <v>0</v>
      </c>
      <c r="K245" s="86" t="b">
        <v>0</v>
      </c>
      <c r="L245" s="86" t="b">
        <v>0</v>
      </c>
    </row>
    <row r="246" spans="1:12" ht="15">
      <c r="A246" s="86" t="s">
        <v>3233</v>
      </c>
      <c r="B246" s="86" t="s">
        <v>2528</v>
      </c>
      <c r="C246" s="86">
        <v>3</v>
      </c>
      <c r="D246" s="123">
        <v>0.001574805976598288</v>
      </c>
      <c r="E246" s="123">
        <v>2.7107518348841255</v>
      </c>
      <c r="F246" s="86" t="s">
        <v>3669</v>
      </c>
      <c r="G246" s="86" t="b">
        <v>0</v>
      </c>
      <c r="H246" s="86" t="b">
        <v>0</v>
      </c>
      <c r="I246" s="86" t="b">
        <v>0</v>
      </c>
      <c r="J246" s="86" t="b">
        <v>0</v>
      </c>
      <c r="K246" s="86" t="b">
        <v>0</v>
      </c>
      <c r="L246" s="86" t="b">
        <v>0</v>
      </c>
    </row>
    <row r="247" spans="1:12" ht="15">
      <c r="A247" s="86" t="s">
        <v>2528</v>
      </c>
      <c r="B247" s="86" t="s">
        <v>3182</v>
      </c>
      <c r="C247" s="86">
        <v>3</v>
      </c>
      <c r="D247" s="123">
        <v>0.001574805976598288</v>
      </c>
      <c r="E247" s="123">
        <v>2.6138418218760693</v>
      </c>
      <c r="F247" s="86" t="s">
        <v>3669</v>
      </c>
      <c r="G247" s="86" t="b">
        <v>0</v>
      </c>
      <c r="H247" s="86" t="b">
        <v>0</v>
      </c>
      <c r="I247" s="86" t="b">
        <v>0</v>
      </c>
      <c r="J247" s="86" t="b">
        <v>0</v>
      </c>
      <c r="K247" s="86" t="b">
        <v>0</v>
      </c>
      <c r="L247" s="86" t="b">
        <v>0</v>
      </c>
    </row>
    <row r="248" spans="1:12" ht="15">
      <c r="A248" s="86" t="s">
        <v>3182</v>
      </c>
      <c r="B248" s="86" t="s">
        <v>3313</v>
      </c>
      <c r="C248" s="86">
        <v>3</v>
      </c>
      <c r="D248" s="123">
        <v>0.001574805976598288</v>
      </c>
      <c r="E248" s="123">
        <v>2.8356905714924254</v>
      </c>
      <c r="F248" s="86" t="s">
        <v>3669</v>
      </c>
      <c r="G248" s="86" t="b">
        <v>0</v>
      </c>
      <c r="H248" s="86" t="b">
        <v>0</v>
      </c>
      <c r="I248" s="86" t="b">
        <v>0</v>
      </c>
      <c r="J248" s="86" t="b">
        <v>0</v>
      </c>
      <c r="K248" s="86" t="b">
        <v>0</v>
      </c>
      <c r="L248" s="86" t="b">
        <v>0</v>
      </c>
    </row>
    <row r="249" spans="1:12" ht="15">
      <c r="A249" s="86" t="s">
        <v>3313</v>
      </c>
      <c r="B249" s="86" t="s">
        <v>2469</v>
      </c>
      <c r="C249" s="86">
        <v>3</v>
      </c>
      <c r="D249" s="123">
        <v>0.001574805976598288</v>
      </c>
      <c r="E249" s="123">
        <v>2.279388070725138</v>
      </c>
      <c r="F249" s="86" t="s">
        <v>3669</v>
      </c>
      <c r="G249" s="86" t="b">
        <v>0</v>
      </c>
      <c r="H249" s="86" t="b">
        <v>0</v>
      </c>
      <c r="I249" s="86" t="b">
        <v>0</v>
      </c>
      <c r="J249" s="86" t="b">
        <v>0</v>
      </c>
      <c r="K249" s="86" t="b">
        <v>0</v>
      </c>
      <c r="L249" s="86" t="b">
        <v>0</v>
      </c>
    </row>
    <row r="250" spans="1:12" ht="15">
      <c r="A250" s="86" t="s">
        <v>2469</v>
      </c>
      <c r="B250" s="86" t="s">
        <v>2529</v>
      </c>
      <c r="C250" s="86">
        <v>3</v>
      </c>
      <c r="D250" s="123">
        <v>0.001574805976598288</v>
      </c>
      <c r="E250" s="123">
        <v>1.8534193384528572</v>
      </c>
      <c r="F250" s="86" t="s">
        <v>3669</v>
      </c>
      <c r="G250" s="86" t="b">
        <v>0</v>
      </c>
      <c r="H250" s="86" t="b">
        <v>0</v>
      </c>
      <c r="I250" s="86" t="b">
        <v>0</v>
      </c>
      <c r="J250" s="86" t="b">
        <v>0</v>
      </c>
      <c r="K250" s="86" t="b">
        <v>0</v>
      </c>
      <c r="L250" s="86" t="b">
        <v>0</v>
      </c>
    </row>
    <row r="251" spans="1:12" ht="15">
      <c r="A251" s="86" t="s">
        <v>2529</v>
      </c>
      <c r="B251" s="86" t="s">
        <v>587</v>
      </c>
      <c r="C251" s="86">
        <v>3</v>
      </c>
      <c r="D251" s="123">
        <v>0.001574805976598288</v>
      </c>
      <c r="E251" s="123">
        <v>0.7507569965557094</v>
      </c>
      <c r="F251" s="86" t="s">
        <v>3669</v>
      </c>
      <c r="G251" s="86" t="b">
        <v>0</v>
      </c>
      <c r="H251" s="86" t="b">
        <v>0</v>
      </c>
      <c r="I251" s="86" t="b">
        <v>0</v>
      </c>
      <c r="J251" s="86" t="b">
        <v>0</v>
      </c>
      <c r="K251" s="86" t="b">
        <v>0</v>
      </c>
      <c r="L251" s="86" t="b">
        <v>0</v>
      </c>
    </row>
    <row r="252" spans="1:12" ht="15">
      <c r="A252" s="86" t="s">
        <v>587</v>
      </c>
      <c r="B252" s="86" t="s">
        <v>2470</v>
      </c>
      <c r="C252" s="86">
        <v>3</v>
      </c>
      <c r="D252" s="123">
        <v>0.001574805976598288</v>
      </c>
      <c r="E252" s="123">
        <v>1.477755724491972</v>
      </c>
      <c r="F252" s="86" t="s">
        <v>3669</v>
      </c>
      <c r="G252" s="86" t="b">
        <v>0</v>
      </c>
      <c r="H252" s="86" t="b">
        <v>0</v>
      </c>
      <c r="I252" s="86" t="b">
        <v>0</v>
      </c>
      <c r="J252" s="86" t="b">
        <v>0</v>
      </c>
      <c r="K252" s="86" t="b">
        <v>0</v>
      </c>
      <c r="L252" s="86" t="b">
        <v>0</v>
      </c>
    </row>
    <row r="253" spans="1:12" ht="15">
      <c r="A253" s="86" t="s">
        <v>2470</v>
      </c>
      <c r="B253" s="86" t="s">
        <v>2471</v>
      </c>
      <c r="C253" s="86">
        <v>3</v>
      </c>
      <c r="D253" s="123">
        <v>0.001574805976598288</v>
      </c>
      <c r="E253" s="123">
        <v>2.7565093254448008</v>
      </c>
      <c r="F253" s="86" t="s">
        <v>3669</v>
      </c>
      <c r="G253" s="86" t="b">
        <v>0</v>
      </c>
      <c r="H253" s="86" t="b">
        <v>0</v>
      </c>
      <c r="I253" s="86" t="b">
        <v>0</v>
      </c>
      <c r="J253" s="86" t="b">
        <v>0</v>
      </c>
      <c r="K253" s="86" t="b">
        <v>0</v>
      </c>
      <c r="L253" s="86" t="b">
        <v>0</v>
      </c>
    </row>
    <row r="254" spans="1:12" ht="15">
      <c r="A254" s="86" t="s">
        <v>2471</v>
      </c>
      <c r="B254" s="86" t="s">
        <v>2472</v>
      </c>
      <c r="C254" s="86">
        <v>3</v>
      </c>
      <c r="D254" s="123">
        <v>0.001574805976598288</v>
      </c>
      <c r="E254" s="123">
        <v>2.7565093254448008</v>
      </c>
      <c r="F254" s="86" t="s">
        <v>3669</v>
      </c>
      <c r="G254" s="86" t="b">
        <v>0</v>
      </c>
      <c r="H254" s="86" t="b">
        <v>0</v>
      </c>
      <c r="I254" s="86" t="b">
        <v>0</v>
      </c>
      <c r="J254" s="86" t="b">
        <v>0</v>
      </c>
      <c r="K254" s="86" t="b">
        <v>0</v>
      </c>
      <c r="L254" s="86" t="b">
        <v>0</v>
      </c>
    </row>
    <row r="255" spans="1:12" ht="15">
      <c r="A255" s="86" t="s">
        <v>2472</v>
      </c>
      <c r="B255" s="86" t="s">
        <v>3314</v>
      </c>
      <c r="C255" s="86">
        <v>3</v>
      </c>
      <c r="D255" s="123">
        <v>0.001574805976598288</v>
      </c>
      <c r="E255" s="123">
        <v>3.057539321108782</v>
      </c>
      <c r="F255" s="86" t="s">
        <v>3669</v>
      </c>
      <c r="G255" s="86" t="b">
        <v>0</v>
      </c>
      <c r="H255" s="86" t="b">
        <v>0</v>
      </c>
      <c r="I255" s="86" t="b">
        <v>0</v>
      </c>
      <c r="J255" s="86" t="b">
        <v>0</v>
      </c>
      <c r="K255" s="86" t="b">
        <v>0</v>
      </c>
      <c r="L255" s="86" t="b">
        <v>0</v>
      </c>
    </row>
    <row r="256" spans="1:12" ht="15">
      <c r="A256" s="86" t="s">
        <v>3314</v>
      </c>
      <c r="B256" s="86" t="s">
        <v>3129</v>
      </c>
      <c r="C256" s="86">
        <v>3</v>
      </c>
      <c r="D256" s="123">
        <v>0.001574805976598288</v>
      </c>
      <c r="E256" s="123">
        <v>2.6895625358141877</v>
      </c>
      <c r="F256" s="86" t="s">
        <v>3669</v>
      </c>
      <c r="G256" s="86" t="b">
        <v>0</v>
      </c>
      <c r="H256" s="86" t="b">
        <v>0</v>
      </c>
      <c r="I256" s="86" t="b">
        <v>0</v>
      </c>
      <c r="J256" s="86" t="b">
        <v>0</v>
      </c>
      <c r="K256" s="86" t="b">
        <v>0</v>
      </c>
      <c r="L256" s="86" t="b">
        <v>0</v>
      </c>
    </row>
    <row r="257" spans="1:12" ht="15">
      <c r="A257" s="86" t="s">
        <v>3129</v>
      </c>
      <c r="B257" s="86" t="s">
        <v>3315</v>
      </c>
      <c r="C257" s="86">
        <v>3</v>
      </c>
      <c r="D257" s="123">
        <v>0.001574805976598288</v>
      </c>
      <c r="E257" s="123">
        <v>2.6895625358141877</v>
      </c>
      <c r="F257" s="86" t="s">
        <v>3669</v>
      </c>
      <c r="G257" s="86" t="b">
        <v>0</v>
      </c>
      <c r="H257" s="86" t="b">
        <v>0</v>
      </c>
      <c r="I257" s="86" t="b">
        <v>0</v>
      </c>
      <c r="J257" s="86" t="b">
        <v>0</v>
      </c>
      <c r="K257" s="86" t="b">
        <v>0</v>
      </c>
      <c r="L257" s="86" t="b">
        <v>0</v>
      </c>
    </row>
    <row r="258" spans="1:12" ht="15">
      <c r="A258" s="86" t="s">
        <v>3315</v>
      </c>
      <c r="B258" s="86" t="s">
        <v>2521</v>
      </c>
      <c r="C258" s="86">
        <v>3</v>
      </c>
      <c r="D258" s="123">
        <v>0.001574805976598288</v>
      </c>
      <c r="E258" s="123">
        <v>2.087502544486225</v>
      </c>
      <c r="F258" s="86" t="s">
        <v>3669</v>
      </c>
      <c r="G258" s="86" t="b">
        <v>0</v>
      </c>
      <c r="H258" s="86" t="b">
        <v>0</v>
      </c>
      <c r="I258" s="86" t="b">
        <v>0</v>
      </c>
      <c r="J258" s="86" t="b">
        <v>0</v>
      </c>
      <c r="K258" s="86" t="b">
        <v>0</v>
      </c>
      <c r="L258" s="86" t="b">
        <v>0</v>
      </c>
    </row>
    <row r="259" spans="1:12" ht="15">
      <c r="A259" s="86" t="s">
        <v>387</v>
      </c>
      <c r="B259" s="86" t="s">
        <v>3183</v>
      </c>
      <c r="C259" s="86">
        <v>3</v>
      </c>
      <c r="D259" s="123">
        <v>0.001574805976598288</v>
      </c>
      <c r="E259" s="123">
        <v>1.9326005845004819</v>
      </c>
      <c r="F259" s="86" t="s">
        <v>3669</v>
      </c>
      <c r="G259" s="86" t="b">
        <v>0</v>
      </c>
      <c r="H259" s="86" t="b">
        <v>0</v>
      </c>
      <c r="I259" s="86" t="b">
        <v>0</v>
      </c>
      <c r="J259" s="86" t="b">
        <v>0</v>
      </c>
      <c r="K259" s="86" t="b">
        <v>0</v>
      </c>
      <c r="L259" s="86" t="b">
        <v>0</v>
      </c>
    </row>
    <row r="260" spans="1:12" ht="15">
      <c r="A260" s="86" t="s">
        <v>3183</v>
      </c>
      <c r="B260" s="86" t="s">
        <v>3316</v>
      </c>
      <c r="C260" s="86">
        <v>3</v>
      </c>
      <c r="D260" s="123">
        <v>0.001574805976598288</v>
      </c>
      <c r="E260" s="123">
        <v>2.8356905714924254</v>
      </c>
      <c r="F260" s="86" t="s">
        <v>3669</v>
      </c>
      <c r="G260" s="86" t="b">
        <v>0</v>
      </c>
      <c r="H260" s="86" t="b">
        <v>0</v>
      </c>
      <c r="I260" s="86" t="b">
        <v>0</v>
      </c>
      <c r="J260" s="86" t="b">
        <v>0</v>
      </c>
      <c r="K260" s="86" t="b">
        <v>0</v>
      </c>
      <c r="L260" s="86" t="b">
        <v>0</v>
      </c>
    </row>
    <row r="261" spans="1:12" ht="15">
      <c r="A261" s="86" t="s">
        <v>3316</v>
      </c>
      <c r="B261" s="86" t="s">
        <v>3317</v>
      </c>
      <c r="C261" s="86">
        <v>3</v>
      </c>
      <c r="D261" s="123">
        <v>0.001574805976598288</v>
      </c>
      <c r="E261" s="123">
        <v>3.057539321108782</v>
      </c>
      <c r="F261" s="86" t="s">
        <v>3669</v>
      </c>
      <c r="G261" s="86" t="b">
        <v>0</v>
      </c>
      <c r="H261" s="86" t="b">
        <v>0</v>
      </c>
      <c r="I261" s="86" t="b">
        <v>0</v>
      </c>
      <c r="J261" s="86" t="b">
        <v>0</v>
      </c>
      <c r="K261" s="86" t="b">
        <v>0</v>
      </c>
      <c r="L261" s="86" t="b">
        <v>0</v>
      </c>
    </row>
    <row r="262" spans="1:12" ht="15">
      <c r="A262" s="86" t="s">
        <v>3317</v>
      </c>
      <c r="B262" s="86" t="s">
        <v>2526</v>
      </c>
      <c r="C262" s="86">
        <v>3</v>
      </c>
      <c r="D262" s="123">
        <v>0.001574805976598288</v>
      </c>
      <c r="E262" s="123">
        <v>2.6895625358141877</v>
      </c>
      <c r="F262" s="86" t="s">
        <v>3669</v>
      </c>
      <c r="G262" s="86" t="b">
        <v>0</v>
      </c>
      <c r="H262" s="86" t="b">
        <v>0</v>
      </c>
      <c r="I262" s="86" t="b">
        <v>0</v>
      </c>
      <c r="J262" s="86" t="b">
        <v>0</v>
      </c>
      <c r="K262" s="86" t="b">
        <v>0</v>
      </c>
      <c r="L262" s="86" t="b">
        <v>0</v>
      </c>
    </row>
    <row r="263" spans="1:12" ht="15">
      <c r="A263" s="86" t="s">
        <v>2500</v>
      </c>
      <c r="B263" s="86" t="s">
        <v>2574</v>
      </c>
      <c r="C263" s="86">
        <v>3</v>
      </c>
      <c r="D263" s="123">
        <v>0.001574805976598288</v>
      </c>
      <c r="E263" s="123">
        <v>2.034058225259259</v>
      </c>
      <c r="F263" s="86" t="s">
        <v>3669</v>
      </c>
      <c r="G263" s="86" t="b">
        <v>0</v>
      </c>
      <c r="H263" s="86" t="b">
        <v>1</v>
      </c>
      <c r="I263" s="86" t="b">
        <v>0</v>
      </c>
      <c r="J263" s="86" t="b">
        <v>0</v>
      </c>
      <c r="K263" s="86" t="b">
        <v>0</v>
      </c>
      <c r="L263" s="86" t="b">
        <v>0</v>
      </c>
    </row>
    <row r="264" spans="1:12" ht="15">
      <c r="A264" s="86" t="s">
        <v>3319</v>
      </c>
      <c r="B264" s="86" t="s">
        <v>3320</v>
      </c>
      <c r="C264" s="86">
        <v>3</v>
      </c>
      <c r="D264" s="123">
        <v>0.001574805976598288</v>
      </c>
      <c r="E264" s="123">
        <v>3.057539321108782</v>
      </c>
      <c r="F264" s="86" t="s">
        <v>3669</v>
      </c>
      <c r="G264" s="86" t="b">
        <v>0</v>
      </c>
      <c r="H264" s="86" t="b">
        <v>0</v>
      </c>
      <c r="I264" s="86" t="b">
        <v>0</v>
      </c>
      <c r="J264" s="86" t="b">
        <v>0</v>
      </c>
      <c r="K264" s="86" t="b">
        <v>0</v>
      </c>
      <c r="L264" s="86" t="b">
        <v>0</v>
      </c>
    </row>
    <row r="265" spans="1:12" ht="15">
      <c r="A265" s="86" t="s">
        <v>3320</v>
      </c>
      <c r="B265" s="86" t="s">
        <v>2548</v>
      </c>
      <c r="C265" s="86">
        <v>3</v>
      </c>
      <c r="D265" s="123">
        <v>0.001574805976598288</v>
      </c>
      <c r="E265" s="123">
        <v>3.057539321108782</v>
      </c>
      <c r="F265" s="86" t="s">
        <v>3669</v>
      </c>
      <c r="G265" s="86" t="b">
        <v>0</v>
      </c>
      <c r="H265" s="86" t="b">
        <v>0</v>
      </c>
      <c r="I265" s="86" t="b">
        <v>0</v>
      </c>
      <c r="J265" s="86" t="b">
        <v>0</v>
      </c>
      <c r="K265" s="86" t="b">
        <v>1</v>
      </c>
      <c r="L265" s="86" t="b">
        <v>0</v>
      </c>
    </row>
    <row r="266" spans="1:12" ht="15">
      <c r="A266" s="86" t="s">
        <v>2548</v>
      </c>
      <c r="B266" s="86" t="s">
        <v>587</v>
      </c>
      <c r="C266" s="86">
        <v>3</v>
      </c>
      <c r="D266" s="123">
        <v>0.001574805976598288</v>
      </c>
      <c r="E266" s="123">
        <v>0.653846983547653</v>
      </c>
      <c r="F266" s="86" t="s">
        <v>3669</v>
      </c>
      <c r="G266" s="86" t="b">
        <v>0</v>
      </c>
      <c r="H266" s="86" t="b">
        <v>1</v>
      </c>
      <c r="I266" s="86" t="b">
        <v>0</v>
      </c>
      <c r="J266" s="86" t="b">
        <v>0</v>
      </c>
      <c r="K266" s="86" t="b">
        <v>0</v>
      </c>
      <c r="L266" s="86" t="b">
        <v>0</v>
      </c>
    </row>
    <row r="267" spans="1:12" ht="15">
      <c r="A267" s="86" t="s">
        <v>3188</v>
      </c>
      <c r="B267" s="86" t="s">
        <v>3321</v>
      </c>
      <c r="C267" s="86">
        <v>3</v>
      </c>
      <c r="D267" s="123">
        <v>0.001574805976598288</v>
      </c>
      <c r="E267" s="123">
        <v>2.8356905714924254</v>
      </c>
      <c r="F267" s="86" t="s">
        <v>3669</v>
      </c>
      <c r="G267" s="86" t="b">
        <v>0</v>
      </c>
      <c r="H267" s="86" t="b">
        <v>0</v>
      </c>
      <c r="I267" s="86" t="b">
        <v>0</v>
      </c>
      <c r="J267" s="86" t="b">
        <v>0</v>
      </c>
      <c r="K267" s="86" t="b">
        <v>0</v>
      </c>
      <c r="L267" s="86" t="b">
        <v>0</v>
      </c>
    </row>
    <row r="268" spans="1:12" ht="15">
      <c r="A268" s="86" t="s">
        <v>3136</v>
      </c>
      <c r="B268" s="86" t="s">
        <v>587</v>
      </c>
      <c r="C268" s="86">
        <v>3</v>
      </c>
      <c r="D268" s="123">
        <v>0.001574805976598288</v>
      </c>
      <c r="E268" s="123">
        <v>0.8087489435333961</v>
      </c>
      <c r="F268" s="86" t="s">
        <v>3669</v>
      </c>
      <c r="G268" s="86" t="b">
        <v>0</v>
      </c>
      <c r="H268" s="86" t="b">
        <v>0</v>
      </c>
      <c r="I268" s="86" t="b">
        <v>0</v>
      </c>
      <c r="J268" s="86" t="b">
        <v>0</v>
      </c>
      <c r="K268" s="86" t="b">
        <v>0</v>
      </c>
      <c r="L268" s="86" t="b">
        <v>0</v>
      </c>
    </row>
    <row r="269" spans="1:12" ht="15">
      <c r="A269" s="86" t="s">
        <v>2551</v>
      </c>
      <c r="B269" s="86" t="s">
        <v>2554</v>
      </c>
      <c r="C269" s="86">
        <v>3</v>
      </c>
      <c r="D269" s="123">
        <v>0.001574805976598288</v>
      </c>
      <c r="E269" s="123">
        <v>2.212441281094525</v>
      </c>
      <c r="F269" s="86" t="s">
        <v>3669</v>
      </c>
      <c r="G269" s="86" t="b">
        <v>0</v>
      </c>
      <c r="H269" s="86" t="b">
        <v>0</v>
      </c>
      <c r="I269" s="86" t="b">
        <v>0</v>
      </c>
      <c r="J269" s="86" t="b">
        <v>0</v>
      </c>
      <c r="K269" s="86" t="b">
        <v>0</v>
      </c>
      <c r="L269" s="86" t="b">
        <v>0</v>
      </c>
    </row>
    <row r="270" spans="1:12" ht="15">
      <c r="A270" s="86" t="s">
        <v>2554</v>
      </c>
      <c r="B270" s="86" t="s">
        <v>2554</v>
      </c>
      <c r="C270" s="86">
        <v>3</v>
      </c>
      <c r="D270" s="123">
        <v>0.001574805976598288</v>
      </c>
      <c r="E270" s="123">
        <v>2.1032968116694573</v>
      </c>
      <c r="F270" s="86" t="s">
        <v>3669</v>
      </c>
      <c r="G270" s="86" t="b">
        <v>0</v>
      </c>
      <c r="H270" s="86" t="b">
        <v>0</v>
      </c>
      <c r="I270" s="86" t="b">
        <v>0</v>
      </c>
      <c r="J270" s="86" t="b">
        <v>0</v>
      </c>
      <c r="K270" s="86" t="b">
        <v>0</v>
      </c>
      <c r="L270" s="86" t="b">
        <v>0</v>
      </c>
    </row>
    <row r="271" spans="1:12" ht="15">
      <c r="A271" s="86" t="s">
        <v>2554</v>
      </c>
      <c r="B271" s="86" t="s">
        <v>3322</v>
      </c>
      <c r="C271" s="86">
        <v>3</v>
      </c>
      <c r="D271" s="123">
        <v>0.001574805976598288</v>
      </c>
      <c r="E271" s="123">
        <v>2.5804180663891194</v>
      </c>
      <c r="F271" s="86" t="s">
        <v>3669</v>
      </c>
      <c r="G271" s="86" t="b">
        <v>0</v>
      </c>
      <c r="H271" s="86" t="b">
        <v>0</v>
      </c>
      <c r="I271" s="86" t="b">
        <v>0</v>
      </c>
      <c r="J271" s="86" t="b">
        <v>0</v>
      </c>
      <c r="K271" s="86" t="b">
        <v>0</v>
      </c>
      <c r="L271" s="86" t="b">
        <v>0</v>
      </c>
    </row>
    <row r="272" spans="1:12" ht="15">
      <c r="A272" s="86" t="s">
        <v>3322</v>
      </c>
      <c r="B272" s="86" t="s">
        <v>3121</v>
      </c>
      <c r="C272" s="86">
        <v>3</v>
      </c>
      <c r="D272" s="123">
        <v>0.001574805976598288</v>
      </c>
      <c r="E272" s="123">
        <v>2.631570588836501</v>
      </c>
      <c r="F272" s="86" t="s">
        <v>3669</v>
      </c>
      <c r="G272" s="86" t="b">
        <v>0</v>
      </c>
      <c r="H272" s="86" t="b">
        <v>0</v>
      </c>
      <c r="I272" s="86" t="b">
        <v>0</v>
      </c>
      <c r="J272" s="86" t="b">
        <v>0</v>
      </c>
      <c r="K272" s="86" t="b">
        <v>0</v>
      </c>
      <c r="L272" s="86" t="b">
        <v>0</v>
      </c>
    </row>
    <row r="273" spans="1:12" ht="15">
      <c r="A273" s="86" t="s">
        <v>3121</v>
      </c>
      <c r="B273" s="86" t="s">
        <v>3323</v>
      </c>
      <c r="C273" s="86">
        <v>3</v>
      </c>
      <c r="D273" s="123">
        <v>0.001574805976598288</v>
      </c>
      <c r="E273" s="123">
        <v>2.631570588836501</v>
      </c>
      <c r="F273" s="86" t="s">
        <v>3669</v>
      </c>
      <c r="G273" s="86" t="b">
        <v>0</v>
      </c>
      <c r="H273" s="86" t="b">
        <v>0</v>
      </c>
      <c r="I273" s="86" t="b">
        <v>0</v>
      </c>
      <c r="J273" s="86" t="b">
        <v>0</v>
      </c>
      <c r="K273" s="86" t="b">
        <v>0</v>
      </c>
      <c r="L273" s="86" t="b">
        <v>0</v>
      </c>
    </row>
    <row r="274" spans="1:12" ht="15">
      <c r="A274" s="86" t="s">
        <v>3323</v>
      </c>
      <c r="B274" s="86" t="s">
        <v>587</v>
      </c>
      <c r="C274" s="86">
        <v>3</v>
      </c>
      <c r="D274" s="123">
        <v>0.001574805976598288</v>
      </c>
      <c r="E274" s="123">
        <v>1.1767257288279906</v>
      </c>
      <c r="F274" s="86" t="s">
        <v>3669</v>
      </c>
      <c r="G274" s="86" t="b">
        <v>0</v>
      </c>
      <c r="H274" s="86" t="b">
        <v>0</v>
      </c>
      <c r="I274" s="86" t="b">
        <v>0</v>
      </c>
      <c r="J274" s="86" t="b">
        <v>0</v>
      </c>
      <c r="K274" s="86" t="b">
        <v>0</v>
      </c>
      <c r="L274" s="86" t="b">
        <v>0</v>
      </c>
    </row>
    <row r="275" spans="1:12" ht="15">
      <c r="A275" s="86" t="s">
        <v>3189</v>
      </c>
      <c r="B275" s="86" t="s">
        <v>3190</v>
      </c>
      <c r="C275" s="86">
        <v>3</v>
      </c>
      <c r="D275" s="123">
        <v>0.001574805976598288</v>
      </c>
      <c r="E275" s="123">
        <v>2.6138418218760693</v>
      </c>
      <c r="F275" s="86" t="s">
        <v>3669</v>
      </c>
      <c r="G275" s="86" t="b">
        <v>1</v>
      </c>
      <c r="H275" s="86" t="b">
        <v>0</v>
      </c>
      <c r="I275" s="86" t="b">
        <v>0</v>
      </c>
      <c r="J275" s="86" t="b">
        <v>0</v>
      </c>
      <c r="K275" s="86" t="b">
        <v>0</v>
      </c>
      <c r="L275" s="86" t="b">
        <v>0</v>
      </c>
    </row>
    <row r="276" spans="1:12" ht="15">
      <c r="A276" s="86" t="s">
        <v>3190</v>
      </c>
      <c r="B276" s="86" t="s">
        <v>3324</v>
      </c>
      <c r="C276" s="86">
        <v>3</v>
      </c>
      <c r="D276" s="123">
        <v>0.001574805976598288</v>
      </c>
      <c r="E276" s="123">
        <v>2.8356905714924254</v>
      </c>
      <c r="F276" s="86" t="s">
        <v>3669</v>
      </c>
      <c r="G276" s="86" t="b">
        <v>0</v>
      </c>
      <c r="H276" s="86" t="b">
        <v>0</v>
      </c>
      <c r="I276" s="86" t="b">
        <v>0</v>
      </c>
      <c r="J276" s="86" t="b">
        <v>0</v>
      </c>
      <c r="K276" s="86" t="b">
        <v>0</v>
      </c>
      <c r="L276" s="86" t="b">
        <v>0</v>
      </c>
    </row>
    <row r="277" spans="1:12" ht="15">
      <c r="A277" s="86" t="s">
        <v>3324</v>
      </c>
      <c r="B277" s="86" t="s">
        <v>2531</v>
      </c>
      <c r="C277" s="86">
        <v>3</v>
      </c>
      <c r="D277" s="123">
        <v>0.001574805976598288</v>
      </c>
      <c r="E277" s="123">
        <v>2.057539321108782</v>
      </c>
      <c r="F277" s="86" t="s">
        <v>3669</v>
      </c>
      <c r="G277" s="86" t="b">
        <v>0</v>
      </c>
      <c r="H277" s="86" t="b">
        <v>0</v>
      </c>
      <c r="I277" s="86" t="b">
        <v>0</v>
      </c>
      <c r="J277" s="86" t="b">
        <v>1</v>
      </c>
      <c r="K277" s="86" t="b">
        <v>0</v>
      </c>
      <c r="L277" s="86" t="b">
        <v>0</v>
      </c>
    </row>
    <row r="278" spans="1:12" ht="15">
      <c r="A278" s="86" t="s">
        <v>2531</v>
      </c>
      <c r="B278" s="86" t="s">
        <v>3325</v>
      </c>
      <c r="C278" s="86">
        <v>3</v>
      </c>
      <c r="D278" s="123">
        <v>0.001574805976598288</v>
      </c>
      <c r="E278" s="123">
        <v>2.057539321108782</v>
      </c>
      <c r="F278" s="86" t="s">
        <v>3669</v>
      </c>
      <c r="G278" s="86" t="b">
        <v>1</v>
      </c>
      <c r="H278" s="86" t="b">
        <v>0</v>
      </c>
      <c r="I278" s="86" t="b">
        <v>0</v>
      </c>
      <c r="J278" s="86" t="b">
        <v>0</v>
      </c>
      <c r="K278" s="86" t="b">
        <v>0</v>
      </c>
      <c r="L278" s="86" t="b">
        <v>0</v>
      </c>
    </row>
    <row r="279" spans="1:12" ht="15">
      <c r="A279" s="86" t="s">
        <v>3325</v>
      </c>
      <c r="B279" s="86" t="s">
        <v>3120</v>
      </c>
      <c r="C279" s="86">
        <v>3</v>
      </c>
      <c r="D279" s="123">
        <v>0.001574805976598288</v>
      </c>
      <c r="E279" s="123">
        <v>2.631570588836501</v>
      </c>
      <c r="F279" s="86" t="s">
        <v>3669</v>
      </c>
      <c r="G279" s="86" t="b">
        <v>0</v>
      </c>
      <c r="H279" s="86" t="b">
        <v>0</v>
      </c>
      <c r="I279" s="86" t="b">
        <v>0</v>
      </c>
      <c r="J279" s="86" t="b">
        <v>0</v>
      </c>
      <c r="K279" s="86" t="b">
        <v>0</v>
      </c>
      <c r="L279" s="86" t="b">
        <v>0</v>
      </c>
    </row>
    <row r="280" spans="1:12" ht="15">
      <c r="A280" s="86" t="s">
        <v>3120</v>
      </c>
      <c r="B280" s="86" t="s">
        <v>3326</v>
      </c>
      <c r="C280" s="86">
        <v>3</v>
      </c>
      <c r="D280" s="123">
        <v>0.001574805976598288</v>
      </c>
      <c r="E280" s="123">
        <v>2.631570588836501</v>
      </c>
      <c r="F280" s="86" t="s">
        <v>3669</v>
      </c>
      <c r="G280" s="86" t="b">
        <v>0</v>
      </c>
      <c r="H280" s="86" t="b">
        <v>0</v>
      </c>
      <c r="I280" s="86" t="b">
        <v>0</v>
      </c>
      <c r="J280" s="86" t="b">
        <v>0</v>
      </c>
      <c r="K280" s="86" t="b">
        <v>0</v>
      </c>
      <c r="L280" s="86" t="b">
        <v>0</v>
      </c>
    </row>
    <row r="281" spans="1:12" ht="15">
      <c r="A281" s="86" t="s">
        <v>3326</v>
      </c>
      <c r="B281" s="86" t="s">
        <v>3327</v>
      </c>
      <c r="C281" s="86">
        <v>3</v>
      </c>
      <c r="D281" s="123">
        <v>0.001574805976598288</v>
      </c>
      <c r="E281" s="123">
        <v>3.057539321108782</v>
      </c>
      <c r="F281" s="86" t="s">
        <v>3669</v>
      </c>
      <c r="G281" s="86" t="b">
        <v>0</v>
      </c>
      <c r="H281" s="86" t="b">
        <v>0</v>
      </c>
      <c r="I281" s="86" t="b">
        <v>0</v>
      </c>
      <c r="J281" s="86" t="b">
        <v>0</v>
      </c>
      <c r="K281" s="86" t="b">
        <v>0</v>
      </c>
      <c r="L281" s="86" t="b">
        <v>0</v>
      </c>
    </row>
    <row r="282" spans="1:12" ht="15">
      <c r="A282" s="86" t="s">
        <v>3327</v>
      </c>
      <c r="B282" s="86" t="s">
        <v>3328</v>
      </c>
      <c r="C282" s="86">
        <v>3</v>
      </c>
      <c r="D282" s="123">
        <v>0.001574805976598288</v>
      </c>
      <c r="E282" s="123">
        <v>3.057539321108782</v>
      </c>
      <c r="F282" s="86" t="s">
        <v>3669</v>
      </c>
      <c r="G282" s="86" t="b">
        <v>0</v>
      </c>
      <c r="H282" s="86" t="b">
        <v>0</v>
      </c>
      <c r="I282" s="86" t="b">
        <v>0</v>
      </c>
      <c r="J282" s="86" t="b">
        <v>0</v>
      </c>
      <c r="K282" s="86" t="b">
        <v>0</v>
      </c>
      <c r="L282" s="86" t="b">
        <v>0</v>
      </c>
    </row>
    <row r="283" spans="1:12" ht="15">
      <c r="A283" s="86" t="s">
        <v>3328</v>
      </c>
      <c r="B283" s="86" t="s">
        <v>607</v>
      </c>
      <c r="C283" s="86">
        <v>3</v>
      </c>
      <c r="D283" s="123">
        <v>0.001574805976598288</v>
      </c>
      <c r="E283" s="123">
        <v>2.212441281094525</v>
      </c>
      <c r="F283" s="86" t="s">
        <v>3669</v>
      </c>
      <c r="G283" s="86" t="b">
        <v>0</v>
      </c>
      <c r="H283" s="86" t="b">
        <v>0</v>
      </c>
      <c r="I283" s="86" t="b">
        <v>0</v>
      </c>
      <c r="J283" s="86" t="b">
        <v>0</v>
      </c>
      <c r="K283" s="86" t="b">
        <v>0</v>
      </c>
      <c r="L283" s="86" t="b">
        <v>0</v>
      </c>
    </row>
    <row r="284" spans="1:12" ht="15">
      <c r="A284" s="86" t="s">
        <v>607</v>
      </c>
      <c r="B284" s="86" t="s">
        <v>587</v>
      </c>
      <c r="C284" s="86">
        <v>3</v>
      </c>
      <c r="D284" s="123">
        <v>0.001574805976598288</v>
      </c>
      <c r="E284" s="123">
        <v>0.2921191475300602</v>
      </c>
      <c r="F284" s="86" t="s">
        <v>3669</v>
      </c>
      <c r="G284" s="86" t="b">
        <v>0</v>
      </c>
      <c r="H284" s="86" t="b">
        <v>0</v>
      </c>
      <c r="I284" s="86" t="b">
        <v>0</v>
      </c>
      <c r="J284" s="86" t="b">
        <v>0</v>
      </c>
      <c r="K284" s="86" t="b">
        <v>0</v>
      </c>
      <c r="L284" s="86" t="b">
        <v>0</v>
      </c>
    </row>
    <row r="285" spans="1:12" ht="15">
      <c r="A285" s="86" t="s">
        <v>3096</v>
      </c>
      <c r="B285" s="86" t="s">
        <v>3191</v>
      </c>
      <c r="C285" s="86">
        <v>3</v>
      </c>
      <c r="D285" s="123">
        <v>0.001574805976598288</v>
      </c>
      <c r="E285" s="123">
        <v>2.271419141053863</v>
      </c>
      <c r="F285" s="86" t="s">
        <v>3669</v>
      </c>
      <c r="G285" s="86" t="b">
        <v>1</v>
      </c>
      <c r="H285" s="86" t="b">
        <v>0</v>
      </c>
      <c r="I285" s="86" t="b">
        <v>0</v>
      </c>
      <c r="J285" s="86" t="b">
        <v>0</v>
      </c>
      <c r="K285" s="86" t="b">
        <v>0</v>
      </c>
      <c r="L285" s="86" t="b">
        <v>0</v>
      </c>
    </row>
    <row r="286" spans="1:12" ht="15">
      <c r="A286" s="86" t="s">
        <v>402</v>
      </c>
      <c r="B286" s="86" t="s">
        <v>3095</v>
      </c>
      <c r="C286" s="86">
        <v>3</v>
      </c>
      <c r="D286" s="123">
        <v>0.001574805976598288</v>
      </c>
      <c r="E286" s="123">
        <v>2.271419141053863</v>
      </c>
      <c r="F286" s="86" t="s">
        <v>3669</v>
      </c>
      <c r="G286" s="86" t="b">
        <v>0</v>
      </c>
      <c r="H286" s="86" t="b">
        <v>0</v>
      </c>
      <c r="I286" s="86" t="b">
        <v>0</v>
      </c>
      <c r="J286" s="86" t="b">
        <v>0</v>
      </c>
      <c r="K286" s="86" t="b">
        <v>0</v>
      </c>
      <c r="L286" s="86" t="b">
        <v>0</v>
      </c>
    </row>
    <row r="287" spans="1:12" ht="15">
      <c r="A287" s="86" t="s">
        <v>3095</v>
      </c>
      <c r="B287" s="86" t="s">
        <v>607</v>
      </c>
      <c r="C287" s="86">
        <v>3</v>
      </c>
      <c r="D287" s="123">
        <v>0.001574805976598288</v>
      </c>
      <c r="E287" s="123">
        <v>1.6481698506559626</v>
      </c>
      <c r="F287" s="86" t="s">
        <v>3669</v>
      </c>
      <c r="G287" s="86" t="b">
        <v>0</v>
      </c>
      <c r="H287" s="86" t="b">
        <v>0</v>
      </c>
      <c r="I287" s="86" t="b">
        <v>0</v>
      </c>
      <c r="J287" s="86" t="b">
        <v>0</v>
      </c>
      <c r="K287" s="86" t="b">
        <v>0</v>
      </c>
      <c r="L287" s="86" t="b">
        <v>0</v>
      </c>
    </row>
    <row r="288" spans="1:12" ht="15">
      <c r="A288" s="86" t="s">
        <v>607</v>
      </c>
      <c r="B288" s="86" t="s">
        <v>613</v>
      </c>
      <c r="C288" s="86">
        <v>3</v>
      </c>
      <c r="D288" s="123">
        <v>0.001574805976598288</v>
      </c>
      <c r="E288" s="123">
        <v>1.2028959631882947</v>
      </c>
      <c r="F288" s="86" t="s">
        <v>3669</v>
      </c>
      <c r="G288" s="86" t="b">
        <v>0</v>
      </c>
      <c r="H288" s="86" t="b">
        <v>0</v>
      </c>
      <c r="I288" s="86" t="b">
        <v>0</v>
      </c>
      <c r="J288" s="86" t="b">
        <v>0</v>
      </c>
      <c r="K288" s="86" t="b">
        <v>0</v>
      </c>
      <c r="L288" s="86" t="b">
        <v>0</v>
      </c>
    </row>
    <row r="289" spans="1:12" ht="15">
      <c r="A289" s="86" t="s">
        <v>587</v>
      </c>
      <c r="B289" s="86" t="s">
        <v>2583</v>
      </c>
      <c r="C289" s="86">
        <v>3</v>
      </c>
      <c r="D289" s="123">
        <v>0.001574805976598288</v>
      </c>
      <c r="E289" s="123">
        <v>1.1767257288279906</v>
      </c>
      <c r="F289" s="86" t="s">
        <v>3669</v>
      </c>
      <c r="G289" s="86" t="b">
        <v>0</v>
      </c>
      <c r="H289" s="86" t="b">
        <v>0</v>
      </c>
      <c r="I289" s="86" t="b">
        <v>0</v>
      </c>
      <c r="J289" s="86" t="b">
        <v>0</v>
      </c>
      <c r="K289" s="86" t="b">
        <v>0</v>
      </c>
      <c r="L289" s="86" t="b">
        <v>0</v>
      </c>
    </row>
    <row r="290" spans="1:12" ht="15">
      <c r="A290" s="86" t="s">
        <v>2583</v>
      </c>
      <c r="B290" s="86" t="s">
        <v>3333</v>
      </c>
      <c r="C290" s="86">
        <v>3</v>
      </c>
      <c r="D290" s="123">
        <v>0.001574805976598288</v>
      </c>
      <c r="E290" s="123">
        <v>2.7565093254448008</v>
      </c>
      <c r="F290" s="86" t="s">
        <v>3669</v>
      </c>
      <c r="G290" s="86" t="b">
        <v>0</v>
      </c>
      <c r="H290" s="86" t="b">
        <v>0</v>
      </c>
      <c r="I290" s="86" t="b">
        <v>0</v>
      </c>
      <c r="J290" s="86" t="b">
        <v>0</v>
      </c>
      <c r="K290" s="86" t="b">
        <v>0</v>
      </c>
      <c r="L290" s="86" t="b">
        <v>0</v>
      </c>
    </row>
    <row r="291" spans="1:12" ht="15">
      <c r="A291" s="86" t="s">
        <v>3333</v>
      </c>
      <c r="B291" s="86" t="s">
        <v>3123</v>
      </c>
      <c r="C291" s="86">
        <v>3</v>
      </c>
      <c r="D291" s="123">
        <v>0.001574805976598288</v>
      </c>
      <c r="E291" s="123">
        <v>2.631570588836501</v>
      </c>
      <c r="F291" s="86" t="s">
        <v>3669</v>
      </c>
      <c r="G291" s="86" t="b">
        <v>0</v>
      </c>
      <c r="H291" s="86" t="b">
        <v>0</v>
      </c>
      <c r="I291" s="86" t="b">
        <v>0</v>
      </c>
      <c r="J291" s="86" t="b">
        <v>0</v>
      </c>
      <c r="K291" s="86" t="b">
        <v>0</v>
      </c>
      <c r="L291" s="86" t="b">
        <v>0</v>
      </c>
    </row>
    <row r="292" spans="1:12" ht="15">
      <c r="A292" s="86" t="s">
        <v>3123</v>
      </c>
      <c r="B292" s="86" t="s">
        <v>2546</v>
      </c>
      <c r="C292" s="86">
        <v>3</v>
      </c>
      <c r="D292" s="123">
        <v>0.001574805976598288</v>
      </c>
      <c r="E292" s="123">
        <v>2.4097218392201443</v>
      </c>
      <c r="F292" s="86" t="s">
        <v>3669</v>
      </c>
      <c r="G292" s="86" t="b">
        <v>0</v>
      </c>
      <c r="H292" s="86" t="b">
        <v>0</v>
      </c>
      <c r="I292" s="86" t="b">
        <v>0</v>
      </c>
      <c r="J292" s="86" t="b">
        <v>0</v>
      </c>
      <c r="K292" s="86" t="b">
        <v>0</v>
      </c>
      <c r="L292" s="86" t="b">
        <v>0</v>
      </c>
    </row>
    <row r="293" spans="1:12" ht="15">
      <c r="A293" s="86" t="s">
        <v>3079</v>
      </c>
      <c r="B293" s="86" t="s">
        <v>3192</v>
      </c>
      <c r="C293" s="86">
        <v>3</v>
      </c>
      <c r="D293" s="123">
        <v>0.001574805976598288</v>
      </c>
      <c r="E293" s="123">
        <v>1.9703891453898819</v>
      </c>
      <c r="F293" s="86" t="s">
        <v>3669</v>
      </c>
      <c r="G293" s="86" t="b">
        <v>0</v>
      </c>
      <c r="H293" s="86" t="b">
        <v>0</v>
      </c>
      <c r="I293" s="86" t="b">
        <v>0</v>
      </c>
      <c r="J293" s="86" t="b">
        <v>1</v>
      </c>
      <c r="K293" s="86" t="b">
        <v>0</v>
      </c>
      <c r="L293" s="86" t="b">
        <v>0</v>
      </c>
    </row>
    <row r="294" spans="1:12" ht="15">
      <c r="A294" s="86" t="s">
        <v>3192</v>
      </c>
      <c r="B294" s="86" t="s">
        <v>2552</v>
      </c>
      <c r="C294" s="86">
        <v>3</v>
      </c>
      <c r="D294" s="123">
        <v>0.001574805976598288</v>
      </c>
      <c r="E294" s="123">
        <v>2.271419141053863</v>
      </c>
      <c r="F294" s="86" t="s">
        <v>3669</v>
      </c>
      <c r="G294" s="86" t="b">
        <v>1</v>
      </c>
      <c r="H294" s="86" t="b">
        <v>0</v>
      </c>
      <c r="I294" s="86" t="b">
        <v>0</v>
      </c>
      <c r="J294" s="86" t="b">
        <v>0</v>
      </c>
      <c r="K294" s="86" t="b">
        <v>1</v>
      </c>
      <c r="L294" s="86" t="b">
        <v>0</v>
      </c>
    </row>
    <row r="295" spans="1:12" ht="15">
      <c r="A295" s="86" t="s">
        <v>2552</v>
      </c>
      <c r="B295" s="86" t="s">
        <v>3193</v>
      </c>
      <c r="C295" s="86">
        <v>3</v>
      </c>
      <c r="D295" s="123">
        <v>0.001574805976598288</v>
      </c>
      <c r="E295" s="123">
        <v>2.16668379053385</v>
      </c>
      <c r="F295" s="86" t="s">
        <v>3669</v>
      </c>
      <c r="G295" s="86" t="b">
        <v>0</v>
      </c>
      <c r="H295" s="86" t="b">
        <v>1</v>
      </c>
      <c r="I295" s="86" t="b">
        <v>0</v>
      </c>
      <c r="J295" s="86" t="b">
        <v>0</v>
      </c>
      <c r="K295" s="86" t="b">
        <v>0</v>
      </c>
      <c r="L295" s="86" t="b">
        <v>0</v>
      </c>
    </row>
    <row r="296" spans="1:12" ht="15">
      <c r="A296" s="86" t="s">
        <v>3193</v>
      </c>
      <c r="B296" s="86" t="s">
        <v>2552</v>
      </c>
      <c r="C296" s="86">
        <v>3</v>
      </c>
      <c r="D296" s="123">
        <v>0.001574805976598288</v>
      </c>
      <c r="E296" s="123">
        <v>2.271419141053863</v>
      </c>
      <c r="F296" s="86" t="s">
        <v>3669</v>
      </c>
      <c r="G296" s="86" t="b">
        <v>0</v>
      </c>
      <c r="H296" s="86" t="b">
        <v>0</v>
      </c>
      <c r="I296" s="86" t="b">
        <v>0</v>
      </c>
      <c r="J296" s="86" t="b">
        <v>0</v>
      </c>
      <c r="K296" s="86" t="b">
        <v>1</v>
      </c>
      <c r="L296" s="86" t="b">
        <v>0</v>
      </c>
    </row>
    <row r="297" spans="1:12" ht="15">
      <c r="A297" s="86" t="s">
        <v>2552</v>
      </c>
      <c r="B297" s="86" t="s">
        <v>3334</v>
      </c>
      <c r="C297" s="86">
        <v>3</v>
      </c>
      <c r="D297" s="123">
        <v>0.001574805976598288</v>
      </c>
      <c r="E297" s="123">
        <v>2.3885325401502064</v>
      </c>
      <c r="F297" s="86" t="s">
        <v>3669</v>
      </c>
      <c r="G297" s="86" t="b">
        <v>0</v>
      </c>
      <c r="H297" s="86" t="b">
        <v>1</v>
      </c>
      <c r="I297" s="86" t="b">
        <v>0</v>
      </c>
      <c r="J297" s="86" t="b">
        <v>0</v>
      </c>
      <c r="K297" s="86" t="b">
        <v>0</v>
      </c>
      <c r="L297" s="86" t="b">
        <v>0</v>
      </c>
    </row>
    <row r="298" spans="1:12" ht="15">
      <c r="A298" s="86" t="s">
        <v>3334</v>
      </c>
      <c r="B298" s="86" t="s">
        <v>3186</v>
      </c>
      <c r="C298" s="86">
        <v>3</v>
      </c>
      <c r="D298" s="123">
        <v>0.001574805976598288</v>
      </c>
      <c r="E298" s="123">
        <v>2.8356905714924254</v>
      </c>
      <c r="F298" s="86" t="s">
        <v>3669</v>
      </c>
      <c r="G298" s="86" t="b">
        <v>0</v>
      </c>
      <c r="H298" s="86" t="b">
        <v>0</v>
      </c>
      <c r="I298" s="86" t="b">
        <v>0</v>
      </c>
      <c r="J298" s="86" t="b">
        <v>0</v>
      </c>
      <c r="K298" s="86" t="b">
        <v>0</v>
      </c>
      <c r="L298" s="86" t="b">
        <v>0</v>
      </c>
    </row>
    <row r="299" spans="1:12" ht="15">
      <c r="A299" s="86" t="s">
        <v>3186</v>
      </c>
      <c r="B299" s="86" t="s">
        <v>3335</v>
      </c>
      <c r="C299" s="86">
        <v>3</v>
      </c>
      <c r="D299" s="123">
        <v>0.001574805976598288</v>
      </c>
      <c r="E299" s="123">
        <v>2.8356905714924254</v>
      </c>
      <c r="F299" s="86" t="s">
        <v>3669</v>
      </c>
      <c r="G299" s="86" t="b">
        <v>0</v>
      </c>
      <c r="H299" s="86" t="b">
        <v>0</v>
      </c>
      <c r="I299" s="86" t="b">
        <v>0</v>
      </c>
      <c r="J299" s="86" t="b">
        <v>0</v>
      </c>
      <c r="K299" s="86" t="b">
        <v>1</v>
      </c>
      <c r="L299" s="86" t="b">
        <v>0</v>
      </c>
    </row>
    <row r="300" spans="1:12" ht="15">
      <c r="A300" s="86" t="s">
        <v>3335</v>
      </c>
      <c r="B300" s="86" t="s">
        <v>3134</v>
      </c>
      <c r="C300" s="86">
        <v>3</v>
      </c>
      <c r="D300" s="123">
        <v>0.001574805976598288</v>
      </c>
      <c r="E300" s="123">
        <v>2.8356905714924254</v>
      </c>
      <c r="F300" s="86" t="s">
        <v>3669</v>
      </c>
      <c r="G300" s="86" t="b">
        <v>0</v>
      </c>
      <c r="H300" s="86" t="b">
        <v>1</v>
      </c>
      <c r="I300" s="86" t="b">
        <v>0</v>
      </c>
      <c r="J300" s="86" t="b">
        <v>0</v>
      </c>
      <c r="K300" s="86" t="b">
        <v>0</v>
      </c>
      <c r="L300" s="86" t="b">
        <v>0</v>
      </c>
    </row>
    <row r="301" spans="1:12" ht="15">
      <c r="A301" s="86" t="s">
        <v>3134</v>
      </c>
      <c r="B301" s="86" t="s">
        <v>3336</v>
      </c>
      <c r="C301" s="86">
        <v>3</v>
      </c>
      <c r="D301" s="123">
        <v>0.001574805976598288</v>
      </c>
      <c r="E301" s="123">
        <v>2.6895625358141877</v>
      </c>
      <c r="F301" s="86" t="s">
        <v>3669</v>
      </c>
      <c r="G301" s="86" t="b">
        <v>0</v>
      </c>
      <c r="H301" s="86" t="b">
        <v>0</v>
      </c>
      <c r="I301" s="86" t="b">
        <v>0</v>
      </c>
      <c r="J301" s="86" t="b">
        <v>0</v>
      </c>
      <c r="K301" s="86" t="b">
        <v>0</v>
      </c>
      <c r="L301" s="86" t="b">
        <v>0</v>
      </c>
    </row>
    <row r="302" spans="1:12" ht="15">
      <c r="A302" s="86" t="s">
        <v>3336</v>
      </c>
      <c r="B302" s="86" t="s">
        <v>3337</v>
      </c>
      <c r="C302" s="86">
        <v>3</v>
      </c>
      <c r="D302" s="123">
        <v>0.001574805976598288</v>
      </c>
      <c r="E302" s="123">
        <v>3.057539321108782</v>
      </c>
      <c r="F302" s="86" t="s">
        <v>3669</v>
      </c>
      <c r="G302" s="86" t="b">
        <v>0</v>
      </c>
      <c r="H302" s="86" t="b">
        <v>0</v>
      </c>
      <c r="I302" s="86" t="b">
        <v>0</v>
      </c>
      <c r="J302" s="86" t="b">
        <v>0</v>
      </c>
      <c r="K302" s="86" t="b">
        <v>0</v>
      </c>
      <c r="L302" s="86" t="b">
        <v>0</v>
      </c>
    </row>
    <row r="303" spans="1:12" ht="15">
      <c r="A303" s="86" t="s">
        <v>3337</v>
      </c>
      <c r="B303" s="86" t="s">
        <v>2553</v>
      </c>
      <c r="C303" s="86">
        <v>3</v>
      </c>
      <c r="D303" s="123">
        <v>0.001574805976598288</v>
      </c>
      <c r="E303" s="123">
        <v>2.7565093254448008</v>
      </c>
      <c r="F303" s="86" t="s">
        <v>3669</v>
      </c>
      <c r="G303" s="86" t="b">
        <v>0</v>
      </c>
      <c r="H303" s="86" t="b">
        <v>0</v>
      </c>
      <c r="I303" s="86" t="b">
        <v>0</v>
      </c>
      <c r="J303" s="86" t="b">
        <v>0</v>
      </c>
      <c r="K303" s="86" t="b">
        <v>0</v>
      </c>
      <c r="L303" s="86" t="b">
        <v>0</v>
      </c>
    </row>
    <row r="304" spans="1:12" ht="15">
      <c r="A304" s="86" t="s">
        <v>2553</v>
      </c>
      <c r="B304" s="86" t="s">
        <v>2549</v>
      </c>
      <c r="C304" s="86">
        <v>3</v>
      </c>
      <c r="D304" s="123">
        <v>0.001574805976598288</v>
      </c>
      <c r="E304" s="123">
        <v>2.2336305801644634</v>
      </c>
      <c r="F304" s="86" t="s">
        <v>3669</v>
      </c>
      <c r="G304" s="86" t="b">
        <v>0</v>
      </c>
      <c r="H304" s="86" t="b">
        <v>0</v>
      </c>
      <c r="I304" s="86" t="b">
        <v>0</v>
      </c>
      <c r="J304" s="86" t="b">
        <v>0</v>
      </c>
      <c r="K304" s="86" t="b">
        <v>0</v>
      </c>
      <c r="L304" s="86" t="b">
        <v>0</v>
      </c>
    </row>
    <row r="305" spans="1:12" ht="15">
      <c r="A305" s="86" t="s">
        <v>2550</v>
      </c>
      <c r="B305" s="86" t="s">
        <v>3080</v>
      </c>
      <c r="C305" s="86">
        <v>3</v>
      </c>
      <c r="D305" s="123">
        <v>0.001574805976598288</v>
      </c>
      <c r="E305" s="123">
        <v>1.552389342788876</v>
      </c>
      <c r="F305" s="86" t="s">
        <v>3669</v>
      </c>
      <c r="G305" s="86" t="b">
        <v>0</v>
      </c>
      <c r="H305" s="86" t="b">
        <v>0</v>
      </c>
      <c r="I305" s="86" t="b">
        <v>0</v>
      </c>
      <c r="J305" s="86" t="b">
        <v>0</v>
      </c>
      <c r="K305" s="86" t="b">
        <v>0</v>
      </c>
      <c r="L305" s="86" t="b">
        <v>0</v>
      </c>
    </row>
    <row r="306" spans="1:12" ht="15">
      <c r="A306" s="86" t="s">
        <v>3080</v>
      </c>
      <c r="B306" s="86" t="s">
        <v>3194</v>
      </c>
      <c r="C306" s="86">
        <v>3</v>
      </c>
      <c r="D306" s="123">
        <v>0.001574805976598288</v>
      </c>
      <c r="E306" s="123">
        <v>2.082362904833814</v>
      </c>
      <c r="F306" s="86" t="s">
        <v>3669</v>
      </c>
      <c r="G306" s="86" t="b">
        <v>0</v>
      </c>
      <c r="H306" s="86" t="b">
        <v>0</v>
      </c>
      <c r="I306" s="86" t="b">
        <v>0</v>
      </c>
      <c r="J306" s="86" t="b">
        <v>0</v>
      </c>
      <c r="K306" s="86" t="b">
        <v>0</v>
      </c>
      <c r="L306" s="86" t="b">
        <v>0</v>
      </c>
    </row>
    <row r="307" spans="1:12" ht="15">
      <c r="A307" s="86" t="s">
        <v>3194</v>
      </c>
      <c r="B307" s="86" t="s">
        <v>2527</v>
      </c>
      <c r="C307" s="86">
        <v>3</v>
      </c>
      <c r="D307" s="123">
        <v>0.001574805976598288</v>
      </c>
      <c r="E307" s="123">
        <v>2.271419141053863</v>
      </c>
      <c r="F307" s="86" t="s">
        <v>3669</v>
      </c>
      <c r="G307" s="86" t="b">
        <v>0</v>
      </c>
      <c r="H307" s="86" t="b">
        <v>0</v>
      </c>
      <c r="I307" s="86" t="b">
        <v>0</v>
      </c>
      <c r="J307" s="86" t="b">
        <v>1</v>
      </c>
      <c r="K307" s="86" t="b">
        <v>0</v>
      </c>
      <c r="L307" s="86" t="b">
        <v>0</v>
      </c>
    </row>
    <row r="308" spans="1:12" ht="15">
      <c r="A308" s="86" t="s">
        <v>2527</v>
      </c>
      <c r="B308" s="86" t="s">
        <v>3109</v>
      </c>
      <c r="C308" s="86">
        <v>3</v>
      </c>
      <c r="D308" s="123">
        <v>0.001574805976598288</v>
      </c>
      <c r="E308" s="123">
        <v>2.1032968116694573</v>
      </c>
      <c r="F308" s="86" t="s">
        <v>3669</v>
      </c>
      <c r="G308" s="86" t="b">
        <v>1</v>
      </c>
      <c r="H308" s="86" t="b">
        <v>0</v>
      </c>
      <c r="I308" s="86" t="b">
        <v>0</v>
      </c>
      <c r="J308" s="86" t="b">
        <v>0</v>
      </c>
      <c r="K308" s="86" t="b">
        <v>0</v>
      </c>
      <c r="L308" s="86" t="b">
        <v>0</v>
      </c>
    </row>
    <row r="309" spans="1:12" ht="15">
      <c r="A309" s="86" t="s">
        <v>3091</v>
      </c>
      <c r="B309" s="86" t="s">
        <v>2553</v>
      </c>
      <c r="C309" s="86">
        <v>3</v>
      </c>
      <c r="D309" s="123">
        <v>0.001574805976598288</v>
      </c>
      <c r="E309" s="123">
        <v>2.057539321108782</v>
      </c>
      <c r="F309" s="86" t="s">
        <v>3669</v>
      </c>
      <c r="G309" s="86" t="b">
        <v>0</v>
      </c>
      <c r="H309" s="86" t="b">
        <v>0</v>
      </c>
      <c r="I309" s="86" t="b">
        <v>0</v>
      </c>
      <c r="J309" s="86" t="b">
        <v>0</v>
      </c>
      <c r="K309" s="86" t="b">
        <v>0</v>
      </c>
      <c r="L309" s="86" t="b">
        <v>0</v>
      </c>
    </row>
    <row r="310" spans="1:12" ht="15">
      <c r="A310" s="86" t="s">
        <v>2553</v>
      </c>
      <c r="B310" s="86" t="s">
        <v>3195</v>
      </c>
      <c r="C310" s="86">
        <v>3</v>
      </c>
      <c r="D310" s="123">
        <v>0.001574805976598288</v>
      </c>
      <c r="E310" s="123">
        <v>2.534660575828444</v>
      </c>
      <c r="F310" s="86" t="s">
        <v>3669</v>
      </c>
      <c r="G310" s="86" t="b">
        <v>0</v>
      </c>
      <c r="H310" s="86" t="b">
        <v>0</v>
      </c>
      <c r="I310" s="86" t="b">
        <v>0</v>
      </c>
      <c r="J310" s="86" t="b">
        <v>0</v>
      </c>
      <c r="K310" s="86" t="b">
        <v>0</v>
      </c>
      <c r="L310" s="86" t="b">
        <v>0</v>
      </c>
    </row>
    <row r="311" spans="1:12" ht="15">
      <c r="A311" s="86" t="s">
        <v>3195</v>
      </c>
      <c r="B311" s="86" t="s">
        <v>587</v>
      </c>
      <c r="C311" s="86">
        <v>3</v>
      </c>
      <c r="D311" s="123">
        <v>0.001574805976598288</v>
      </c>
      <c r="E311" s="123">
        <v>0.9548769792116343</v>
      </c>
      <c r="F311" s="86" t="s">
        <v>3669</v>
      </c>
      <c r="G311" s="86" t="b">
        <v>0</v>
      </c>
      <c r="H311" s="86" t="b">
        <v>0</v>
      </c>
      <c r="I311" s="86" t="b">
        <v>0</v>
      </c>
      <c r="J311" s="86" t="b">
        <v>0</v>
      </c>
      <c r="K311" s="86" t="b">
        <v>0</v>
      </c>
      <c r="L311" s="86" t="b">
        <v>0</v>
      </c>
    </row>
    <row r="312" spans="1:12" ht="15">
      <c r="A312" s="86" t="s">
        <v>3338</v>
      </c>
      <c r="B312" s="86" t="s">
        <v>3339</v>
      </c>
      <c r="C312" s="86">
        <v>3</v>
      </c>
      <c r="D312" s="123">
        <v>0.001574805976598288</v>
      </c>
      <c r="E312" s="123">
        <v>3.057539321108782</v>
      </c>
      <c r="F312" s="86" t="s">
        <v>3669</v>
      </c>
      <c r="G312" s="86" t="b">
        <v>0</v>
      </c>
      <c r="H312" s="86" t="b">
        <v>0</v>
      </c>
      <c r="I312" s="86" t="b">
        <v>0</v>
      </c>
      <c r="J312" s="86" t="b">
        <v>0</v>
      </c>
      <c r="K312" s="86" t="b">
        <v>0</v>
      </c>
      <c r="L312" s="86" t="b">
        <v>0</v>
      </c>
    </row>
    <row r="313" spans="1:12" ht="15">
      <c r="A313" s="86" t="s">
        <v>3339</v>
      </c>
      <c r="B313" s="86" t="s">
        <v>3080</v>
      </c>
      <c r="C313" s="86">
        <v>3</v>
      </c>
      <c r="D313" s="123">
        <v>0.001574805976598288</v>
      </c>
      <c r="E313" s="123">
        <v>2.279388070725138</v>
      </c>
      <c r="F313" s="86" t="s">
        <v>3669</v>
      </c>
      <c r="G313" s="86" t="b">
        <v>0</v>
      </c>
      <c r="H313" s="86" t="b">
        <v>0</v>
      </c>
      <c r="I313" s="86" t="b">
        <v>0</v>
      </c>
      <c r="J313" s="86" t="b">
        <v>0</v>
      </c>
      <c r="K313" s="86" t="b">
        <v>0</v>
      </c>
      <c r="L313" s="86" t="b">
        <v>0</v>
      </c>
    </row>
    <row r="314" spans="1:12" ht="15">
      <c r="A314" s="86" t="s">
        <v>3080</v>
      </c>
      <c r="B314" s="86" t="s">
        <v>404</v>
      </c>
      <c r="C314" s="86">
        <v>3</v>
      </c>
      <c r="D314" s="123">
        <v>0.001574805976598288</v>
      </c>
      <c r="E314" s="123">
        <v>2.3042116544501705</v>
      </c>
      <c r="F314" s="86" t="s">
        <v>3669</v>
      </c>
      <c r="G314" s="86" t="b">
        <v>0</v>
      </c>
      <c r="H314" s="86" t="b">
        <v>0</v>
      </c>
      <c r="I314" s="86" t="b">
        <v>0</v>
      </c>
      <c r="J314" s="86" t="b">
        <v>0</v>
      </c>
      <c r="K314" s="86" t="b">
        <v>0</v>
      </c>
      <c r="L314" s="86" t="b">
        <v>0</v>
      </c>
    </row>
    <row r="315" spans="1:12" ht="15">
      <c r="A315" s="86" t="s">
        <v>404</v>
      </c>
      <c r="B315" s="86" t="s">
        <v>2558</v>
      </c>
      <c r="C315" s="86">
        <v>3</v>
      </c>
      <c r="D315" s="123">
        <v>0.001574805976598288</v>
      </c>
      <c r="E315" s="123">
        <v>2.4932678906702193</v>
      </c>
      <c r="F315" s="86" t="s">
        <v>3669</v>
      </c>
      <c r="G315" s="86" t="b">
        <v>0</v>
      </c>
      <c r="H315" s="86" t="b">
        <v>0</v>
      </c>
      <c r="I315" s="86" t="b">
        <v>0</v>
      </c>
      <c r="J315" s="86" t="b">
        <v>0</v>
      </c>
      <c r="K315" s="86" t="b">
        <v>0</v>
      </c>
      <c r="L315" s="86" t="b">
        <v>0</v>
      </c>
    </row>
    <row r="316" spans="1:12" ht="15">
      <c r="A316" s="86" t="s">
        <v>2558</v>
      </c>
      <c r="B316" s="86" t="s">
        <v>3248</v>
      </c>
      <c r="C316" s="86">
        <v>3</v>
      </c>
      <c r="D316" s="123">
        <v>0.001574805976598288</v>
      </c>
      <c r="E316" s="123">
        <v>2.3683291540619194</v>
      </c>
      <c r="F316" s="86" t="s">
        <v>3669</v>
      </c>
      <c r="G316" s="86" t="b">
        <v>0</v>
      </c>
      <c r="H316" s="86" t="b">
        <v>0</v>
      </c>
      <c r="I316" s="86" t="b">
        <v>0</v>
      </c>
      <c r="J316" s="86" t="b">
        <v>0</v>
      </c>
      <c r="K316" s="86" t="b">
        <v>0</v>
      </c>
      <c r="L316" s="86" t="b">
        <v>0</v>
      </c>
    </row>
    <row r="317" spans="1:12" ht="15">
      <c r="A317" s="86" t="s">
        <v>3248</v>
      </c>
      <c r="B317" s="86" t="s">
        <v>2529</v>
      </c>
      <c r="C317" s="86">
        <v>3</v>
      </c>
      <c r="D317" s="123">
        <v>0.001574805976598288</v>
      </c>
      <c r="E317" s="123">
        <v>2.506631852228201</v>
      </c>
      <c r="F317" s="86" t="s">
        <v>3669</v>
      </c>
      <c r="G317" s="86" t="b">
        <v>0</v>
      </c>
      <c r="H317" s="86" t="b">
        <v>0</v>
      </c>
      <c r="I317" s="86" t="b">
        <v>0</v>
      </c>
      <c r="J317" s="86" t="b">
        <v>0</v>
      </c>
      <c r="K317" s="86" t="b">
        <v>0</v>
      </c>
      <c r="L317" s="86" t="b">
        <v>0</v>
      </c>
    </row>
    <row r="318" spans="1:12" ht="15">
      <c r="A318" s="86" t="s">
        <v>2529</v>
      </c>
      <c r="B318" s="86" t="s">
        <v>3185</v>
      </c>
      <c r="C318" s="86">
        <v>3</v>
      </c>
      <c r="D318" s="123">
        <v>0.001574805976598288</v>
      </c>
      <c r="E318" s="123">
        <v>2.4097218392201443</v>
      </c>
      <c r="F318" s="86" t="s">
        <v>3669</v>
      </c>
      <c r="G318" s="86" t="b">
        <v>0</v>
      </c>
      <c r="H318" s="86" t="b">
        <v>0</v>
      </c>
      <c r="I318" s="86" t="b">
        <v>0</v>
      </c>
      <c r="J318" s="86" t="b">
        <v>0</v>
      </c>
      <c r="K318" s="86" t="b">
        <v>0</v>
      </c>
      <c r="L318" s="86" t="b">
        <v>0</v>
      </c>
    </row>
    <row r="319" spans="1:12" ht="15">
      <c r="A319" s="86" t="s">
        <v>3119</v>
      </c>
      <c r="B319" s="86" t="s">
        <v>631</v>
      </c>
      <c r="C319" s="86">
        <v>3</v>
      </c>
      <c r="D319" s="123">
        <v>0.001574805976598288</v>
      </c>
      <c r="E319" s="123">
        <v>1.7107518348841255</v>
      </c>
      <c r="F319" s="86" t="s">
        <v>3669</v>
      </c>
      <c r="G319" s="86" t="b">
        <v>0</v>
      </c>
      <c r="H319" s="86" t="b">
        <v>0</v>
      </c>
      <c r="I319" s="86" t="b">
        <v>0</v>
      </c>
      <c r="J319" s="86" t="b">
        <v>0</v>
      </c>
      <c r="K319" s="86" t="b">
        <v>0</v>
      </c>
      <c r="L319" s="86" t="b">
        <v>0</v>
      </c>
    </row>
    <row r="320" spans="1:12" ht="15">
      <c r="A320" s="86" t="s">
        <v>631</v>
      </c>
      <c r="B320" s="86" t="s">
        <v>3340</v>
      </c>
      <c r="C320" s="86">
        <v>3</v>
      </c>
      <c r="D320" s="123">
        <v>0.001574805976598288</v>
      </c>
      <c r="E320" s="123">
        <v>2.072262577929488</v>
      </c>
      <c r="F320" s="86" t="s">
        <v>3669</v>
      </c>
      <c r="G320" s="86" t="b">
        <v>0</v>
      </c>
      <c r="H320" s="86" t="b">
        <v>0</v>
      </c>
      <c r="I320" s="86" t="b">
        <v>0</v>
      </c>
      <c r="J320" s="86" t="b">
        <v>1</v>
      </c>
      <c r="K320" s="86" t="b">
        <v>0</v>
      </c>
      <c r="L320" s="86" t="b">
        <v>0</v>
      </c>
    </row>
    <row r="321" spans="1:12" ht="15">
      <c r="A321" s="86" t="s">
        <v>3340</v>
      </c>
      <c r="B321" s="86" t="s">
        <v>3341</v>
      </c>
      <c r="C321" s="86">
        <v>3</v>
      </c>
      <c r="D321" s="123">
        <v>0.001574805976598288</v>
      </c>
      <c r="E321" s="123">
        <v>3.057539321108782</v>
      </c>
      <c r="F321" s="86" t="s">
        <v>3669</v>
      </c>
      <c r="G321" s="86" t="b">
        <v>1</v>
      </c>
      <c r="H321" s="86" t="b">
        <v>0</v>
      </c>
      <c r="I321" s="86" t="b">
        <v>0</v>
      </c>
      <c r="J321" s="86" t="b">
        <v>0</v>
      </c>
      <c r="K321" s="86" t="b">
        <v>0</v>
      </c>
      <c r="L321" s="86" t="b">
        <v>0</v>
      </c>
    </row>
    <row r="322" spans="1:12" ht="15">
      <c r="A322" s="86" t="s">
        <v>3341</v>
      </c>
      <c r="B322" s="86" t="s">
        <v>3342</v>
      </c>
      <c r="C322" s="86">
        <v>3</v>
      </c>
      <c r="D322" s="123">
        <v>0.001574805976598288</v>
      </c>
      <c r="E322" s="123">
        <v>3.057539321108782</v>
      </c>
      <c r="F322" s="86" t="s">
        <v>3669</v>
      </c>
      <c r="G322" s="86" t="b">
        <v>0</v>
      </c>
      <c r="H322" s="86" t="b">
        <v>0</v>
      </c>
      <c r="I322" s="86" t="b">
        <v>0</v>
      </c>
      <c r="J322" s="86" t="b">
        <v>0</v>
      </c>
      <c r="K322" s="86" t="b">
        <v>0</v>
      </c>
      <c r="L322" s="86" t="b">
        <v>0</v>
      </c>
    </row>
    <row r="323" spans="1:12" ht="15">
      <c r="A323" s="86" t="s">
        <v>3342</v>
      </c>
      <c r="B323" s="86" t="s">
        <v>3343</v>
      </c>
      <c r="C323" s="86">
        <v>3</v>
      </c>
      <c r="D323" s="123">
        <v>0.001574805976598288</v>
      </c>
      <c r="E323" s="123">
        <v>3.057539321108782</v>
      </c>
      <c r="F323" s="86" t="s">
        <v>3669</v>
      </c>
      <c r="G323" s="86" t="b">
        <v>0</v>
      </c>
      <c r="H323" s="86" t="b">
        <v>0</v>
      </c>
      <c r="I323" s="86" t="b">
        <v>0</v>
      </c>
      <c r="J323" s="86" t="b">
        <v>0</v>
      </c>
      <c r="K323" s="86" t="b">
        <v>0</v>
      </c>
      <c r="L323" s="86" t="b">
        <v>0</v>
      </c>
    </row>
    <row r="324" spans="1:12" ht="15">
      <c r="A324" s="86" t="s">
        <v>3343</v>
      </c>
      <c r="B324" s="86" t="s">
        <v>587</v>
      </c>
      <c r="C324" s="86">
        <v>3</v>
      </c>
      <c r="D324" s="123">
        <v>0.001574805976598288</v>
      </c>
      <c r="E324" s="123">
        <v>1.1767257288279906</v>
      </c>
      <c r="F324" s="86" t="s">
        <v>3669</v>
      </c>
      <c r="G324" s="86" t="b">
        <v>0</v>
      </c>
      <c r="H324" s="86" t="b">
        <v>0</v>
      </c>
      <c r="I324" s="86" t="b">
        <v>0</v>
      </c>
      <c r="J324" s="86" t="b">
        <v>0</v>
      </c>
      <c r="K324" s="86" t="b">
        <v>0</v>
      </c>
      <c r="L324" s="86" t="b">
        <v>0</v>
      </c>
    </row>
    <row r="325" spans="1:12" ht="15">
      <c r="A325" s="86" t="s">
        <v>587</v>
      </c>
      <c r="B325" s="86" t="s">
        <v>2479</v>
      </c>
      <c r="C325" s="86">
        <v>3</v>
      </c>
      <c r="D325" s="123">
        <v>0.001574805976598288</v>
      </c>
      <c r="E325" s="123">
        <v>0.6761233782588053</v>
      </c>
      <c r="F325" s="86" t="s">
        <v>3669</v>
      </c>
      <c r="G325" s="86" t="b">
        <v>0</v>
      </c>
      <c r="H325" s="86" t="b">
        <v>0</v>
      </c>
      <c r="I325" s="86" t="b">
        <v>0</v>
      </c>
      <c r="J325" s="86" t="b">
        <v>0</v>
      </c>
      <c r="K325" s="86" t="b">
        <v>0</v>
      </c>
      <c r="L325" s="86" t="b">
        <v>0</v>
      </c>
    </row>
    <row r="326" spans="1:12" ht="15">
      <c r="A326" s="86" t="s">
        <v>3215</v>
      </c>
      <c r="B326" s="86" t="s">
        <v>3184</v>
      </c>
      <c r="C326" s="86">
        <v>3</v>
      </c>
      <c r="D326" s="123">
        <v>0.001574805976598288</v>
      </c>
      <c r="E326" s="123">
        <v>2.6138418218760693</v>
      </c>
      <c r="F326" s="86" t="s">
        <v>3669</v>
      </c>
      <c r="G326" s="86" t="b">
        <v>1</v>
      </c>
      <c r="H326" s="86" t="b">
        <v>0</v>
      </c>
      <c r="I326" s="86" t="b">
        <v>0</v>
      </c>
      <c r="J326" s="86" t="b">
        <v>0</v>
      </c>
      <c r="K326" s="86" t="b">
        <v>0</v>
      </c>
      <c r="L326" s="86" t="b">
        <v>0</v>
      </c>
    </row>
    <row r="327" spans="1:12" ht="15">
      <c r="A327" s="86" t="s">
        <v>3100</v>
      </c>
      <c r="B327" s="86" t="s">
        <v>3348</v>
      </c>
      <c r="C327" s="86">
        <v>3</v>
      </c>
      <c r="D327" s="123">
        <v>0.001574805976598288</v>
      </c>
      <c r="E327" s="123">
        <v>2.534660575828444</v>
      </c>
      <c r="F327" s="86" t="s">
        <v>3669</v>
      </c>
      <c r="G327" s="86" t="b">
        <v>0</v>
      </c>
      <c r="H327" s="86" t="b">
        <v>0</v>
      </c>
      <c r="I327" s="86" t="b">
        <v>0</v>
      </c>
      <c r="J327" s="86" t="b">
        <v>0</v>
      </c>
      <c r="K327" s="86" t="b">
        <v>0</v>
      </c>
      <c r="L327" s="86" t="b">
        <v>0</v>
      </c>
    </row>
    <row r="328" spans="1:12" ht="15">
      <c r="A328" s="86" t="s">
        <v>3350</v>
      </c>
      <c r="B328" s="86" t="s">
        <v>3351</v>
      </c>
      <c r="C328" s="86">
        <v>3</v>
      </c>
      <c r="D328" s="123">
        <v>0.001574805976598288</v>
      </c>
      <c r="E328" s="123">
        <v>3.057539321108782</v>
      </c>
      <c r="F328" s="86" t="s">
        <v>3669</v>
      </c>
      <c r="G328" s="86" t="b">
        <v>0</v>
      </c>
      <c r="H328" s="86" t="b">
        <v>0</v>
      </c>
      <c r="I328" s="86" t="b">
        <v>0</v>
      </c>
      <c r="J328" s="86" t="b">
        <v>0</v>
      </c>
      <c r="K328" s="86" t="b">
        <v>0</v>
      </c>
      <c r="L328" s="86" t="b">
        <v>0</v>
      </c>
    </row>
    <row r="329" spans="1:12" ht="15">
      <c r="A329" s="86" t="s">
        <v>3351</v>
      </c>
      <c r="B329" s="86" t="s">
        <v>3214</v>
      </c>
      <c r="C329" s="86">
        <v>3</v>
      </c>
      <c r="D329" s="123">
        <v>0.001574805976598288</v>
      </c>
      <c r="E329" s="123">
        <v>2.8356905714924254</v>
      </c>
      <c r="F329" s="86" t="s">
        <v>3669</v>
      </c>
      <c r="G329" s="86" t="b">
        <v>0</v>
      </c>
      <c r="H329" s="86" t="b">
        <v>0</v>
      </c>
      <c r="I329" s="86" t="b">
        <v>0</v>
      </c>
      <c r="J329" s="86" t="b">
        <v>0</v>
      </c>
      <c r="K329" s="86" t="b">
        <v>0</v>
      </c>
      <c r="L329" s="86" t="b">
        <v>0</v>
      </c>
    </row>
    <row r="330" spans="1:12" ht="15">
      <c r="A330" s="86" t="s">
        <v>3356</v>
      </c>
      <c r="B330" s="86" t="s">
        <v>2552</v>
      </c>
      <c r="C330" s="86">
        <v>3</v>
      </c>
      <c r="D330" s="123">
        <v>0.001574805976598288</v>
      </c>
      <c r="E330" s="123">
        <v>2.4932678906702193</v>
      </c>
      <c r="F330" s="86" t="s">
        <v>3669</v>
      </c>
      <c r="G330" s="86" t="b">
        <v>0</v>
      </c>
      <c r="H330" s="86" t="b">
        <v>0</v>
      </c>
      <c r="I330" s="86" t="b">
        <v>0</v>
      </c>
      <c r="J330" s="86" t="b">
        <v>0</v>
      </c>
      <c r="K330" s="86" t="b">
        <v>1</v>
      </c>
      <c r="L330" s="86" t="b">
        <v>0</v>
      </c>
    </row>
    <row r="331" spans="1:12" ht="15">
      <c r="A331" s="86" t="s">
        <v>3360</v>
      </c>
      <c r="B331" s="86" t="s">
        <v>3275</v>
      </c>
      <c r="C331" s="86">
        <v>3</v>
      </c>
      <c r="D331" s="123">
        <v>0.001574805976598288</v>
      </c>
      <c r="E331" s="123">
        <v>2.932600584500482</v>
      </c>
      <c r="F331" s="86" t="s">
        <v>3669</v>
      </c>
      <c r="G331" s="86" t="b">
        <v>1</v>
      </c>
      <c r="H331" s="86" t="b">
        <v>0</v>
      </c>
      <c r="I331" s="86" t="b">
        <v>0</v>
      </c>
      <c r="J331" s="86" t="b">
        <v>0</v>
      </c>
      <c r="K331" s="86" t="b">
        <v>0</v>
      </c>
      <c r="L331" s="86" t="b">
        <v>0</v>
      </c>
    </row>
    <row r="332" spans="1:12" ht="15">
      <c r="A332" s="86" t="s">
        <v>3275</v>
      </c>
      <c r="B332" s="86" t="s">
        <v>3361</v>
      </c>
      <c r="C332" s="86">
        <v>3</v>
      </c>
      <c r="D332" s="123">
        <v>0.001574805976598288</v>
      </c>
      <c r="E332" s="123">
        <v>2.932600584500482</v>
      </c>
      <c r="F332" s="86" t="s">
        <v>3669</v>
      </c>
      <c r="G332" s="86" t="b">
        <v>0</v>
      </c>
      <c r="H332" s="86" t="b">
        <v>0</v>
      </c>
      <c r="I332" s="86" t="b">
        <v>0</v>
      </c>
      <c r="J332" s="86" t="b">
        <v>0</v>
      </c>
      <c r="K332" s="86" t="b">
        <v>0</v>
      </c>
      <c r="L332" s="86" t="b">
        <v>0</v>
      </c>
    </row>
    <row r="333" spans="1:12" ht="15">
      <c r="A333" s="86" t="s">
        <v>3361</v>
      </c>
      <c r="B333" s="86" t="s">
        <v>587</v>
      </c>
      <c r="C333" s="86">
        <v>3</v>
      </c>
      <c r="D333" s="123">
        <v>0.001574805976598288</v>
      </c>
      <c r="E333" s="123">
        <v>1.1767257288279906</v>
      </c>
      <c r="F333" s="86" t="s">
        <v>3669</v>
      </c>
      <c r="G333" s="86" t="b">
        <v>0</v>
      </c>
      <c r="H333" s="86" t="b">
        <v>0</v>
      </c>
      <c r="I333" s="86" t="b">
        <v>0</v>
      </c>
      <c r="J333" s="86" t="b">
        <v>0</v>
      </c>
      <c r="K333" s="86" t="b">
        <v>0</v>
      </c>
      <c r="L333" s="86" t="b">
        <v>0</v>
      </c>
    </row>
    <row r="334" spans="1:12" ht="15">
      <c r="A334" s="86" t="s">
        <v>587</v>
      </c>
      <c r="B334" s="86" t="s">
        <v>3362</v>
      </c>
      <c r="C334" s="86">
        <v>3</v>
      </c>
      <c r="D334" s="123">
        <v>0.001574805976598288</v>
      </c>
      <c r="E334" s="123">
        <v>1.477755724491972</v>
      </c>
      <c r="F334" s="86" t="s">
        <v>3669</v>
      </c>
      <c r="G334" s="86" t="b">
        <v>0</v>
      </c>
      <c r="H334" s="86" t="b">
        <v>0</v>
      </c>
      <c r="I334" s="86" t="b">
        <v>0</v>
      </c>
      <c r="J334" s="86" t="b">
        <v>0</v>
      </c>
      <c r="K334" s="86" t="b">
        <v>0</v>
      </c>
      <c r="L334" s="86" t="b">
        <v>0</v>
      </c>
    </row>
    <row r="335" spans="1:12" ht="15">
      <c r="A335" s="86" t="s">
        <v>3362</v>
      </c>
      <c r="B335" s="86" t="s">
        <v>3139</v>
      </c>
      <c r="C335" s="86">
        <v>3</v>
      </c>
      <c r="D335" s="123">
        <v>0.001574805976598288</v>
      </c>
      <c r="E335" s="123">
        <v>2.6895625358141877</v>
      </c>
      <c r="F335" s="86" t="s">
        <v>3669</v>
      </c>
      <c r="G335" s="86" t="b">
        <v>0</v>
      </c>
      <c r="H335" s="86" t="b">
        <v>0</v>
      </c>
      <c r="I335" s="86" t="b">
        <v>0</v>
      </c>
      <c r="J335" s="86" t="b">
        <v>0</v>
      </c>
      <c r="K335" s="86" t="b">
        <v>0</v>
      </c>
      <c r="L335" s="86" t="b">
        <v>0</v>
      </c>
    </row>
    <row r="336" spans="1:12" ht="15">
      <c r="A336" s="86" t="s">
        <v>3139</v>
      </c>
      <c r="B336" s="86" t="s">
        <v>3133</v>
      </c>
      <c r="C336" s="86">
        <v>3</v>
      </c>
      <c r="D336" s="123">
        <v>0.001574805976598288</v>
      </c>
      <c r="E336" s="123">
        <v>2.321585750519593</v>
      </c>
      <c r="F336" s="86" t="s">
        <v>3669</v>
      </c>
      <c r="G336" s="86" t="b">
        <v>0</v>
      </c>
      <c r="H336" s="86" t="b">
        <v>0</v>
      </c>
      <c r="I336" s="86" t="b">
        <v>0</v>
      </c>
      <c r="J336" s="86" t="b">
        <v>0</v>
      </c>
      <c r="K336" s="86" t="b">
        <v>0</v>
      </c>
      <c r="L336" s="86" t="b">
        <v>0</v>
      </c>
    </row>
    <row r="337" spans="1:12" ht="15">
      <c r="A337" s="86" t="s">
        <v>3363</v>
      </c>
      <c r="B337" s="86" t="s">
        <v>3166</v>
      </c>
      <c r="C337" s="86">
        <v>3</v>
      </c>
      <c r="D337" s="123">
        <v>0.001574805976598288</v>
      </c>
      <c r="E337" s="123">
        <v>2.7565093254448008</v>
      </c>
      <c r="F337" s="86" t="s">
        <v>3669</v>
      </c>
      <c r="G337" s="86" t="b">
        <v>0</v>
      </c>
      <c r="H337" s="86" t="b">
        <v>0</v>
      </c>
      <c r="I337" s="86" t="b">
        <v>0</v>
      </c>
      <c r="J337" s="86" t="b">
        <v>0</v>
      </c>
      <c r="K337" s="86" t="b">
        <v>0</v>
      </c>
      <c r="L337" s="86" t="b">
        <v>0</v>
      </c>
    </row>
    <row r="338" spans="1:12" ht="15">
      <c r="A338" s="86" t="s">
        <v>3166</v>
      </c>
      <c r="B338" s="86" t="s">
        <v>3166</v>
      </c>
      <c r="C338" s="86">
        <v>3</v>
      </c>
      <c r="D338" s="123">
        <v>0.001574805976598288</v>
      </c>
      <c r="E338" s="123">
        <v>2.4554793297808195</v>
      </c>
      <c r="F338" s="86" t="s">
        <v>3669</v>
      </c>
      <c r="G338" s="86" t="b">
        <v>0</v>
      </c>
      <c r="H338" s="86" t="b">
        <v>0</v>
      </c>
      <c r="I338" s="86" t="b">
        <v>0</v>
      </c>
      <c r="J338" s="86" t="b">
        <v>0</v>
      </c>
      <c r="K338" s="86" t="b">
        <v>0</v>
      </c>
      <c r="L338" s="86" t="b">
        <v>0</v>
      </c>
    </row>
    <row r="339" spans="1:12" ht="15">
      <c r="A339" s="86" t="s">
        <v>3166</v>
      </c>
      <c r="B339" s="86" t="s">
        <v>3149</v>
      </c>
      <c r="C339" s="86">
        <v>3</v>
      </c>
      <c r="D339" s="123">
        <v>0.001574805976598288</v>
      </c>
      <c r="E339" s="123">
        <v>2.4554793297808195</v>
      </c>
      <c r="F339" s="86" t="s">
        <v>3669</v>
      </c>
      <c r="G339" s="86" t="b">
        <v>0</v>
      </c>
      <c r="H339" s="86" t="b">
        <v>0</v>
      </c>
      <c r="I339" s="86" t="b">
        <v>0</v>
      </c>
      <c r="J339" s="86" t="b">
        <v>0</v>
      </c>
      <c r="K339" s="86" t="b">
        <v>0</v>
      </c>
      <c r="L339" s="86" t="b">
        <v>0</v>
      </c>
    </row>
    <row r="340" spans="1:12" ht="15">
      <c r="A340" s="86" t="s">
        <v>3149</v>
      </c>
      <c r="B340" s="86" t="s">
        <v>3364</v>
      </c>
      <c r="C340" s="86">
        <v>3</v>
      </c>
      <c r="D340" s="123">
        <v>0.001574805976598288</v>
      </c>
      <c r="E340" s="123">
        <v>2.7565093254448008</v>
      </c>
      <c r="F340" s="86" t="s">
        <v>3669</v>
      </c>
      <c r="G340" s="86" t="b">
        <v>0</v>
      </c>
      <c r="H340" s="86" t="b">
        <v>0</v>
      </c>
      <c r="I340" s="86" t="b">
        <v>0</v>
      </c>
      <c r="J340" s="86" t="b">
        <v>0</v>
      </c>
      <c r="K340" s="86" t="b">
        <v>0</v>
      </c>
      <c r="L340" s="86" t="b">
        <v>0</v>
      </c>
    </row>
    <row r="341" spans="1:12" ht="15">
      <c r="A341" s="86" t="s">
        <v>3364</v>
      </c>
      <c r="B341" s="86" t="s">
        <v>3365</v>
      </c>
      <c r="C341" s="86">
        <v>3</v>
      </c>
      <c r="D341" s="123">
        <v>0.001574805976598288</v>
      </c>
      <c r="E341" s="123">
        <v>3.057539321108782</v>
      </c>
      <c r="F341" s="86" t="s">
        <v>3669</v>
      </c>
      <c r="G341" s="86" t="b">
        <v>0</v>
      </c>
      <c r="H341" s="86" t="b">
        <v>0</v>
      </c>
      <c r="I341" s="86" t="b">
        <v>0</v>
      </c>
      <c r="J341" s="86" t="b">
        <v>0</v>
      </c>
      <c r="K341" s="86" t="b">
        <v>0</v>
      </c>
      <c r="L341" s="86" t="b">
        <v>0</v>
      </c>
    </row>
    <row r="342" spans="1:12" ht="15">
      <c r="A342" s="86" t="s">
        <v>3365</v>
      </c>
      <c r="B342" s="86" t="s">
        <v>3366</v>
      </c>
      <c r="C342" s="86">
        <v>3</v>
      </c>
      <c r="D342" s="123">
        <v>0.001574805976598288</v>
      </c>
      <c r="E342" s="123">
        <v>3.057539321108782</v>
      </c>
      <c r="F342" s="86" t="s">
        <v>3669</v>
      </c>
      <c r="G342" s="86" t="b">
        <v>0</v>
      </c>
      <c r="H342" s="86" t="b">
        <v>0</v>
      </c>
      <c r="I342" s="86" t="b">
        <v>0</v>
      </c>
      <c r="J342" s="86" t="b">
        <v>0</v>
      </c>
      <c r="K342" s="86" t="b">
        <v>0</v>
      </c>
      <c r="L342" s="86" t="b">
        <v>0</v>
      </c>
    </row>
    <row r="343" spans="1:12" ht="15">
      <c r="A343" s="86" t="s">
        <v>3366</v>
      </c>
      <c r="B343" s="86" t="s">
        <v>3367</v>
      </c>
      <c r="C343" s="86">
        <v>3</v>
      </c>
      <c r="D343" s="123">
        <v>0.001574805976598288</v>
      </c>
      <c r="E343" s="123">
        <v>3.057539321108782</v>
      </c>
      <c r="F343" s="86" t="s">
        <v>3669</v>
      </c>
      <c r="G343" s="86" t="b">
        <v>0</v>
      </c>
      <c r="H343" s="86" t="b">
        <v>0</v>
      </c>
      <c r="I343" s="86" t="b">
        <v>0</v>
      </c>
      <c r="J343" s="86" t="b">
        <v>0</v>
      </c>
      <c r="K343" s="86" t="b">
        <v>0</v>
      </c>
      <c r="L343" s="86" t="b">
        <v>0</v>
      </c>
    </row>
    <row r="344" spans="1:12" ht="15">
      <c r="A344" s="86" t="s">
        <v>3367</v>
      </c>
      <c r="B344" s="86" t="s">
        <v>3368</v>
      </c>
      <c r="C344" s="86">
        <v>3</v>
      </c>
      <c r="D344" s="123">
        <v>0.001574805976598288</v>
      </c>
      <c r="E344" s="123">
        <v>3.057539321108782</v>
      </c>
      <c r="F344" s="86" t="s">
        <v>3669</v>
      </c>
      <c r="G344" s="86" t="b">
        <v>0</v>
      </c>
      <c r="H344" s="86" t="b">
        <v>0</v>
      </c>
      <c r="I344" s="86" t="b">
        <v>0</v>
      </c>
      <c r="J344" s="86" t="b">
        <v>0</v>
      </c>
      <c r="K344" s="86" t="b">
        <v>0</v>
      </c>
      <c r="L344" s="86" t="b">
        <v>0</v>
      </c>
    </row>
    <row r="345" spans="1:12" ht="15">
      <c r="A345" s="86" t="s">
        <v>3368</v>
      </c>
      <c r="B345" s="86" t="s">
        <v>3369</v>
      </c>
      <c r="C345" s="86">
        <v>3</v>
      </c>
      <c r="D345" s="123">
        <v>0.001574805976598288</v>
      </c>
      <c r="E345" s="123">
        <v>3.057539321108782</v>
      </c>
      <c r="F345" s="86" t="s">
        <v>3669</v>
      </c>
      <c r="G345" s="86" t="b">
        <v>0</v>
      </c>
      <c r="H345" s="86" t="b">
        <v>0</v>
      </c>
      <c r="I345" s="86" t="b">
        <v>0</v>
      </c>
      <c r="J345" s="86" t="b">
        <v>0</v>
      </c>
      <c r="K345" s="86" t="b">
        <v>0</v>
      </c>
      <c r="L345" s="86" t="b">
        <v>0</v>
      </c>
    </row>
    <row r="346" spans="1:12" ht="15">
      <c r="A346" s="86" t="s">
        <v>3369</v>
      </c>
      <c r="B346" s="86" t="s">
        <v>3370</v>
      </c>
      <c r="C346" s="86">
        <v>3</v>
      </c>
      <c r="D346" s="123">
        <v>0.001574805976598288</v>
      </c>
      <c r="E346" s="123">
        <v>3.057539321108782</v>
      </c>
      <c r="F346" s="86" t="s">
        <v>3669</v>
      </c>
      <c r="G346" s="86" t="b">
        <v>0</v>
      </c>
      <c r="H346" s="86" t="b">
        <v>0</v>
      </c>
      <c r="I346" s="86" t="b">
        <v>0</v>
      </c>
      <c r="J346" s="86" t="b">
        <v>0</v>
      </c>
      <c r="K346" s="86" t="b">
        <v>0</v>
      </c>
      <c r="L346" s="86" t="b">
        <v>0</v>
      </c>
    </row>
    <row r="347" spans="1:12" ht="15">
      <c r="A347" s="86" t="s">
        <v>3370</v>
      </c>
      <c r="B347" s="86" t="s">
        <v>3371</v>
      </c>
      <c r="C347" s="86">
        <v>3</v>
      </c>
      <c r="D347" s="123">
        <v>0.001574805976598288</v>
      </c>
      <c r="E347" s="123">
        <v>3.057539321108782</v>
      </c>
      <c r="F347" s="86" t="s">
        <v>3669</v>
      </c>
      <c r="G347" s="86" t="b">
        <v>0</v>
      </c>
      <c r="H347" s="86" t="b">
        <v>0</v>
      </c>
      <c r="I347" s="86" t="b">
        <v>0</v>
      </c>
      <c r="J347" s="86" t="b">
        <v>0</v>
      </c>
      <c r="K347" s="86" t="b">
        <v>0</v>
      </c>
      <c r="L347" s="86" t="b">
        <v>0</v>
      </c>
    </row>
    <row r="348" spans="1:12" ht="15">
      <c r="A348" s="86" t="s">
        <v>3371</v>
      </c>
      <c r="B348" s="86" t="s">
        <v>3372</v>
      </c>
      <c r="C348" s="86">
        <v>3</v>
      </c>
      <c r="D348" s="123">
        <v>0.001574805976598288</v>
      </c>
      <c r="E348" s="123">
        <v>3.057539321108782</v>
      </c>
      <c r="F348" s="86" t="s">
        <v>3669</v>
      </c>
      <c r="G348" s="86" t="b">
        <v>0</v>
      </c>
      <c r="H348" s="86" t="b">
        <v>0</v>
      </c>
      <c r="I348" s="86" t="b">
        <v>0</v>
      </c>
      <c r="J348" s="86" t="b">
        <v>0</v>
      </c>
      <c r="K348" s="86" t="b">
        <v>0</v>
      </c>
      <c r="L348" s="86" t="b">
        <v>0</v>
      </c>
    </row>
    <row r="349" spans="1:12" ht="15">
      <c r="A349" s="86" t="s">
        <v>3372</v>
      </c>
      <c r="B349" s="86" t="s">
        <v>3373</v>
      </c>
      <c r="C349" s="86">
        <v>3</v>
      </c>
      <c r="D349" s="123">
        <v>0.001574805976598288</v>
      </c>
      <c r="E349" s="123">
        <v>3.057539321108782</v>
      </c>
      <c r="F349" s="86" t="s">
        <v>3669</v>
      </c>
      <c r="G349" s="86" t="b">
        <v>0</v>
      </c>
      <c r="H349" s="86" t="b">
        <v>0</v>
      </c>
      <c r="I349" s="86" t="b">
        <v>0</v>
      </c>
      <c r="J349" s="86" t="b">
        <v>0</v>
      </c>
      <c r="K349" s="86" t="b">
        <v>0</v>
      </c>
      <c r="L349" s="86" t="b">
        <v>0</v>
      </c>
    </row>
    <row r="350" spans="1:12" ht="15">
      <c r="A350" s="86" t="s">
        <v>3373</v>
      </c>
      <c r="B350" s="86" t="s">
        <v>3374</v>
      </c>
      <c r="C350" s="86">
        <v>3</v>
      </c>
      <c r="D350" s="123">
        <v>0.001574805976598288</v>
      </c>
      <c r="E350" s="123">
        <v>3.057539321108782</v>
      </c>
      <c r="F350" s="86" t="s">
        <v>3669</v>
      </c>
      <c r="G350" s="86" t="b">
        <v>0</v>
      </c>
      <c r="H350" s="86" t="b">
        <v>0</v>
      </c>
      <c r="I350" s="86" t="b">
        <v>0</v>
      </c>
      <c r="J350" s="86" t="b">
        <v>0</v>
      </c>
      <c r="K350" s="86" t="b">
        <v>1</v>
      </c>
      <c r="L350" s="86" t="b">
        <v>0</v>
      </c>
    </row>
    <row r="351" spans="1:12" ht="15">
      <c r="A351" s="86" t="s">
        <v>3374</v>
      </c>
      <c r="B351" s="86" t="s">
        <v>3375</v>
      </c>
      <c r="C351" s="86">
        <v>3</v>
      </c>
      <c r="D351" s="123">
        <v>0.001574805976598288</v>
      </c>
      <c r="E351" s="123">
        <v>3.057539321108782</v>
      </c>
      <c r="F351" s="86" t="s">
        <v>3669</v>
      </c>
      <c r="G351" s="86" t="b">
        <v>0</v>
      </c>
      <c r="H351" s="86" t="b">
        <v>1</v>
      </c>
      <c r="I351" s="86" t="b">
        <v>0</v>
      </c>
      <c r="J351" s="86" t="b">
        <v>0</v>
      </c>
      <c r="K351" s="86" t="b">
        <v>1</v>
      </c>
      <c r="L351" s="86" t="b">
        <v>0</v>
      </c>
    </row>
    <row r="352" spans="1:12" ht="15">
      <c r="A352" s="86" t="s">
        <v>3375</v>
      </c>
      <c r="B352" s="86" t="s">
        <v>2554</v>
      </c>
      <c r="C352" s="86">
        <v>3</v>
      </c>
      <c r="D352" s="123">
        <v>0.001574805976598288</v>
      </c>
      <c r="E352" s="123">
        <v>2.5804180663891194</v>
      </c>
      <c r="F352" s="86" t="s">
        <v>3669</v>
      </c>
      <c r="G352" s="86" t="b">
        <v>0</v>
      </c>
      <c r="H352" s="86" t="b">
        <v>1</v>
      </c>
      <c r="I352" s="86" t="b">
        <v>0</v>
      </c>
      <c r="J352" s="86" t="b">
        <v>0</v>
      </c>
      <c r="K352" s="86" t="b">
        <v>0</v>
      </c>
      <c r="L352" s="86" t="b">
        <v>0</v>
      </c>
    </row>
    <row r="353" spans="1:12" ht="15">
      <c r="A353" s="86" t="s">
        <v>2554</v>
      </c>
      <c r="B353" s="86" t="s">
        <v>3376</v>
      </c>
      <c r="C353" s="86">
        <v>3</v>
      </c>
      <c r="D353" s="123">
        <v>0.001574805976598288</v>
      </c>
      <c r="E353" s="123">
        <v>2.5804180663891194</v>
      </c>
      <c r="F353" s="86" t="s">
        <v>3669</v>
      </c>
      <c r="G353" s="86" t="b">
        <v>0</v>
      </c>
      <c r="H353" s="86" t="b">
        <v>0</v>
      </c>
      <c r="I353" s="86" t="b">
        <v>0</v>
      </c>
      <c r="J353" s="86" t="b">
        <v>0</v>
      </c>
      <c r="K353" s="86" t="b">
        <v>0</v>
      </c>
      <c r="L353" s="86" t="b">
        <v>0</v>
      </c>
    </row>
    <row r="354" spans="1:12" ht="15">
      <c r="A354" s="86" t="s">
        <v>3376</v>
      </c>
      <c r="B354" s="86" t="s">
        <v>3377</v>
      </c>
      <c r="C354" s="86">
        <v>3</v>
      </c>
      <c r="D354" s="123">
        <v>0.001574805976598288</v>
      </c>
      <c r="E354" s="123">
        <v>3.057539321108782</v>
      </c>
      <c r="F354" s="86" t="s">
        <v>3669</v>
      </c>
      <c r="G354" s="86" t="b">
        <v>0</v>
      </c>
      <c r="H354" s="86" t="b">
        <v>0</v>
      </c>
      <c r="I354" s="86" t="b">
        <v>0</v>
      </c>
      <c r="J354" s="86" t="b">
        <v>0</v>
      </c>
      <c r="K354" s="86" t="b">
        <v>0</v>
      </c>
      <c r="L354" s="86" t="b">
        <v>0</v>
      </c>
    </row>
    <row r="355" spans="1:12" ht="15">
      <c r="A355" s="86" t="s">
        <v>3377</v>
      </c>
      <c r="B355" s="86" t="s">
        <v>3378</v>
      </c>
      <c r="C355" s="86">
        <v>3</v>
      </c>
      <c r="D355" s="123">
        <v>0.001574805976598288</v>
      </c>
      <c r="E355" s="123">
        <v>3.057539321108782</v>
      </c>
      <c r="F355" s="86" t="s">
        <v>3669</v>
      </c>
      <c r="G355" s="86" t="b">
        <v>0</v>
      </c>
      <c r="H355" s="86" t="b">
        <v>0</v>
      </c>
      <c r="I355" s="86" t="b">
        <v>0</v>
      </c>
      <c r="J355" s="86" t="b">
        <v>0</v>
      </c>
      <c r="K355" s="86" t="b">
        <v>0</v>
      </c>
      <c r="L355" s="86" t="b">
        <v>0</v>
      </c>
    </row>
    <row r="356" spans="1:12" ht="15">
      <c r="A356" s="86" t="s">
        <v>3378</v>
      </c>
      <c r="B356" s="86" t="s">
        <v>3379</v>
      </c>
      <c r="C356" s="86">
        <v>3</v>
      </c>
      <c r="D356" s="123">
        <v>0.001574805976598288</v>
      </c>
      <c r="E356" s="123">
        <v>3.057539321108782</v>
      </c>
      <c r="F356" s="86" t="s">
        <v>3669</v>
      </c>
      <c r="G356" s="86" t="b">
        <v>0</v>
      </c>
      <c r="H356" s="86" t="b">
        <v>0</v>
      </c>
      <c r="I356" s="86" t="b">
        <v>0</v>
      </c>
      <c r="J356" s="86" t="b">
        <v>1</v>
      </c>
      <c r="K356" s="86" t="b">
        <v>0</v>
      </c>
      <c r="L356" s="86" t="b">
        <v>0</v>
      </c>
    </row>
    <row r="357" spans="1:12" ht="15">
      <c r="A357" s="86" t="s">
        <v>3379</v>
      </c>
      <c r="B357" s="86" t="s">
        <v>3380</v>
      </c>
      <c r="C357" s="86">
        <v>3</v>
      </c>
      <c r="D357" s="123">
        <v>0.001574805976598288</v>
      </c>
      <c r="E357" s="123">
        <v>3.057539321108782</v>
      </c>
      <c r="F357" s="86" t="s">
        <v>3669</v>
      </c>
      <c r="G357" s="86" t="b">
        <v>1</v>
      </c>
      <c r="H357" s="86" t="b">
        <v>0</v>
      </c>
      <c r="I357" s="86" t="b">
        <v>0</v>
      </c>
      <c r="J357" s="86" t="b">
        <v>0</v>
      </c>
      <c r="K357" s="86" t="b">
        <v>0</v>
      </c>
      <c r="L357" s="86" t="b">
        <v>0</v>
      </c>
    </row>
    <row r="358" spans="1:12" ht="15">
      <c r="A358" s="86" t="s">
        <v>3380</v>
      </c>
      <c r="B358" s="86" t="s">
        <v>3381</v>
      </c>
      <c r="C358" s="86">
        <v>3</v>
      </c>
      <c r="D358" s="123">
        <v>0.001574805976598288</v>
      </c>
      <c r="E358" s="123">
        <v>3.057539321108782</v>
      </c>
      <c r="F358" s="86" t="s">
        <v>3669</v>
      </c>
      <c r="G358" s="86" t="b">
        <v>0</v>
      </c>
      <c r="H358" s="86" t="b">
        <v>0</v>
      </c>
      <c r="I358" s="86" t="b">
        <v>0</v>
      </c>
      <c r="J358" s="86" t="b">
        <v>0</v>
      </c>
      <c r="K358" s="86" t="b">
        <v>0</v>
      </c>
      <c r="L358" s="86" t="b">
        <v>0</v>
      </c>
    </row>
    <row r="359" spans="1:12" ht="15">
      <c r="A359" s="86" t="s">
        <v>3381</v>
      </c>
      <c r="B359" s="86" t="s">
        <v>3382</v>
      </c>
      <c r="C359" s="86">
        <v>3</v>
      </c>
      <c r="D359" s="123">
        <v>0.001574805976598288</v>
      </c>
      <c r="E359" s="123">
        <v>3.057539321108782</v>
      </c>
      <c r="F359" s="86" t="s">
        <v>3669</v>
      </c>
      <c r="G359" s="86" t="b">
        <v>0</v>
      </c>
      <c r="H359" s="86" t="b">
        <v>0</v>
      </c>
      <c r="I359" s="86" t="b">
        <v>0</v>
      </c>
      <c r="J359" s="86" t="b">
        <v>0</v>
      </c>
      <c r="K359" s="86" t="b">
        <v>0</v>
      </c>
      <c r="L359" s="86" t="b">
        <v>0</v>
      </c>
    </row>
    <row r="360" spans="1:12" ht="15">
      <c r="A360" s="86" t="s">
        <v>3382</v>
      </c>
      <c r="B360" s="86" t="s">
        <v>587</v>
      </c>
      <c r="C360" s="86">
        <v>3</v>
      </c>
      <c r="D360" s="123">
        <v>0.001574805976598288</v>
      </c>
      <c r="E360" s="123">
        <v>1.1767257288279906</v>
      </c>
      <c r="F360" s="86" t="s">
        <v>3669</v>
      </c>
      <c r="G360" s="86" t="b">
        <v>0</v>
      </c>
      <c r="H360" s="86" t="b">
        <v>0</v>
      </c>
      <c r="I360" s="86" t="b">
        <v>0</v>
      </c>
      <c r="J360" s="86" t="b">
        <v>0</v>
      </c>
      <c r="K360" s="86" t="b">
        <v>0</v>
      </c>
      <c r="L360" s="86" t="b">
        <v>0</v>
      </c>
    </row>
    <row r="361" spans="1:12" ht="15">
      <c r="A361" s="86" t="s">
        <v>3384</v>
      </c>
      <c r="B361" s="86" t="s">
        <v>3385</v>
      </c>
      <c r="C361" s="86">
        <v>3</v>
      </c>
      <c r="D361" s="123">
        <v>0.001574805976598288</v>
      </c>
      <c r="E361" s="123">
        <v>3.057539321108782</v>
      </c>
      <c r="F361" s="86" t="s">
        <v>3669</v>
      </c>
      <c r="G361" s="86" t="b">
        <v>0</v>
      </c>
      <c r="H361" s="86" t="b">
        <v>0</v>
      </c>
      <c r="I361" s="86" t="b">
        <v>0</v>
      </c>
      <c r="J361" s="86" t="b">
        <v>0</v>
      </c>
      <c r="K361" s="86" t="b">
        <v>0</v>
      </c>
      <c r="L361" s="86" t="b">
        <v>0</v>
      </c>
    </row>
    <row r="362" spans="1:12" ht="15">
      <c r="A362" s="86" t="s">
        <v>3385</v>
      </c>
      <c r="B362" s="86" t="s">
        <v>3386</v>
      </c>
      <c r="C362" s="86">
        <v>3</v>
      </c>
      <c r="D362" s="123">
        <v>0.001574805976598288</v>
      </c>
      <c r="E362" s="123">
        <v>3.057539321108782</v>
      </c>
      <c r="F362" s="86" t="s">
        <v>3669</v>
      </c>
      <c r="G362" s="86" t="b">
        <v>0</v>
      </c>
      <c r="H362" s="86" t="b">
        <v>0</v>
      </c>
      <c r="I362" s="86" t="b">
        <v>0</v>
      </c>
      <c r="J362" s="86" t="b">
        <v>0</v>
      </c>
      <c r="K362" s="86" t="b">
        <v>0</v>
      </c>
      <c r="L362" s="86" t="b">
        <v>0</v>
      </c>
    </row>
    <row r="363" spans="1:12" ht="15">
      <c r="A363" s="86" t="s">
        <v>3386</v>
      </c>
      <c r="B363" s="86" t="s">
        <v>610</v>
      </c>
      <c r="C363" s="86">
        <v>3</v>
      </c>
      <c r="D363" s="123">
        <v>0.001574805976598288</v>
      </c>
      <c r="E363" s="123">
        <v>2.072262577929488</v>
      </c>
      <c r="F363" s="86" t="s">
        <v>3669</v>
      </c>
      <c r="G363" s="86" t="b">
        <v>0</v>
      </c>
      <c r="H363" s="86" t="b">
        <v>0</v>
      </c>
      <c r="I363" s="86" t="b">
        <v>0</v>
      </c>
      <c r="J363" s="86" t="b">
        <v>1</v>
      </c>
      <c r="K363" s="86" t="b">
        <v>0</v>
      </c>
      <c r="L363" s="86" t="b">
        <v>0</v>
      </c>
    </row>
    <row r="364" spans="1:12" ht="15">
      <c r="A364" s="86" t="s">
        <v>610</v>
      </c>
      <c r="B364" s="86" t="s">
        <v>3216</v>
      </c>
      <c r="C364" s="86">
        <v>3</v>
      </c>
      <c r="D364" s="123">
        <v>0.001574805976598288</v>
      </c>
      <c r="E364" s="123">
        <v>1.8814480620531007</v>
      </c>
      <c r="F364" s="86" t="s">
        <v>3669</v>
      </c>
      <c r="G364" s="86" t="b">
        <v>1</v>
      </c>
      <c r="H364" s="86" t="b">
        <v>0</v>
      </c>
      <c r="I364" s="86" t="b">
        <v>0</v>
      </c>
      <c r="J364" s="86" t="b">
        <v>0</v>
      </c>
      <c r="K364" s="86" t="b">
        <v>0</v>
      </c>
      <c r="L364" s="86" t="b">
        <v>0</v>
      </c>
    </row>
    <row r="365" spans="1:12" ht="15">
      <c r="A365" s="86" t="s">
        <v>3216</v>
      </c>
      <c r="B365" s="86" t="s">
        <v>613</v>
      </c>
      <c r="C365" s="86">
        <v>3</v>
      </c>
      <c r="D365" s="123">
        <v>0.001574805976598288</v>
      </c>
      <c r="E365" s="123">
        <v>1.8656537948698688</v>
      </c>
      <c r="F365" s="86" t="s">
        <v>3669</v>
      </c>
      <c r="G365" s="86" t="b">
        <v>0</v>
      </c>
      <c r="H365" s="86" t="b">
        <v>0</v>
      </c>
      <c r="I365" s="86" t="b">
        <v>0</v>
      </c>
      <c r="J365" s="86" t="b">
        <v>0</v>
      </c>
      <c r="K365" s="86" t="b">
        <v>0</v>
      </c>
      <c r="L365" s="86" t="b">
        <v>0</v>
      </c>
    </row>
    <row r="366" spans="1:12" ht="15">
      <c r="A366" s="86" t="s">
        <v>387</v>
      </c>
      <c r="B366" s="86" t="s">
        <v>381</v>
      </c>
      <c r="C366" s="86">
        <v>3</v>
      </c>
      <c r="D366" s="123">
        <v>0.001574805976598288</v>
      </c>
      <c r="E366" s="123">
        <v>1.9326005845004819</v>
      </c>
      <c r="F366" s="86" t="s">
        <v>3669</v>
      </c>
      <c r="G366" s="86" t="b">
        <v>0</v>
      </c>
      <c r="H366" s="86" t="b">
        <v>0</v>
      </c>
      <c r="I366" s="86" t="b">
        <v>0</v>
      </c>
      <c r="J366" s="86" t="b">
        <v>0</v>
      </c>
      <c r="K366" s="86" t="b">
        <v>0</v>
      </c>
      <c r="L366" s="86" t="b">
        <v>0</v>
      </c>
    </row>
    <row r="367" spans="1:12" ht="15">
      <c r="A367" s="86" t="s">
        <v>3103</v>
      </c>
      <c r="B367" s="86" t="s">
        <v>3218</v>
      </c>
      <c r="C367" s="86">
        <v>3</v>
      </c>
      <c r="D367" s="123">
        <v>0.001574805976598288</v>
      </c>
      <c r="E367" s="123">
        <v>2.312811826212088</v>
      </c>
      <c r="F367" s="86" t="s">
        <v>3669</v>
      </c>
      <c r="G367" s="86" t="b">
        <v>0</v>
      </c>
      <c r="H367" s="86" t="b">
        <v>0</v>
      </c>
      <c r="I367" s="86" t="b">
        <v>0</v>
      </c>
      <c r="J367" s="86" t="b">
        <v>0</v>
      </c>
      <c r="K367" s="86" t="b">
        <v>0</v>
      </c>
      <c r="L367" s="86" t="b">
        <v>0</v>
      </c>
    </row>
    <row r="368" spans="1:12" ht="15">
      <c r="A368" s="86" t="s">
        <v>3218</v>
      </c>
      <c r="B368" s="86" t="s">
        <v>3220</v>
      </c>
      <c r="C368" s="86">
        <v>3</v>
      </c>
      <c r="D368" s="123">
        <v>0.001574805976598288</v>
      </c>
      <c r="E368" s="123">
        <v>2.6138418218760693</v>
      </c>
      <c r="F368" s="86" t="s">
        <v>3669</v>
      </c>
      <c r="G368" s="86" t="b">
        <v>0</v>
      </c>
      <c r="H368" s="86" t="b">
        <v>0</v>
      </c>
      <c r="I368" s="86" t="b">
        <v>0</v>
      </c>
      <c r="J368" s="86" t="b">
        <v>1</v>
      </c>
      <c r="K368" s="86" t="b">
        <v>0</v>
      </c>
      <c r="L368" s="86" t="b">
        <v>0</v>
      </c>
    </row>
    <row r="369" spans="1:12" ht="15">
      <c r="A369" s="86" t="s">
        <v>3391</v>
      </c>
      <c r="B369" s="86" t="s">
        <v>3392</v>
      </c>
      <c r="C369" s="86">
        <v>2</v>
      </c>
      <c r="D369" s="123">
        <v>0.0011455204387111966</v>
      </c>
      <c r="E369" s="123">
        <v>3.2336305801644634</v>
      </c>
      <c r="F369" s="86" t="s">
        <v>3669</v>
      </c>
      <c r="G369" s="86" t="b">
        <v>0</v>
      </c>
      <c r="H369" s="86" t="b">
        <v>0</v>
      </c>
      <c r="I369" s="86" t="b">
        <v>0</v>
      </c>
      <c r="J369" s="86" t="b">
        <v>0</v>
      </c>
      <c r="K369" s="86" t="b">
        <v>0</v>
      </c>
      <c r="L369" s="86" t="b">
        <v>0</v>
      </c>
    </row>
    <row r="370" spans="1:12" ht="15">
      <c r="A370" s="86" t="s">
        <v>3392</v>
      </c>
      <c r="B370" s="86" t="s">
        <v>3393</v>
      </c>
      <c r="C370" s="86">
        <v>2</v>
      </c>
      <c r="D370" s="123">
        <v>0.0011455204387111966</v>
      </c>
      <c r="E370" s="123">
        <v>3.2336305801644634</v>
      </c>
      <c r="F370" s="86" t="s">
        <v>3669</v>
      </c>
      <c r="G370" s="86" t="b">
        <v>0</v>
      </c>
      <c r="H370" s="86" t="b">
        <v>0</v>
      </c>
      <c r="I370" s="86" t="b">
        <v>0</v>
      </c>
      <c r="J370" s="86" t="b">
        <v>0</v>
      </c>
      <c r="K370" s="86" t="b">
        <v>0</v>
      </c>
      <c r="L370" s="86" t="b">
        <v>0</v>
      </c>
    </row>
    <row r="371" spans="1:12" ht="15">
      <c r="A371" s="86" t="s">
        <v>3393</v>
      </c>
      <c r="B371" s="86" t="s">
        <v>3394</v>
      </c>
      <c r="C371" s="86">
        <v>2</v>
      </c>
      <c r="D371" s="123">
        <v>0.0011455204387111966</v>
      </c>
      <c r="E371" s="123">
        <v>3.2336305801644634</v>
      </c>
      <c r="F371" s="86" t="s">
        <v>3669</v>
      </c>
      <c r="G371" s="86" t="b">
        <v>0</v>
      </c>
      <c r="H371" s="86" t="b">
        <v>0</v>
      </c>
      <c r="I371" s="86" t="b">
        <v>0</v>
      </c>
      <c r="J371" s="86" t="b">
        <v>0</v>
      </c>
      <c r="K371" s="86" t="b">
        <v>0</v>
      </c>
      <c r="L371" s="86" t="b">
        <v>0</v>
      </c>
    </row>
    <row r="372" spans="1:12" ht="15">
      <c r="A372" s="86" t="s">
        <v>3394</v>
      </c>
      <c r="B372" s="86" t="s">
        <v>2545</v>
      </c>
      <c r="C372" s="86">
        <v>2</v>
      </c>
      <c r="D372" s="123">
        <v>0.0011455204387111966</v>
      </c>
      <c r="E372" s="123">
        <v>2.7565093254448008</v>
      </c>
      <c r="F372" s="86" t="s">
        <v>3669</v>
      </c>
      <c r="G372" s="86" t="b">
        <v>0</v>
      </c>
      <c r="H372" s="86" t="b">
        <v>0</v>
      </c>
      <c r="I372" s="86" t="b">
        <v>0</v>
      </c>
      <c r="J372" s="86" t="b">
        <v>0</v>
      </c>
      <c r="K372" s="86" t="b">
        <v>0</v>
      </c>
      <c r="L372" s="86" t="b">
        <v>0</v>
      </c>
    </row>
    <row r="373" spans="1:12" ht="15">
      <c r="A373" s="86" t="s">
        <v>2545</v>
      </c>
      <c r="B373" s="86" t="s">
        <v>414</v>
      </c>
      <c r="C373" s="86">
        <v>2</v>
      </c>
      <c r="D373" s="123">
        <v>0.0011455204387111966</v>
      </c>
      <c r="E373" s="123">
        <v>2.7565093254448008</v>
      </c>
      <c r="F373" s="86" t="s">
        <v>3669</v>
      </c>
      <c r="G373" s="86" t="b">
        <v>0</v>
      </c>
      <c r="H373" s="86" t="b">
        <v>0</v>
      </c>
      <c r="I373" s="86" t="b">
        <v>0</v>
      </c>
      <c r="J373" s="86" t="b">
        <v>0</v>
      </c>
      <c r="K373" s="86" t="b">
        <v>0</v>
      </c>
      <c r="L373" s="86" t="b">
        <v>0</v>
      </c>
    </row>
    <row r="374" spans="1:12" ht="15">
      <c r="A374" s="86" t="s">
        <v>414</v>
      </c>
      <c r="B374" s="86" t="s">
        <v>3395</v>
      </c>
      <c r="C374" s="86">
        <v>2</v>
      </c>
      <c r="D374" s="123">
        <v>0.0011455204387111966</v>
      </c>
      <c r="E374" s="123">
        <v>3.2336305801644634</v>
      </c>
      <c r="F374" s="86" t="s">
        <v>3669</v>
      </c>
      <c r="G374" s="86" t="b">
        <v>0</v>
      </c>
      <c r="H374" s="86" t="b">
        <v>0</v>
      </c>
      <c r="I374" s="86" t="b">
        <v>0</v>
      </c>
      <c r="J374" s="86" t="b">
        <v>1</v>
      </c>
      <c r="K374" s="86" t="b">
        <v>0</v>
      </c>
      <c r="L374" s="86" t="b">
        <v>0</v>
      </c>
    </row>
    <row r="375" spans="1:12" ht="15">
      <c r="A375" s="86" t="s">
        <v>3395</v>
      </c>
      <c r="B375" s="86" t="s">
        <v>3396</v>
      </c>
      <c r="C375" s="86">
        <v>2</v>
      </c>
      <c r="D375" s="123">
        <v>0.0011455204387111966</v>
      </c>
      <c r="E375" s="123">
        <v>3.2336305801644634</v>
      </c>
      <c r="F375" s="86" t="s">
        <v>3669</v>
      </c>
      <c r="G375" s="86" t="b">
        <v>1</v>
      </c>
      <c r="H375" s="86" t="b">
        <v>0</v>
      </c>
      <c r="I375" s="86" t="b">
        <v>0</v>
      </c>
      <c r="J375" s="86" t="b">
        <v>0</v>
      </c>
      <c r="K375" s="86" t="b">
        <v>0</v>
      </c>
      <c r="L375" s="86" t="b">
        <v>0</v>
      </c>
    </row>
    <row r="376" spans="1:12" ht="15">
      <c r="A376" s="86" t="s">
        <v>3396</v>
      </c>
      <c r="B376" s="86" t="s">
        <v>613</v>
      </c>
      <c r="C376" s="86">
        <v>2</v>
      </c>
      <c r="D376" s="123">
        <v>0.0011455204387111966</v>
      </c>
      <c r="E376" s="123">
        <v>2.087502544486225</v>
      </c>
      <c r="F376" s="86" t="s">
        <v>3669</v>
      </c>
      <c r="G376" s="86" t="b">
        <v>0</v>
      </c>
      <c r="H376" s="86" t="b">
        <v>0</v>
      </c>
      <c r="I376" s="86" t="b">
        <v>0</v>
      </c>
      <c r="J376" s="86" t="b">
        <v>0</v>
      </c>
      <c r="K376" s="86" t="b">
        <v>0</v>
      </c>
      <c r="L376" s="86" t="b">
        <v>0</v>
      </c>
    </row>
    <row r="377" spans="1:12" ht="15">
      <c r="A377" s="86" t="s">
        <v>587</v>
      </c>
      <c r="B377" s="86" t="s">
        <v>3397</v>
      </c>
      <c r="C377" s="86">
        <v>2</v>
      </c>
      <c r="D377" s="123">
        <v>0.0011455204387111966</v>
      </c>
      <c r="E377" s="123">
        <v>1.477755724491972</v>
      </c>
      <c r="F377" s="86" t="s">
        <v>3669</v>
      </c>
      <c r="G377" s="86" t="b">
        <v>0</v>
      </c>
      <c r="H377" s="86" t="b">
        <v>0</v>
      </c>
      <c r="I377" s="86" t="b">
        <v>0</v>
      </c>
      <c r="J377" s="86" t="b">
        <v>1</v>
      </c>
      <c r="K377" s="86" t="b">
        <v>0</v>
      </c>
      <c r="L377" s="86" t="b">
        <v>0</v>
      </c>
    </row>
    <row r="378" spans="1:12" ht="15">
      <c r="A378" s="86" t="s">
        <v>3397</v>
      </c>
      <c r="B378" s="86" t="s">
        <v>3398</v>
      </c>
      <c r="C378" s="86">
        <v>2</v>
      </c>
      <c r="D378" s="123">
        <v>0.0011455204387111966</v>
      </c>
      <c r="E378" s="123">
        <v>3.2336305801644634</v>
      </c>
      <c r="F378" s="86" t="s">
        <v>3669</v>
      </c>
      <c r="G378" s="86" t="b">
        <v>1</v>
      </c>
      <c r="H378" s="86" t="b">
        <v>0</v>
      </c>
      <c r="I378" s="86" t="b">
        <v>0</v>
      </c>
      <c r="J378" s="86" t="b">
        <v>0</v>
      </c>
      <c r="K378" s="86" t="b">
        <v>0</v>
      </c>
      <c r="L378" s="86" t="b">
        <v>0</v>
      </c>
    </row>
    <row r="379" spans="1:12" ht="15">
      <c r="A379" s="86" t="s">
        <v>3398</v>
      </c>
      <c r="B379" s="86" t="s">
        <v>3296</v>
      </c>
      <c r="C379" s="86">
        <v>2</v>
      </c>
      <c r="D379" s="123">
        <v>0.0011455204387111966</v>
      </c>
      <c r="E379" s="123">
        <v>3.057539321108782</v>
      </c>
      <c r="F379" s="86" t="s">
        <v>3669</v>
      </c>
      <c r="G379" s="86" t="b">
        <v>0</v>
      </c>
      <c r="H379" s="86" t="b">
        <v>0</v>
      </c>
      <c r="I379" s="86" t="b">
        <v>0</v>
      </c>
      <c r="J379" s="86" t="b">
        <v>0</v>
      </c>
      <c r="K379" s="86" t="b">
        <v>0</v>
      </c>
      <c r="L379" s="86" t="b">
        <v>0</v>
      </c>
    </row>
    <row r="380" spans="1:12" ht="15">
      <c r="A380" s="86" t="s">
        <v>587</v>
      </c>
      <c r="B380" s="86" t="s">
        <v>3114</v>
      </c>
      <c r="C380" s="86">
        <v>2</v>
      </c>
      <c r="D380" s="123">
        <v>0.0011455204387111966</v>
      </c>
      <c r="E380" s="123">
        <v>0.8756957331640094</v>
      </c>
      <c r="F380" s="86" t="s">
        <v>3669</v>
      </c>
      <c r="G380" s="86" t="b">
        <v>0</v>
      </c>
      <c r="H380" s="86" t="b">
        <v>0</v>
      </c>
      <c r="I380" s="86" t="b">
        <v>0</v>
      </c>
      <c r="J380" s="86" t="b">
        <v>0</v>
      </c>
      <c r="K380" s="86" t="b">
        <v>0</v>
      </c>
      <c r="L380" s="86" t="b">
        <v>0</v>
      </c>
    </row>
    <row r="381" spans="1:12" ht="15">
      <c r="A381" s="86" t="s">
        <v>3126</v>
      </c>
      <c r="B381" s="86" t="s">
        <v>3399</v>
      </c>
      <c r="C381" s="86">
        <v>2</v>
      </c>
      <c r="D381" s="123">
        <v>0.0011455204387111966</v>
      </c>
      <c r="E381" s="123">
        <v>2.6895625358141877</v>
      </c>
      <c r="F381" s="86" t="s">
        <v>3669</v>
      </c>
      <c r="G381" s="86" t="b">
        <v>0</v>
      </c>
      <c r="H381" s="86" t="b">
        <v>0</v>
      </c>
      <c r="I381" s="86" t="b">
        <v>0</v>
      </c>
      <c r="J381" s="86" t="b">
        <v>0</v>
      </c>
      <c r="K381" s="86" t="b">
        <v>0</v>
      </c>
      <c r="L381" s="86" t="b">
        <v>0</v>
      </c>
    </row>
    <row r="382" spans="1:12" ht="15">
      <c r="A382" s="86" t="s">
        <v>3399</v>
      </c>
      <c r="B382" s="86" t="s">
        <v>3400</v>
      </c>
      <c r="C382" s="86">
        <v>2</v>
      </c>
      <c r="D382" s="123">
        <v>0.0011455204387111966</v>
      </c>
      <c r="E382" s="123">
        <v>3.2336305801644634</v>
      </c>
      <c r="F382" s="86" t="s">
        <v>3669</v>
      </c>
      <c r="G382" s="86" t="b">
        <v>0</v>
      </c>
      <c r="H382" s="86" t="b">
        <v>0</v>
      </c>
      <c r="I382" s="86" t="b">
        <v>0</v>
      </c>
      <c r="J382" s="86" t="b">
        <v>0</v>
      </c>
      <c r="K382" s="86" t="b">
        <v>0</v>
      </c>
      <c r="L382" s="86" t="b">
        <v>0</v>
      </c>
    </row>
    <row r="383" spans="1:12" ht="15">
      <c r="A383" s="86" t="s">
        <v>3400</v>
      </c>
      <c r="B383" s="86" t="s">
        <v>3401</v>
      </c>
      <c r="C383" s="86">
        <v>2</v>
      </c>
      <c r="D383" s="123">
        <v>0.0011455204387111966</v>
      </c>
      <c r="E383" s="123">
        <v>3.2336305801644634</v>
      </c>
      <c r="F383" s="86" t="s">
        <v>3669</v>
      </c>
      <c r="G383" s="86" t="b">
        <v>0</v>
      </c>
      <c r="H383" s="86" t="b">
        <v>0</v>
      </c>
      <c r="I383" s="86" t="b">
        <v>0</v>
      </c>
      <c r="J383" s="86" t="b">
        <v>0</v>
      </c>
      <c r="K383" s="86" t="b">
        <v>0</v>
      </c>
      <c r="L383" s="86" t="b">
        <v>0</v>
      </c>
    </row>
    <row r="384" spans="1:12" ht="15">
      <c r="A384" s="86" t="s">
        <v>3401</v>
      </c>
      <c r="B384" s="86" t="s">
        <v>3402</v>
      </c>
      <c r="C384" s="86">
        <v>2</v>
      </c>
      <c r="D384" s="123">
        <v>0.0011455204387111966</v>
      </c>
      <c r="E384" s="123">
        <v>3.2336305801644634</v>
      </c>
      <c r="F384" s="86" t="s">
        <v>3669</v>
      </c>
      <c r="G384" s="86" t="b">
        <v>0</v>
      </c>
      <c r="H384" s="86" t="b">
        <v>0</v>
      </c>
      <c r="I384" s="86" t="b">
        <v>0</v>
      </c>
      <c r="J384" s="86" t="b">
        <v>0</v>
      </c>
      <c r="K384" s="86" t="b">
        <v>0</v>
      </c>
      <c r="L384" s="86" t="b">
        <v>0</v>
      </c>
    </row>
    <row r="385" spans="1:12" ht="15">
      <c r="A385" s="86" t="s">
        <v>3402</v>
      </c>
      <c r="B385" s="86" t="s">
        <v>3403</v>
      </c>
      <c r="C385" s="86">
        <v>2</v>
      </c>
      <c r="D385" s="123">
        <v>0.0011455204387111966</v>
      </c>
      <c r="E385" s="123">
        <v>3.2336305801644634</v>
      </c>
      <c r="F385" s="86" t="s">
        <v>3669</v>
      </c>
      <c r="G385" s="86" t="b">
        <v>0</v>
      </c>
      <c r="H385" s="86" t="b">
        <v>0</v>
      </c>
      <c r="I385" s="86" t="b">
        <v>0</v>
      </c>
      <c r="J385" s="86" t="b">
        <v>0</v>
      </c>
      <c r="K385" s="86" t="b">
        <v>0</v>
      </c>
      <c r="L385" s="86" t="b">
        <v>0</v>
      </c>
    </row>
    <row r="386" spans="1:12" ht="15">
      <c r="A386" s="86" t="s">
        <v>3403</v>
      </c>
      <c r="B386" s="86" t="s">
        <v>3221</v>
      </c>
      <c r="C386" s="86">
        <v>2</v>
      </c>
      <c r="D386" s="123">
        <v>0.0011455204387111966</v>
      </c>
      <c r="E386" s="123">
        <v>2.932600584500482</v>
      </c>
      <c r="F386" s="86" t="s">
        <v>3669</v>
      </c>
      <c r="G386" s="86" t="b">
        <v>0</v>
      </c>
      <c r="H386" s="86" t="b">
        <v>0</v>
      </c>
      <c r="I386" s="86" t="b">
        <v>0</v>
      </c>
      <c r="J386" s="86" t="b">
        <v>0</v>
      </c>
      <c r="K386" s="86" t="b">
        <v>0</v>
      </c>
      <c r="L386" s="86" t="b">
        <v>0</v>
      </c>
    </row>
    <row r="387" spans="1:12" ht="15">
      <c r="A387" s="86" t="s">
        <v>3221</v>
      </c>
      <c r="B387" s="86" t="s">
        <v>3404</v>
      </c>
      <c r="C387" s="86">
        <v>2</v>
      </c>
      <c r="D387" s="123">
        <v>0.0011455204387111966</v>
      </c>
      <c r="E387" s="123">
        <v>2.932600584500482</v>
      </c>
      <c r="F387" s="86" t="s">
        <v>3669</v>
      </c>
      <c r="G387" s="86" t="b">
        <v>0</v>
      </c>
      <c r="H387" s="86" t="b">
        <v>0</v>
      </c>
      <c r="I387" s="86" t="b">
        <v>0</v>
      </c>
      <c r="J387" s="86" t="b">
        <v>0</v>
      </c>
      <c r="K387" s="86" t="b">
        <v>0</v>
      </c>
      <c r="L387" s="86" t="b">
        <v>0</v>
      </c>
    </row>
    <row r="388" spans="1:12" ht="15">
      <c r="A388" s="86" t="s">
        <v>3404</v>
      </c>
      <c r="B388" s="86" t="s">
        <v>3115</v>
      </c>
      <c r="C388" s="86">
        <v>2</v>
      </c>
      <c r="D388" s="123">
        <v>0.0011455204387111966</v>
      </c>
      <c r="E388" s="123">
        <v>2.631570588836501</v>
      </c>
      <c r="F388" s="86" t="s">
        <v>3669</v>
      </c>
      <c r="G388" s="86" t="b">
        <v>0</v>
      </c>
      <c r="H388" s="86" t="b">
        <v>0</v>
      </c>
      <c r="I388" s="86" t="b">
        <v>0</v>
      </c>
      <c r="J388" s="86" t="b">
        <v>0</v>
      </c>
      <c r="K388" s="86" t="b">
        <v>0</v>
      </c>
      <c r="L388" s="86" t="b">
        <v>0</v>
      </c>
    </row>
    <row r="389" spans="1:12" ht="15">
      <c r="A389" s="86" t="s">
        <v>3115</v>
      </c>
      <c r="B389" s="86" t="s">
        <v>3405</v>
      </c>
      <c r="C389" s="86">
        <v>2</v>
      </c>
      <c r="D389" s="123">
        <v>0.0011455204387111966</v>
      </c>
      <c r="E389" s="123">
        <v>2.631570588836501</v>
      </c>
      <c r="F389" s="86" t="s">
        <v>3669</v>
      </c>
      <c r="G389" s="86" t="b">
        <v>0</v>
      </c>
      <c r="H389" s="86" t="b">
        <v>0</v>
      </c>
      <c r="I389" s="86" t="b">
        <v>0</v>
      </c>
      <c r="J389" s="86" t="b">
        <v>0</v>
      </c>
      <c r="K389" s="86" t="b">
        <v>0</v>
      </c>
      <c r="L389" s="86" t="b">
        <v>0</v>
      </c>
    </row>
    <row r="390" spans="1:12" ht="15">
      <c r="A390" s="86" t="s">
        <v>3405</v>
      </c>
      <c r="B390" s="86" t="s">
        <v>3406</v>
      </c>
      <c r="C390" s="86">
        <v>2</v>
      </c>
      <c r="D390" s="123">
        <v>0.0011455204387111966</v>
      </c>
      <c r="E390" s="123">
        <v>3.2336305801644634</v>
      </c>
      <c r="F390" s="86" t="s">
        <v>3669</v>
      </c>
      <c r="G390" s="86" t="b">
        <v>0</v>
      </c>
      <c r="H390" s="86" t="b">
        <v>0</v>
      </c>
      <c r="I390" s="86" t="b">
        <v>0</v>
      </c>
      <c r="J390" s="86" t="b">
        <v>0</v>
      </c>
      <c r="K390" s="86" t="b">
        <v>0</v>
      </c>
      <c r="L390" s="86" t="b">
        <v>0</v>
      </c>
    </row>
    <row r="391" spans="1:12" ht="15">
      <c r="A391" s="86" t="s">
        <v>3406</v>
      </c>
      <c r="B391" s="86" t="s">
        <v>610</v>
      </c>
      <c r="C391" s="86">
        <v>2</v>
      </c>
      <c r="D391" s="123">
        <v>0.0011455204387111966</v>
      </c>
      <c r="E391" s="123">
        <v>2.0722625779294885</v>
      </c>
      <c r="F391" s="86" t="s">
        <v>3669</v>
      </c>
      <c r="G391" s="86" t="b">
        <v>0</v>
      </c>
      <c r="H391" s="86" t="b">
        <v>0</v>
      </c>
      <c r="I391" s="86" t="b">
        <v>0</v>
      </c>
      <c r="J391" s="86" t="b">
        <v>1</v>
      </c>
      <c r="K391" s="86" t="b">
        <v>0</v>
      </c>
      <c r="L391" s="86" t="b">
        <v>0</v>
      </c>
    </row>
    <row r="392" spans="1:12" ht="15">
      <c r="A392" s="86" t="s">
        <v>610</v>
      </c>
      <c r="B392" s="86" t="s">
        <v>2565</v>
      </c>
      <c r="C392" s="86">
        <v>2</v>
      </c>
      <c r="D392" s="123">
        <v>0.0011455204387111966</v>
      </c>
      <c r="E392" s="123">
        <v>1.0425989713158454</v>
      </c>
      <c r="F392" s="86" t="s">
        <v>3669</v>
      </c>
      <c r="G392" s="86" t="b">
        <v>1</v>
      </c>
      <c r="H392" s="86" t="b">
        <v>0</v>
      </c>
      <c r="I392" s="86" t="b">
        <v>0</v>
      </c>
      <c r="J392" s="86" t="b">
        <v>0</v>
      </c>
      <c r="K392" s="86" t="b">
        <v>0</v>
      </c>
      <c r="L392" s="86" t="b">
        <v>0</v>
      </c>
    </row>
    <row r="393" spans="1:12" ht="15">
      <c r="A393" s="86" t="s">
        <v>2565</v>
      </c>
      <c r="B393" s="86" t="s">
        <v>3407</v>
      </c>
      <c r="C393" s="86">
        <v>2</v>
      </c>
      <c r="D393" s="123">
        <v>0.0011455204387111966</v>
      </c>
      <c r="E393" s="123">
        <v>2.1729327398108516</v>
      </c>
      <c r="F393" s="86" t="s">
        <v>3669</v>
      </c>
      <c r="G393" s="86" t="b">
        <v>0</v>
      </c>
      <c r="H393" s="86" t="b">
        <v>0</v>
      </c>
      <c r="I393" s="86" t="b">
        <v>0</v>
      </c>
      <c r="J393" s="86" t="b">
        <v>0</v>
      </c>
      <c r="K393" s="86" t="b">
        <v>0</v>
      </c>
      <c r="L393" s="86" t="b">
        <v>0</v>
      </c>
    </row>
    <row r="394" spans="1:12" ht="15">
      <c r="A394" s="86" t="s">
        <v>3407</v>
      </c>
      <c r="B394" s="86" t="s">
        <v>3408</v>
      </c>
      <c r="C394" s="86">
        <v>2</v>
      </c>
      <c r="D394" s="123">
        <v>0.0011455204387111966</v>
      </c>
      <c r="E394" s="123">
        <v>3.2336305801644634</v>
      </c>
      <c r="F394" s="86" t="s">
        <v>3669</v>
      </c>
      <c r="G394" s="86" t="b">
        <v>0</v>
      </c>
      <c r="H394" s="86" t="b">
        <v>0</v>
      </c>
      <c r="I394" s="86" t="b">
        <v>0</v>
      </c>
      <c r="J394" s="86" t="b">
        <v>0</v>
      </c>
      <c r="K394" s="86" t="b">
        <v>0</v>
      </c>
      <c r="L394" s="86" t="b">
        <v>0</v>
      </c>
    </row>
    <row r="395" spans="1:12" ht="15">
      <c r="A395" s="86" t="s">
        <v>3408</v>
      </c>
      <c r="B395" s="86" t="s">
        <v>2525</v>
      </c>
      <c r="C395" s="86">
        <v>2</v>
      </c>
      <c r="D395" s="123">
        <v>0.0011455204387111966</v>
      </c>
      <c r="E395" s="123">
        <v>2.631570588836501</v>
      </c>
      <c r="F395" s="86" t="s">
        <v>3669</v>
      </c>
      <c r="G395" s="86" t="b">
        <v>0</v>
      </c>
      <c r="H395" s="86" t="b">
        <v>0</v>
      </c>
      <c r="I395" s="86" t="b">
        <v>0</v>
      </c>
      <c r="J395" s="86" t="b">
        <v>1</v>
      </c>
      <c r="K395" s="86" t="b">
        <v>0</v>
      </c>
      <c r="L395" s="86" t="b">
        <v>0</v>
      </c>
    </row>
    <row r="396" spans="1:12" ht="15">
      <c r="A396" s="86" t="s">
        <v>2525</v>
      </c>
      <c r="B396" s="86" t="s">
        <v>413</v>
      </c>
      <c r="C396" s="86">
        <v>2</v>
      </c>
      <c r="D396" s="123">
        <v>0.0011455204387111966</v>
      </c>
      <c r="E396" s="123">
        <v>2.534660575828444</v>
      </c>
      <c r="F396" s="86" t="s">
        <v>3669</v>
      </c>
      <c r="G396" s="86" t="b">
        <v>1</v>
      </c>
      <c r="H396" s="86" t="b">
        <v>0</v>
      </c>
      <c r="I396" s="86" t="b">
        <v>0</v>
      </c>
      <c r="J396" s="86" t="b">
        <v>0</v>
      </c>
      <c r="K396" s="86" t="b">
        <v>0</v>
      </c>
      <c r="L396" s="86" t="b">
        <v>0</v>
      </c>
    </row>
    <row r="397" spans="1:12" ht="15">
      <c r="A397" s="86" t="s">
        <v>413</v>
      </c>
      <c r="B397" s="86" t="s">
        <v>412</v>
      </c>
      <c r="C397" s="86">
        <v>2</v>
      </c>
      <c r="D397" s="123">
        <v>0.0011455204387111966</v>
      </c>
      <c r="E397" s="123">
        <v>3.2336305801644634</v>
      </c>
      <c r="F397" s="86" t="s">
        <v>3669</v>
      </c>
      <c r="G397" s="86" t="b">
        <v>0</v>
      </c>
      <c r="H397" s="86" t="b">
        <v>0</v>
      </c>
      <c r="I397" s="86" t="b">
        <v>0</v>
      </c>
      <c r="J397" s="86" t="b">
        <v>1</v>
      </c>
      <c r="K397" s="86" t="b">
        <v>0</v>
      </c>
      <c r="L397" s="86" t="b">
        <v>0</v>
      </c>
    </row>
    <row r="398" spans="1:12" ht="15">
      <c r="A398" s="86" t="s">
        <v>412</v>
      </c>
      <c r="B398" s="86" t="s">
        <v>387</v>
      </c>
      <c r="C398" s="86">
        <v>2</v>
      </c>
      <c r="D398" s="123">
        <v>0.0011455204387111966</v>
      </c>
      <c r="E398" s="123">
        <v>2.0722625779294885</v>
      </c>
      <c r="F398" s="86" t="s">
        <v>3669</v>
      </c>
      <c r="G398" s="86" t="b">
        <v>1</v>
      </c>
      <c r="H398" s="86" t="b">
        <v>0</v>
      </c>
      <c r="I398" s="86" t="b">
        <v>0</v>
      </c>
      <c r="J398" s="86" t="b">
        <v>0</v>
      </c>
      <c r="K398" s="86" t="b">
        <v>0</v>
      </c>
      <c r="L398" s="86" t="b">
        <v>0</v>
      </c>
    </row>
    <row r="399" spans="1:12" ht="15">
      <c r="A399" s="86" t="s">
        <v>387</v>
      </c>
      <c r="B399" s="86" t="s">
        <v>411</v>
      </c>
      <c r="C399" s="86">
        <v>2</v>
      </c>
      <c r="D399" s="123">
        <v>0.0011455204387111966</v>
      </c>
      <c r="E399" s="123">
        <v>2.057539321108782</v>
      </c>
      <c r="F399" s="86" t="s">
        <v>3669</v>
      </c>
      <c r="G399" s="86" t="b">
        <v>0</v>
      </c>
      <c r="H399" s="86" t="b">
        <v>0</v>
      </c>
      <c r="I399" s="86" t="b">
        <v>0</v>
      </c>
      <c r="J399" s="86" t="b">
        <v>0</v>
      </c>
      <c r="K399" s="86" t="b">
        <v>0</v>
      </c>
      <c r="L399" s="86" t="b">
        <v>0</v>
      </c>
    </row>
    <row r="400" spans="1:12" ht="15">
      <c r="A400" s="86" t="s">
        <v>3409</v>
      </c>
      <c r="B400" s="86" t="s">
        <v>3410</v>
      </c>
      <c r="C400" s="86">
        <v>2</v>
      </c>
      <c r="D400" s="123">
        <v>0.0011455204387111966</v>
      </c>
      <c r="E400" s="123">
        <v>3.2336305801644634</v>
      </c>
      <c r="F400" s="86" t="s">
        <v>3669</v>
      </c>
      <c r="G400" s="86" t="b">
        <v>0</v>
      </c>
      <c r="H400" s="86" t="b">
        <v>0</v>
      </c>
      <c r="I400" s="86" t="b">
        <v>0</v>
      </c>
      <c r="J400" s="86" t="b">
        <v>0</v>
      </c>
      <c r="K400" s="86" t="b">
        <v>0</v>
      </c>
      <c r="L400" s="86" t="b">
        <v>0</v>
      </c>
    </row>
    <row r="401" spans="1:12" ht="15">
      <c r="A401" s="86" t="s">
        <v>3410</v>
      </c>
      <c r="B401" s="86" t="s">
        <v>3411</v>
      </c>
      <c r="C401" s="86">
        <v>2</v>
      </c>
      <c r="D401" s="123">
        <v>0.0011455204387111966</v>
      </c>
      <c r="E401" s="123">
        <v>3.2336305801644634</v>
      </c>
      <c r="F401" s="86" t="s">
        <v>3669</v>
      </c>
      <c r="G401" s="86" t="b">
        <v>0</v>
      </c>
      <c r="H401" s="86" t="b">
        <v>0</v>
      </c>
      <c r="I401" s="86" t="b">
        <v>0</v>
      </c>
      <c r="J401" s="86" t="b">
        <v>0</v>
      </c>
      <c r="K401" s="86" t="b">
        <v>0</v>
      </c>
      <c r="L401" s="86" t="b">
        <v>0</v>
      </c>
    </row>
    <row r="402" spans="1:12" ht="15">
      <c r="A402" s="86" t="s">
        <v>3411</v>
      </c>
      <c r="B402" s="86" t="s">
        <v>3412</v>
      </c>
      <c r="C402" s="86">
        <v>2</v>
      </c>
      <c r="D402" s="123">
        <v>0.0011455204387111966</v>
      </c>
      <c r="E402" s="123">
        <v>3.2336305801644634</v>
      </c>
      <c r="F402" s="86" t="s">
        <v>3669</v>
      </c>
      <c r="G402" s="86" t="b">
        <v>0</v>
      </c>
      <c r="H402" s="86" t="b">
        <v>0</v>
      </c>
      <c r="I402" s="86" t="b">
        <v>0</v>
      </c>
      <c r="J402" s="86" t="b">
        <v>1</v>
      </c>
      <c r="K402" s="86" t="b">
        <v>0</v>
      </c>
      <c r="L402" s="86" t="b">
        <v>0</v>
      </c>
    </row>
    <row r="403" spans="1:12" ht="15">
      <c r="A403" s="86" t="s">
        <v>3412</v>
      </c>
      <c r="B403" s="86" t="s">
        <v>2545</v>
      </c>
      <c r="C403" s="86">
        <v>2</v>
      </c>
      <c r="D403" s="123">
        <v>0.0011455204387111966</v>
      </c>
      <c r="E403" s="123">
        <v>2.7565093254448008</v>
      </c>
      <c r="F403" s="86" t="s">
        <v>3669</v>
      </c>
      <c r="G403" s="86" t="b">
        <v>1</v>
      </c>
      <c r="H403" s="86" t="b">
        <v>0</v>
      </c>
      <c r="I403" s="86" t="b">
        <v>0</v>
      </c>
      <c r="J403" s="86" t="b">
        <v>0</v>
      </c>
      <c r="K403" s="86" t="b">
        <v>0</v>
      </c>
      <c r="L403" s="86" t="b">
        <v>0</v>
      </c>
    </row>
    <row r="404" spans="1:12" ht="15">
      <c r="A404" s="86" t="s">
        <v>2545</v>
      </c>
      <c r="B404" s="86" t="s">
        <v>3080</v>
      </c>
      <c r="C404" s="86">
        <v>2</v>
      </c>
      <c r="D404" s="123">
        <v>0.0011455204387111966</v>
      </c>
      <c r="E404" s="123">
        <v>1.802266816005476</v>
      </c>
      <c r="F404" s="86" t="s">
        <v>3669</v>
      </c>
      <c r="G404" s="86" t="b">
        <v>0</v>
      </c>
      <c r="H404" s="86" t="b">
        <v>0</v>
      </c>
      <c r="I404" s="86" t="b">
        <v>0</v>
      </c>
      <c r="J404" s="86" t="b">
        <v>0</v>
      </c>
      <c r="K404" s="86" t="b">
        <v>0</v>
      </c>
      <c r="L404" s="86" t="b">
        <v>0</v>
      </c>
    </row>
    <row r="405" spans="1:12" ht="15">
      <c r="A405" s="86" t="s">
        <v>3080</v>
      </c>
      <c r="B405" s="86" t="s">
        <v>3413</v>
      </c>
      <c r="C405" s="86">
        <v>2</v>
      </c>
      <c r="D405" s="123">
        <v>0.0011455204387111966</v>
      </c>
      <c r="E405" s="123">
        <v>2.3042116544501705</v>
      </c>
      <c r="F405" s="86" t="s">
        <v>3669</v>
      </c>
      <c r="G405" s="86" t="b">
        <v>0</v>
      </c>
      <c r="H405" s="86" t="b">
        <v>0</v>
      </c>
      <c r="I405" s="86" t="b">
        <v>0</v>
      </c>
      <c r="J405" s="86" t="b">
        <v>1</v>
      </c>
      <c r="K405" s="86" t="b">
        <v>0</v>
      </c>
      <c r="L405" s="86" t="b">
        <v>0</v>
      </c>
    </row>
    <row r="406" spans="1:12" ht="15">
      <c r="A406" s="86" t="s">
        <v>3413</v>
      </c>
      <c r="B406" s="86" t="s">
        <v>3414</v>
      </c>
      <c r="C406" s="86">
        <v>2</v>
      </c>
      <c r="D406" s="123">
        <v>0.0011455204387111966</v>
      </c>
      <c r="E406" s="123">
        <v>3.2336305801644634</v>
      </c>
      <c r="F406" s="86" t="s">
        <v>3669</v>
      </c>
      <c r="G406" s="86" t="b">
        <v>1</v>
      </c>
      <c r="H406" s="86" t="b">
        <v>0</v>
      </c>
      <c r="I406" s="86" t="b">
        <v>0</v>
      </c>
      <c r="J406" s="86" t="b">
        <v>0</v>
      </c>
      <c r="K406" s="86" t="b">
        <v>0</v>
      </c>
      <c r="L406" s="86" t="b">
        <v>0</v>
      </c>
    </row>
    <row r="407" spans="1:12" ht="15">
      <c r="A407" s="86" t="s">
        <v>3414</v>
      </c>
      <c r="B407" s="86" t="s">
        <v>3106</v>
      </c>
      <c r="C407" s="86">
        <v>2</v>
      </c>
      <c r="D407" s="123">
        <v>0.0011455204387111966</v>
      </c>
      <c r="E407" s="123">
        <v>2.5804180663891194</v>
      </c>
      <c r="F407" s="86" t="s">
        <v>3669</v>
      </c>
      <c r="G407" s="86" t="b">
        <v>0</v>
      </c>
      <c r="H407" s="86" t="b">
        <v>0</v>
      </c>
      <c r="I407" s="86" t="b">
        <v>0</v>
      </c>
      <c r="J407" s="86" t="b">
        <v>0</v>
      </c>
      <c r="K407" s="86" t="b">
        <v>0</v>
      </c>
      <c r="L407" s="86" t="b">
        <v>0</v>
      </c>
    </row>
    <row r="408" spans="1:12" ht="15">
      <c r="A408" s="86" t="s">
        <v>3297</v>
      </c>
      <c r="B408" s="86" t="s">
        <v>3415</v>
      </c>
      <c r="C408" s="86">
        <v>2</v>
      </c>
      <c r="D408" s="123">
        <v>0.0011455204387111966</v>
      </c>
      <c r="E408" s="123">
        <v>3.057539321108782</v>
      </c>
      <c r="F408" s="86" t="s">
        <v>3669</v>
      </c>
      <c r="G408" s="86" t="b">
        <v>0</v>
      </c>
      <c r="H408" s="86" t="b">
        <v>0</v>
      </c>
      <c r="I408" s="86" t="b">
        <v>0</v>
      </c>
      <c r="J408" s="86" t="b">
        <v>0</v>
      </c>
      <c r="K408" s="86" t="b">
        <v>0</v>
      </c>
      <c r="L408" s="86" t="b">
        <v>0</v>
      </c>
    </row>
    <row r="409" spans="1:12" ht="15">
      <c r="A409" s="86" t="s">
        <v>3415</v>
      </c>
      <c r="B409" s="86" t="s">
        <v>2568</v>
      </c>
      <c r="C409" s="86">
        <v>2</v>
      </c>
      <c r="D409" s="123">
        <v>0.0011455204387111966</v>
      </c>
      <c r="E409" s="123">
        <v>2.534660575828444</v>
      </c>
      <c r="F409" s="86" t="s">
        <v>3669</v>
      </c>
      <c r="G409" s="86" t="b">
        <v>0</v>
      </c>
      <c r="H409" s="86" t="b">
        <v>0</v>
      </c>
      <c r="I409" s="86" t="b">
        <v>0</v>
      </c>
      <c r="J409" s="86" t="b">
        <v>0</v>
      </c>
      <c r="K409" s="86" t="b">
        <v>0</v>
      </c>
      <c r="L409" s="86" t="b">
        <v>0</v>
      </c>
    </row>
    <row r="410" spans="1:12" ht="15">
      <c r="A410" s="86" t="s">
        <v>2568</v>
      </c>
      <c r="B410" s="86" t="s">
        <v>3116</v>
      </c>
      <c r="C410" s="86">
        <v>2</v>
      </c>
      <c r="D410" s="123">
        <v>0.0011455204387111966</v>
      </c>
      <c r="E410" s="123">
        <v>1.9326005845004819</v>
      </c>
      <c r="F410" s="86" t="s">
        <v>3669</v>
      </c>
      <c r="G410" s="86" t="b">
        <v>0</v>
      </c>
      <c r="H410" s="86" t="b">
        <v>0</v>
      </c>
      <c r="I410" s="86" t="b">
        <v>0</v>
      </c>
      <c r="J410" s="86" t="b">
        <v>1</v>
      </c>
      <c r="K410" s="86" t="b">
        <v>0</v>
      </c>
      <c r="L410" s="86" t="b">
        <v>0</v>
      </c>
    </row>
    <row r="411" spans="1:12" ht="15">
      <c r="A411" s="86" t="s">
        <v>3116</v>
      </c>
      <c r="B411" s="86" t="s">
        <v>613</v>
      </c>
      <c r="C411" s="86">
        <v>2</v>
      </c>
      <c r="D411" s="123">
        <v>0.0011455204387111966</v>
      </c>
      <c r="E411" s="123">
        <v>1.4854425531582627</v>
      </c>
      <c r="F411" s="86" t="s">
        <v>3669</v>
      </c>
      <c r="G411" s="86" t="b">
        <v>1</v>
      </c>
      <c r="H411" s="86" t="b">
        <v>0</v>
      </c>
      <c r="I411" s="86" t="b">
        <v>0</v>
      </c>
      <c r="J411" s="86" t="b">
        <v>0</v>
      </c>
      <c r="K411" s="86" t="b">
        <v>0</v>
      </c>
      <c r="L411" s="86" t="b">
        <v>0</v>
      </c>
    </row>
    <row r="412" spans="1:12" ht="15">
      <c r="A412" s="86" t="s">
        <v>3416</v>
      </c>
      <c r="B412" s="86" t="s">
        <v>3417</v>
      </c>
      <c r="C412" s="86">
        <v>2</v>
      </c>
      <c r="D412" s="123">
        <v>0.0011455204387111966</v>
      </c>
      <c r="E412" s="123">
        <v>3.2336305801644634</v>
      </c>
      <c r="F412" s="86" t="s">
        <v>3669</v>
      </c>
      <c r="G412" s="86" t="b">
        <v>0</v>
      </c>
      <c r="H412" s="86" t="b">
        <v>0</v>
      </c>
      <c r="I412" s="86" t="b">
        <v>0</v>
      </c>
      <c r="J412" s="86" t="b">
        <v>1</v>
      </c>
      <c r="K412" s="86" t="b">
        <v>0</v>
      </c>
      <c r="L412" s="86" t="b">
        <v>0</v>
      </c>
    </row>
    <row r="413" spans="1:12" ht="15">
      <c r="A413" s="86" t="s">
        <v>587</v>
      </c>
      <c r="B413" s="86" t="s">
        <v>2523</v>
      </c>
      <c r="C413" s="86">
        <v>2</v>
      </c>
      <c r="D413" s="123">
        <v>0.0011455204387111966</v>
      </c>
      <c r="E413" s="123">
        <v>0.737393034997728</v>
      </c>
      <c r="F413" s="86" t="s">
        <v>3669</v>
      </c>
      <c r="G413" s="86" t="b">
        <v>0</v>
      </c>
      <c r="H413" s="86" t="b">
        <v>0</v>
      </c>
      <c r="I413" s="86" t="b">
        <v>0</v>
      </c>
      <c r="J413" s="86" t="b">
        <v>0</v>
      </c>
      <c r="K413" s="86" t="b">
        <v>0</v>
      </c>
      <c r="L413" s="86" t="b">
        <v>0</v>
      </c>
    </row>
    <row r="414" spans="1:12" ht="15">
      <c r="A414" s="86" t="s">
        <v>2523</v>
      </c>
      <c r="B414" s="86" t="s">
        <v>3116</v>
      </c>
      <c r="C414" s="86">
        <v>2</v>
      </c>
      <c r="D414" s="123">
        <v>0.0011455204387111966</v>
      </c>
      <c r="E414" s="123">
        <v>1.891207899342257</v>
      </c>
      <c r="F414" s="86" t="s">
        <v>3669</v>
      </c>
      <c r="G414" s="86" t="b">
        <v>0</v>
      </c>
      <c r="H414" s="86" t="b">
        <v>0</v>
      </c>
      <c r="I414" s="86" t="b">
        <v>0</v>
      </c>
      <c r="J414" s="86" t="b">
        <v>1</v>
      </c>
      <c r="K414" s="86" t="b">
        <v>0</v>
      </c>
      <c r="L414" s="86" t="b">
        <v>0</v>
      </c>
    </row>
    <row r="415" spans="1:12" ht="15">
      <c r="A415" s="86" t="s">
        <v>3116</v>
      </c>
      <c r="B415" s="86" t="s">
        <v>2529</v>
      </c>
      <c r="C415" s="86">
        <v>2</v>
      </c>
      <c r="D415" s="123">
        <v>0.0011455204387111966</v>
      </c>
      <c r="E415" s="123">
        <v>2.0295105975085383</v>
      </c>
      <c r="F415" s="86" t="s">
        <v>3669</v>
      </c>
      <c r="G415" s="86" t="b">
        <v>1</v>
      </c>
      <c r="H415" s="86" t="b">
        <v>0</v>
      </c>
      <c r="I415" s="86" t="b">
        <v>0</v>
      </c>
      <c r="J415" s="86" t="b">
        <v>0</v>
      </c>
      <c r="K415" s="86" t="b">
        <v>0</v>
      </c>
      <c r="L415" s="86" t="b">
        <v>0</v>
      </c>
    </row>
    <row r="416" spans="1:12" ht="15">
      <c r="A416" s="86" t="s">
        <v>2529</v>
      </c>
      <c r="B416" s="86" t="s">
        <v>3418</v>
      </c>
      <c r="C416" s="86">
        <v>2</v>
      </c>
      <c r="D416" s="123">
        <v>0.0011455204387111966</v>
      </c>
      <c r="E416" s="123">
        <v>2.631570588836501</v>
      </c>
      <c r="F416" s="86" t="s">
        <v>3669</v>
      </c>
      <c r="G416" s="86" t="b">
        <v>0</v>
      </c>
      <c r="H416" s="86" t="b">
        <v>0</v>
      </c>
      <c r="I416" s="86" t="b">
        <v>0</v>
      </c>
      <c r="J416" s="86" t="b">
        <v>0</v>
      </c>
      <c r="K416" s="86" t="b">
        <v>0</v>
      </c>
      <c r="L416" s="86" t="b">
        <v>0</v>
      </c>
    </row>
    <row r="417" spans="1:12" ht="15">
      <c r="A417" s="86" t="s">
        <v>3418</v>
      </c>
      <c r="B417" s="86" t="s">
        <v>2524</v>
      </c>
      <c r="C417" s="86">
        <v>2</v>
      </c>
      <c r="D417" s="123">
        <v>0.0011455204387111966</v>
      </c>
      <c r="E417" s="123">
        <v>2.534660575828444</v>
      </c>
      <c r="F417" s="86" t="s">
        <v>3669</v>
      </c>
      <c r="G417" s="86" t="b">
        <v>0</v>
      </c>
      <c r="H417" s="86" t="b">
        <v>0</v>
      </c>
      <c r="I417" s="86" t="b">
        <v>0</v>
      </c>
      <c r="J417" s="86" t="b">
        <v>0</v>
      </c>
      <c r="K417" s="86" t="b">
        <v>0</v>
      </c>
      <c r="L417" s="86" t="b">
        <v>0</v>
      </c>
    </row>
    <row r="418" spans="1:12" ht="15">
      <c r="A418" s="86" t="s">
        <v>2524</v>
      </c>
      <c r="B418" s="86" t="s">
        <v>3117</v>
      </c>
      <c r="C418" s="86">
        <v>2</v>
      </c>
      <c r="D418" s="123">
        <v>0.0011455204387111966</v>
      </c>
      <c r="E418" s="123">
        <v>1.9326005845004819</v>
      </c>
      <c r="F418" s="86" t="s">
        <v>3669</v>
      </c>
      <c r="G418" s="86" t="b">
        <v>0</v>
      </c>
      <c r="H418" s="86" t="b">
        <v>0</v>
      </c>
      <c r="I418" s="86" t="b">
        <v>0</v>
      </c>
      <c r="J418" s="86" t="b">
        <v>1</v>
      </c>
      <c r="K418" s="86" t="b">
        <v>0</v>
      </c>
      <c r="L418" s="86" t="b">
        <v>0</v>
      </c>
    </row>
    <row r="419" spans="1:12" ht="15">
      <c r="A419" s="86" t="s">
        <v>3117</v>
      </c>
      <c r="B419" s="86" t="s">
        <v>3419</v>
      </c>
      <c r="C419" s="86">
        <v>2</v>
      </c>
      <c r="D419" s="123">
        <v>0.0011455204387111966</v>
      </c>
      <c r="E419" s="123">
        <v>2.631570588836501</v>
      </c>
      <c r="F419" s="86" t="s">
        <v>3669</v>
      </c>
      <c r="G419" s="86" t="b">
        <v>1</v>
      </c>
      <c r="H419" s="86" t="b">
        <v>0</v>
      </c>
      <c r="I419" s="86" t="b">
        <v>0</v>
      </c>
      <c r="J419" s="86" t="b">
        <v>0</v>
      </c>
      <c r="K419" s="86" t="b">
        <v>0</v>
      </c>
      <c r="L419" s="86" t="b">
        <v>0</v>
      </c>
    </row>
    <row r="420" spans="1:12" ht="15">
      <c r="A420" s="86" t="s">
        <v>3419</v>
      </c>
      <c r="B420" s="86" t="s">
        <v>3420</v>
      </c>
      <c r="C420" s="86">
        <v>2</v>
      </c>
      <c r="D420" s="123">
        <v>0.0011455204387111966</v>
      </c>
      <c r="E420" s="123">
        <v>3.2336305801644634</v>
      </c>
      <c r="F420" s="86" t="s">
        <v>3669</v>
      </c>
      <c r="G420" s="86" t="b">
        <v>0</v>
      </c>
      <c r="H420" s="86" t="b">
        <v>0</v>
      </c>
      <c r="I420" s="86" t="b">
        <v>0</v>
      </c>
      <c r="J420" s="86" t="b">
        <v>1</v>
      </c>
      <c r="K420" s="86" t="b">
        <v>0</v>
      </c>
      <c r="L420" s="86" t="b">
        <v>0</v>
      </c>
    </row>
    <row r="421" spans="1:12" ht="15">
      <c r="A421" s="86" t="s">
        <v>3420</v>
      </c>
      <c r="B421" s="86" t="s">
        <v>3298</v>
      </c>
      <c r="C421" s="86">
        <v>2</v>
      </c>
      <c r="D421" s="123">
        <v>0.0011455204387111966</v>
      </c>
      <c r="E421" s="123">
        <v>3.057539321108782</v>
      </c>
      <c r="F421" s="86" t="s">
        <v>3669</v>
      </c>
      <c r="G421" s="86" t="b">
        <v>1</v>
      </c>
      <c r="H421" s="86" t="b">
        <v>0</v>
      </c>
      <c r="I421" s="86" t="b">
        <v>0</v>
      </c>
      <c r="J421" s="86" t="b">
        <v>0</v>
      </c>
      <c r="K421" s="86" t="b">
        <v>0</v>
      </c>
      <c r="L421" s="86" t="b">
        <v>0</v>
      </c>
    </row>
    <row r="422" spans="1:12" ht="15">
      <c r="A422" s="86" t="s">
        <v>3298</v>
      </c>
      <c r="B422" s="86" t="s">
        <v>3092</v>
      </c>
      <c r="C422" s="86">
        <v>2</v>
      </c>
      <c r="D422" s="123">
        <v>0.0011455204387111966</v>
      </c>
      <c r="E422" s="123">
        <v>2.279388070725138</v>
      </c>
      <c r="F422" s="86" t="s">
        <v>3669</v>
      </c>
      <c r="G422" s="86" t="b">
        <v>0</v>
      </c>
      <c r="H422" s="86" t="b">
        <v>0</v>
      </c>
      <c r="I422" s="86" t="b">
        <v>0</v>
      </c>
      <c r="J422" s="86" t="b">
        <v>0</v>
      </c>
      <c r="K422" s="86" t="b">
        <v>0</v>
      </c>
      <c r="L422" s="86" t="b">
        <v>0</v>
      </c>
    </row>
    <row r="423" spans="1:12" ht="15">
      <c r="A423" s="86" t="s">
        <v>3092</v>
      </c>
      <c r="B423" s="86" t="s">
        <v>2526</v>
      </c>
      <c r="C423" s="86">
        <v>2</v>
      </c>
      <c r="D423" s="123">
        <v>0.0011455204387111966</v>
      </c>
      <c r="E423" s="123">
        <v>1.9114112854305438</v>
      </c>
      <c r="F423" s="86" t="s">
        <v>3669</v>
      </c>
      <c r="G423" s="86" t="b">
        <v>0</v>
      </c>
      <c r="H423" s="86" t="b">
        <v>0</v>
      </c>
      <c r="I423" s="86" t="b">
        <v>0</v>
      </c>
      <c r="J423" s="86" t="b">
        <v>0</v>
      </c>
      <c r="K423" s="86" t="b">
        <v>0</v>
      </c>
      <c r="L423" s="86" t="b">
        <v>0</v>
      </c>
    </row>
    <row r="424" spans="1:12" ht="15">
      <c r="A424" s="86" t="s">
        <v>2526</v>
      </c>
      <c r="B424" s="86" t="s">
        <v>2527</v>
      </c>
      <c r="C424" s="86">
        <v>2</v>
      </c>
      <c r="D424" s="123">
        <v>0.0011455204387111966</v>
      </c>
      <c r="E424" s="123">
        <v>2.192237895006238</v>
      </c>
      <c r="F424" s="86" t="s">
        <v>3669</v>
      </c>
      <c r="G424" s="86" t="b">
        <v>0</v>
      </c>
      <c r="H424" s="86" t="b">
        <v>0</v>
      </c>
      <c r="I424" s="86" t="b">
        <v>0</v>
      </c>
      <c r="J424" s="86" t="b">
        <v>1</v>
      </c>
      <c r="K424" s="86" t="b">
        <v>0</v>
      </c>
      <c r="L424" s="86" t="b">
        <v>0</v>
      </c>
    </row>
    <row r="425" spans="1:12" ht="15">
      <c r="A425" s="86" t="s">
        <v>2527</v>
      </c>
      <c r="B425" s="86" t="s">
        <v>3421</v>
      </c>
      <c r="C425" s="86">
        <v>2</v>
      </c>
      <c r="D425" s="123">
        <v>0.0011455204387111966</v>
      </c>
      <c r="E425" s="123">
        <v>2.5804180663891194</v>
      </c>
      <c r="F425" s="86" t="s">
        <v>3669</v>
      </c>
      <c r="G425" s="86" t="b">
        <v>1</v>
      </c>
      <c r="H425" s="86" t="b">
        <v>0</v>
      </c>
      <c r="I425" s="86" t="b">
        <v>0</v>
      </c>
      <c r="J425" s="86" t="b">
        <v>0</v>
      </c>
      <c r="K425" s="86" t="b">
        <v>0</v>
      </c>
      <c r="L425" s="86" t="b">
        <v>0</v>
      </c>
    </row>
    <row r="426" spans="1:12" ht="15">
      <c r="A426" s="86" t="s">
        <v>3421</v>
      </c>
      <c r="B426" s="86" t="s">
        <v>2524</v>
      </c>
      <c r="C426" s="86">
        <v>2</v>
      </c>
      <c r="D426" s="123">
        <v>0.0011455204387111966</v>
      </c>
      <c r="E426" s="123">
        <v>2.534660575828444</v>
      </c>
      <c r="F426" s="86" t="s">
        <v>3669</v>
      </c>
      <c r="G426" s="86" t="b">
        <v>0</v>
      </c>
      <c r="H426" s="86" t="b">
        <v>0</v>
      </c>
      <c r="I426" s="86" t="b">
        <v>0</v>
      </c>
      <c r="J426" s="86" t="b">
        <v>0</v>
      </c>
      <c r="K426" s="86" t="b">
        <v>0</v>
      </c>
      <c r="L426" s="86" t="b">
        <v>0</v>
      </c>
    </row>
    <row r="427" spans="1:12" ht="15">
      <c r="A427" s="86" t="s">
        <v>2527</v>
      </c>
      <c r="B427" s="86" t="s">
        <v>3422</v>
      </c>
      <c r="C427" s="86">
        <v>2</v>
      </c>
      <c r="D427" s="123">
        <v>0.0011455204387111966</v>
      </c>
      <c r="E427" s="123">
        <v>2.5804180663891194</v>
      </c>
      <c r="F427" s="86" t="s">
        <v>3669</v>
      </c>
      <c r="G427" s="86" t="b">
        <v>1</v>
      </c>
      <c r="H427" s="86" t="b">
        <v>0</v>
      </c>
      <c r="I427" s="86" t="b">
        <v>0</v>
      </c>
      <c r="J427" s="86" t="b">
        <v>0</v>
      </c>
      <c r="K427" s="86" t="b">
        <v>0</v>
      </c>
      <c r="L427" s="86" t="b">
        <v>0</v>
      </c>
    </row>
    <row r="428" spans="1:12" ht="15">
      <c r="A428" s="86" t="s">
        <v>3422</v>
      </c>
      <c r="B428" s="86" t="s">
        <v>3423</v>
      </c>
      <c r="C428" s="86">
        <v>2</v>
      </c>
      <c r="D428" s="123">
        <v>0.0011455204387111966</v>
      </c>
      <c r="E428" s="123">
        <v>3.2336305801644634</v>
      </c>
      <c r="F428" s="86" t="s">
        <v>3669</v>
      </c>
      <c r="G428" s="86" t="b">
        <v>0</v>
      </c>
      <c r="H428" s="86" t="b">
        <v>0</v>
      </c>
      <c r="I428" s="86" t="b">
        <v>0</v>
      </c>
      <c r="J428" s="86" t="b">
        <v>0</v>
      </c>
      <c r="K428" s="86" t="b">
        <v>0</v>
      </c>
      <c r="L428" s="86" t="b">
        <v>0</v>
      </c>
    </row>
    <row r="429" spans="1:12" ht="15">
      <c r="A429" s="86" t="s">
        <v>3423</v>
      </c>
      <c r="B429" s="86" t="s">
        <v>2524</v>
      </c>
      <c r="C429" s="86">
        <v>2</v>
      </c>
      <c r="D429" s="123">
        <v>0.0011455204387111966</v>
      </c>
      <c r="E429" s="123">
        <v>2.534660575828444</v>
      </c>
      <c r="F429" s="86" t="s">
        <v>3669</v>
      </c>
      <c r="G429" s="86" t="b">
        <v>0</v>
      </c>
      <c r="H429" s="86" t="b">
        <v>0</v>
      </c>
      <c r="I429" s="86" t="b">
        <v>0</v>
      </c>
      <c r="J429" s="86" t="b">
        <v>0</v>
      </c>
      <c r="K429" s="86" t="b">
        <v>0</v>
      </c>
      <c r="L429" s="86" t="b">
        <v>0</v>
      </c>
    </row>
    <row r="430" spans="1:12" ht="15">
      <c r="A430" s="86" t="s">
        <v>626</v>
      </c>
      <c r="B430" s="86" t="s">
        <v>2565</v>
      </c>
      <c r="C430" s="86">
        <v>2</v>
      </c>
      <c r="D430" s="123">
        <v>0.0011455204387111966</v>
      </c>
      <c r="E430" s="123">
        <v>1.1952091345220037</v>
      </c>
      <c r="F430" s="86" t="s">
        <v>3669</v>
      </c>
      <c r="G430" s="86" t="b">
        <v>0</v>
      </c>
      <c r="H430" s="86" t="b">
        <v>0</v>
      </c>
      <c r="I430" s="86" t="b">
        <v>0</v>
      </c>
      <c r="J430" s="86" t="b">
        <v>0</v>
      </c>
      <c r="K430" s="86" t="b">
        <v>0</v>
      </c>
      <c r="L430" s="86" t="b">
        <v>0</v>
      </c>
    </row>
    <row r="431" spans="1:12" ht="15">
      <c r="A431" s="86" t="s">
        <v>2565</v>
      </c>
      <c r="B431" s="86" t="s">
        <v>3079</v>
      </c>
      <c r="C431" s="86">
        <v>2</v>
      </c>
      <c r="D431" s="123">
        <v>0.0011455204387111966</v>
      </c>
      <c r="E431" s="123">
        <v>1.1952091345220037</v>
      </c>
      <c r="F431" s="86" t="s">
        <v>3669</v>
      </c>
      <c r="G431" s="86" t="b">
        <v>0</v>
      </c>
      <c r="H431" s="86" t="b">
        <v>0</v>
      </c>
      <c r="I431" s="86" t="b">
        <v>0</v>
      </c>
      <c r="J431" s="86" t="b">
        <v>0</v>
      </c>
      <c r="K431" s="86" t="b">
        <v>0</v>
      </c>
      <c r="L431" s="86" t="b">
        <v>0</v>
      </c>
    </row>
    <row r="432" spans="1:12" ht="15">
      <c r="A432" s="86" t="s">
        <v>3079</v>
      </c>
      <c r="B432" s="86" t="s">
        <v>3224</v>
      </c>
      <c r="C432" s="86">
        <v>2</v>
      </c>
      <c r="D432" s="123">
        <v>0.0011455204387111966</v>
      </c>
      <c r="E432" s="123">
        <v>1.891207899342257</v>
      </c>
      <c r="F432" s="86" t="s">
        <v>3669</v>
      </c>
      <c r="G432" s="86" t="b">
        <v>0</v>
      </c>
      <c r="H432" s="86" t="b">
        <v>0</v>
      </c>
      <c r="I432" s="86" t="b">
        <v>0</v>
      </c>
      <c r="J432" s="86" t="b">
        <v>0</v>
      </c>
      <c r="K432" s="86" t="b">
        <v>0</v>
      </c>
      <c r="L432" s="86" t="b">
        <v>0</v>
      </c>
    </row>
    <row r="433" spans="1:12" ht="15">
      <c r="A433" s="86" t="s">
        <v>3224</v>
      </c>
      <c r="B433" s="86" t="s">
        <v>3128</v>
      </c>
      <c r="C433" s="86">
        <v>2</v>
      </c>
      <c r="D433" s="123">
        <v>0.0011455204387111966</v>
      </c>
      <c r="E433" s="123">
        <v>2.534660575828444</v>
      </c>
      <c r="F433" s="86" t="s">
        <v>3669</v>
      </c>
      <c r="G433" s="86" t="b">
        <v>0</v>
      </c>
      <c r="H433" s="86" t="b">
        <v>0</v>
      </c>
      <c r="I433" s="86" t="b">
        <v>0</v>
      </c>
      <c r="J433" s="86" t="b">
        <v>0</v>
      </c>
      <c r="K433" s="86" t="b">
        <v>0</v>
      </c>
      <c r="L433" s="86" t="b">
        <v>0</v>
      </c>
    </row>
    <row r="434" spans="1:12" ht="15">
      <c r="A434" s="86" t="s">
        <v>3128</v>
      </c>
      <c r="B434" s="86" t="s">
        <v>3225</v>
      </c>
      <c r="C434" s="86">
        <v>2</v>
      </c>
      <c r="D434" s="123">
        <v>0.0011455204387111966</v>
      </c>
      <c r="E434" s="123">
        <v>2.3885325401502064</v>
      </c>
      <c r="F434" s="86" t="s">
        <v>3669</v>
      </c>
      <c r="G434" s="86" t="b">
        <v>0</v>
      </c>
      <c r="H434" s="86" t="b">
        <v>0</v>
      </c>
      <c r="I434" s="86" t="b">
        <v>0</v>
      </c>
      <c r="J434" s="86" t="b">
        <v>0</v>
      </c>
      <c r="K434" s="86" t="b">
        <v>0</v>
      </c>
      <c r="L434" s="86" t="b">
        <v>0</v>
      </c>
    </row>
    <row r="435" spans="1:12" ht="15">
      <c r="A435" s="86" t="s">
        <v>3225</v>
      </c>
      <c r="B435" s="86" t="s">
        <v>3226</v>
      </c>
      <c r="C435" s="86">
        <v>2</v>
      </c>
      <c r="D435" s="123">
        <v>0.0011455204387111966</v>
      </c>
      <c r="E435" s="123">
        <v>2.631570588836501</v>
      </c>
      <c r="F435" s="86" t="s">
        <v>3669</v>
      </c>
      <c r="G435" s="86" t="b">
        <v>0</v>
      </c>
      <c r="H435" s="86" t="b">
        <v>0</v>
      </c>
      <c r="I435" s="86" t="b">
        <v>0</v>
      </c>
      <c r="J435" s="86" t="b">
        <v>0</v>
      </c>
      <c r="K435" s="86" t="b">
        <v>0</v>
      </c>
      <c r="L435" s="86" t="b">
        <v>0</v>
      </c>
    </row>
    <row r="436" spans="1:12" ht="15">
      <c r="A436" s="86" t="s">
        <v>3226</v>
      </c>
      <c r="B436" s="86" t="s">
        <v>3424</v>
      </c>
      <c r="C436" s="86">
        <v>2</v>
      </c>
      <c r="D436" s="123">
        <v>0.0011455204387111966</v>
      </c>
      <c r="E436" s="123">
        <v>2.932600584500482</v>
      </c>
      <c r="F436" s="86" t="s">
        <v>3669</v>
      </c>
      <c r="G436" s="86" t="b">
        <v>0</v>
      </c>
      <c r="H436" s="86" t="b">
        <v>0</v>
      </c>
      <c r="I436" s="86" t="b">
        <v>0</v>
      </c>
      <c r="J436" s="86" t="b">
        <v>1</v>
      </c>
      <c r="K436" s="86" t="b">
        <v>0</v>
      </c>
      <c r="L436" s="86" t="b">
        <v>0</v>
      </c>
    </row>
    <row r="437" spans="1:12" ht="15">
      <c r="A437" s="86" t="s">
        <v>3424</v>
      </c>
      <c r="B437" s="86" t="s">
        <v>2565</v>
      </c>
      <c r="C437" s="86">
        <v>2</v>
      </c>
      <c r="D437" s="123">
        <v>0.0011455204387111966</v>
      </c>
      <c r="E437" s="123">
        <v>2.1729327398108516</v>
      </c>
      <c r="F437" s="86" t="s">
        <v>3669</v>
      </c>
      <c r="G437" s="86" t="b">
        <v>1</v>
      </c>
      <c r="H437" s="86" t="b">
        <v>0</v>
      </c>
      <c r="I437" s="86" t="b">
        <v>0</v>
      </c>
      <c r="J437" s="86" t="b">
        <v>0</v>
      </c>
      <c r="K437" s="86" t="b">
        <v>0</v>
      </c>
      <c r="L437" s="86" t="b">
        <v>0</v>
      </c>
    </row>
    <row r="438" spans="1:12" ht="15">
      <c r="A438" s="86" t="s">
        <v>2565</v>
      </c>
      <c r="B438" s="86" t="s">
        <v>3098</v>
      </c>
      <c r="C438" s="86">
        <v>2</v>
      </c>
      <c r="D438" s="123">
        <v>0.0011455204387111966</v>
      </c>
      <c r="E438" s="123">
        <v>1.4739627354748328</v>
      </c>
      <c r="F438" s="86" t="s">
        <v>3669</v>
      </c>
      <c r="G438" s="86" t="b">
        <v>0</v>
      </c>
      <c r="H438" s="86" t="b">
        <v>0</v>
      </c>
      <c r="I438" s="86" t="b">
        <v>0</v>
      </c>
      <c r="J438" s="86" t="b">
        <v>0</v>
      </c>
      <c r="K438" s="86" t="b">
        <v>0</v>
      </c>
      <c r="L438" s="86" t="b">
        <v>0</v>
      </c>
    </row>
    <row r="439" spans="1:12" ht="15">
      <c r="A439" s="86" t="s">
        <v>3098</v>
      </c>
      <c r="B439" s="86" t="s">
        <v>3299</v>
      </c>
      <c r="C439" s="86">
        <v>2</v>
      </c>
      <c r="D439" s="123">
        <v>0.0011455204387111966</v>
      </c>
      <c r="E439" s="123">
        <v>2.3585693167727633</v>
      </c>
      <c r="F439" s="86" t="s">
        <v>3669</v>
      </c>
      <c r="G439" s="86" t="b">
        <v>0</v>
      </c>
      <c r="H439" s="86" t="b">
        <v>0</v>
      </c>
      <c r="I439" s="86" t="b">
        <v>0</v>
      </c>
      <c r="J439" s="86" t="b">
        <v>0</v>
      </c>
      <c r="K439" s="86" t="b">
        <v>0</v>
      </c>
      <c r="L439" s="86" t="b">
        <v>0</v>
      </c>
    </row>
    <row r="440" spans="1:12" ht="15">
      <c r="A440" s="86" t="s">
        <v>3299</v>
      </c>
      <c r="B440" s="86" t="s">
        <v>3425</v>
      </c>
      <c r="C440" s="86">
        <v>2</v>
      </c>
      <c r="D440" s="123">
        <v>0.0011455204387111966</v>
      </c>
      <c r="E440" s="123">
        <v>3.057539321108782</v>
      </c>
      <c r="F440" s="86" t="s">
        <v>3669</v>
      </c>
      <c r="G440" s="86" t="b">
        <v>0</v>
      </c>
      <c r="H440" s="86" t="b">
        <v>0</v>
      </c>
      <c r="I440" s="86" t="b">
        <v>0</v>
      </c>
      <c r="J440" s="86" t="b">
        <v>0</v>
      </c>
      <c r="K440" s="86" t="b">
        <v>0</v>
      </c>
      <c r="L440" s="86" t="b">
        <v>0</v>
      </c>
    </row>
    <row r="441" spans="1:12" ht="15">
      <c r="A441" s="86" t="s">
        <v>3425</v>
      </c>
      <c r="B441" s="86" t="s">
        <v>3426</v>
      </c>
      <c r="C441" s="86">
        <v>2</v>
      </c>
      <c r="D441" s="123">
        <v>0.0011455204387111966</v>
      </c>
      <c r="E441" s="123">
        <v>3.2336305801644634</v>
      </c>
      <c r="F441" s="86" t="s">
        <v>3669</v>
      </c>
      <c r="G441" s="86" t="b">
        <v>0</v>
      </c>
      <c r="H441" s="86" t="b">
        <v>0</v>
      </c>
      <c r="I441" s="86" t="b">
        <v>0</v>
      </c>
      <c r="J441" s="86" t="b">
        <v>0</v>
      </c>
      <c r="K441" s="86" t="b">
        <v>0</v>
      </c>
      <c r="L441" s="86" t="b">
        <v>0</v>
      </c>
    </row>
    <row r="442" spans="1:12" ht="15">
      <c r="A442" s="86" t="s">
        <v>3426</v>
      </c>
      <c r="B442" s="86" t="s">
        <v>3427</v>
      </c>
      <c r="C442" s="86">
        <v>2</v>
      </c>
      <c r="D442" s="123">
        <v>0.0011455204387111966</v>
      </c>
      <c r="E442" s="123">
        <v>3.2336305801644634</v>
      </c>
      <c r="F442" s="86" t="s">
        <v>3669</v>
      </c>
      <c r="G442" s="86" t="b">
        <v>0</v>
      </c>
      <c r="H442" s="86" t="b">
        <v>0</v>
      </c>
      <c r="I442" s="86" t="b">
        <v>0</v>
      </c>
      <c r="J442" s="86" t="b">
        <v>0</v>
      </c>
      <c r="K442" s="86" t="b">
        <v>0</v>
      </c>
      <c r="L442" s="86" t="b">
        <v>0</v>
      </c>
    </row>
    <row r="443" spans="1:12" ht="15">
      <c r="A443" s="86" t="s">
        <v>3427</v>
      </c>
      <c r="B443" s="86" t="s">
        <v>3428</v>
      </c>
      <c r="C443" s="86">
        <v>2</v>
      </c>
      <c r="D443" s="123">
        <v>0.0011455204387111966</v>
      </c>
      <c r="E443" s="123">
        <v>3.2336305801644634</v>
      </c>
      <c r="F443" s="86" t="s">
        <v>3669</v>
      </c>
      <c r="G443" s="86" t="b">
        <v>0</v>
      </c>
      <c r="H443" s="86" t="b">
        <v>0</v>
      </c>
      <c r="I443" s="86" t="b">
        <v>0</v>
      </c>
      <c r="J443" s="86" t="b">
        <v>0</v>
      </c>
      <c r="K443" s="86" t="b">
        <v>0</v>
      </c>
      <c r="L443" s="86" t="b">
        <v>0</v>
      </c>
    </row>
    <row r="444" spans="1:12" ht="15">
      <c r="A444" s="86" t="s">
        <v>3428</v>
      </c>
      <c r="B444" s="86" t="s">
        <v>3429</v>
      </c>
      <c r="C444" s="86">
        <v>2</v>
      </c>
      <c r="D444" s="123">
        <v>0.0011455204387111966</v>
      </c>
      <c r="E444" s="123">
        <v>3.2336305801644634</v>
      </c>
      <c r="F444" s="86" t="s">
        <v>3669</v>
      </c>
      <c r="G444" s="86" t="b">
        <v>0</v>
      </c>
      <c r="H444" s="86" t="b">
        <v>0</v>
      </c>
      <c r="I444" s="86" t="b">
        <v>0</v>
      </c>
      <c r="J444" s="86" t="b">
        <v>0</v>
      </c>
      <c r="K444" s="86" t="b">
        <v>0</v>
      </c>
      <c r="L444" s="86" t="b">
        <v>0</v>
      </c>
    </row>
    <row r="445" spans="1:12" ht="15">
      <c r="A445" s="86" t="s">
        <v>3429</v>
      </c>
      <c r="B445" s="86" t="s">
        <v>3116</v>
      </c>
      <c r="C445" s="86">
        <v>2</v>
      </c>
      <c r="D445" s="123">
        <v>0.0011455204387111966</v>
      </c>
      <c r="E445" s="123">
        <v>2.631570588836501</v>
      </c>
      <c r="F445" s="86" t="s">
        <v>3669</v>
      </c>
      <c r="G445" s="86" t="b">
        <v>0</v>
      </c>
      <c r="H445" s="86" t="b">
        <v>0</v>
      </c>
      <c r="I445" s="86" t="b">
        <v>0</v>
      </c>
      <c r="J445" s="86" t="b">
        <v>1</v>
      </c>
      <c r="K445" s="86" t="b">
        <v>0</v>
      </c>
      <c r="L445" s="86" t="b">
        <v>0</v>
      </c>
    </row>
    <row r="446" spans="1:12" ht="15">
      <c r="A446" s="86" t="s">
        <v>3116</v>
      </c>
      <c r="B446" s="86" t="s">
        <v>2524</v>
      </c>
      <c r="C446" s="86">
        <v>2</v>
      </c>
      <c r="D446" s="123">
        <v>0.0011455204387111966</v>
      </c>
      <c r="E446" s="123">
        <v>1.9326005845004819</v>
      </c>
      <c r="F446" s="86" t="s">
        <v>3669</v>
      </c>
      <c r="G446" s="86" t="b">
        <v>1</v>
      </c>
      <c r="H446" s="86" t="b">
        <v>0</v>
      </c>
      <c r="I446" s="86" t="b">
        <v>0</v>
      </c>
      <c r="J446" s="86" t="b">
        <v>0</v>
      </c>
      <c r="K446" s="86" t="b">
        <v>0</v>
      </c>
      <c r="L446" s="86" t="b">
        <v>0</v>
      </c>
    </row>
    <row r="447" spans="1:12" ht="15">
      <c r="A447" s="86" t="s">
        <v>2524</v>
      </c>
      <c r="B447" s="86" t="s">
        <v>3149</v>
      </c>
      <c r="C447" s="86">
        <v>2</v>
      </c>
      <c r="D447" s="123">
        <v>0.0011455204387111966</v>
      </c>
      <c r="E447" s="123">
        <v>2.057539321108782</v>
      </c>
      <c r="F447" s="86" t="s">
        <v>3669</v>
      </c>
      <c r="G447" s="86" t="b">
        <v>0</v>
      </c>
      <c r="H447" s="86" t="b">
        <v>0</v>
      </c>
      <c r="I447" s="86" t="b">
        <v>0</v>
      </c>
      <c r="J447" s="86" t="b">
        <v>0</v>
      </c>
      <c r="K447" s="86" t="b">
        <v>0</v>
      </c>
      <c r="L447" s="86" t="b">
        <v>0</v>
      </c>
    </row>
    <row r="448" spans="1:12" ht="15">
      <c r="A448" s="86" t="s">
        <v>3149</v>
      </c>
      <c r="B448" s="86" t="s">
        <v>2474</v>
      </c>
      <c r="C448" s="86">
        <v>2</v>
      </c>
      <c r="D448" s="123">
        <v>0.0011455204387111966</v>
      </c>
      <c r="E448" s="123">
        <v>2.5804180663891194</v>
      </c>
      <c r="F448" s="86" t="s">
        <v>3669</v>
      </c>
      <c r="G448" s="86" t="b">
        <v>0</v>
      </c>
      <c r="H448" s="86" t="b">
        <v>0</v>
      </c>
      <c r="I448" s="86" t="b">
        <v>0</v>
      </c>
      <c r="J448" s="86" t="b">
        <v>0</v>
      </c>
      <c r="K448" s="86" t="b">
        <v>0</v>
      </c>
      <c r="L448" s="86" t="b">
        <v>0</v>
      </c>
    </row>
    <row r="449" spans="1:12" ht="15">
      <c r="A449" s="86" t="s">
        <v>2474</v>
      </c>
      <c r="B449" s="86" t="s">
        <v>3430</v>
      </c>
      <c r="C449" s="86">
        <v>2</v>
      </c>
      <c r="D449" s="123">
        <v>0.0011455204387111966</v>
      </c>
      <c r="E449" s="123">
        <v>3.057539321108782</v>
      </c>
      <c r="F449" s="86" t="s">
        <v>3669</v>
      </c>
      <c r="G449" s="86" t="b">
        <v>0</v>
      </c>
      <c r="H449" s="86" t="b">
        <v>0</v>
      </c>
      <c r="I449" s="86" t="b">
        <v>0</v>
      </c>
      <c r="J449" s="86" t="b">
        <v>0</v>
      </c>
      <c r="K449" s="86" t="b">
        <v>0</v>
      </c>
      <c r="L449" s="86" t="b">
        <v>0</v>
      </c>
    </row>
    <row r="450" spans="1:12" ht="15">
      <c r="A450" s="86" t="s">
        <v>3430</v>
      </c>
      <c r="B450" s="86" t="s">
        <v>2493</v>
      </c>
      <c r="C450" s="86">
        <v>2</v>
      </c>
      <c r="D450" s="123">
        <v>0.0011455204387111966</v>
      </c>
      <c r="E450" s="123">
        <v>3.2336305801644634</v>
      </c>
      <c r="F450" s="86" t="s">
        <v>3669</v>
      </c>
      <c r="G450" s="86" t="b">
        <v>0</v>
      </c>
      <c r="H450" s="86" t="b">
        <v>0</v>
      </c>
      <c r="I450" s="86" t="b">
        <v>0</v>
      </c>
      <c r="J450" s="86" t="b">
        <v>0</v>
      </c>
      <c r="K450" s="86" t="b">
        <v>0</v>
      </c>
      <c r="L450" s="86" t="b">
        <v>0</v>
      </c>
    </row>
    <row r="451" spans="1:12" ht="15">
      <c r="A451" s="86" t="s">
        <v>2493</v>
      </c>
      <c r="B451" s="86" t="s">
        <v>587</v>
      </c>
      <c r="C451" s="86">
        <v>2</v>
      </c>
      <c r="D451" s="123">
        <v>0.0011455204387111966</v>
      </c>
      <c r="E451" s="123">
        <v>1.1767257288279906</v>
      </c>
      <c r="F451" s="86" t="s">
        <v>3669</v>
      </c>
      <c r="G451" s="86" t="b">
        <v>0</v>
      </c>
      <c r="H451" s="86" t="b">
        <v>0</v>
      </c>
      <c r="I451" s="86" t="b">
        <v>0</v>
      </c>
      <c r="J451" s="86" t="b">
        <v>0</v>
      </c>
      <c r="K451" s="86" t="b">
        <v>0</v>
      </c>
      <c r="L451" s="86" t="b">
        <v>0</v>
      </c>
    </row>
    <row r="452" spans="1:12" ht="15">
      <c r="A452" s="86" t="s">
        <v>2491</v>
      </c>
      <c r="B452" s="86" t="s">
        <v>409</v>
      </c>
      <c r="C452" s="86">
        <v>2</v>
      </c>
      <c r="D452" s="123">
        <v>0.0011455204387111966</v>
      </c>
      <c r="E452" s="123">
        <v>3.2336305801644634</v>
      </c>
      <c r="F452" s="86" t="s">
        <v>3669</v>
      </c>
      <c r="G452" s="86" t="b">
        <v>0</v>
      </c>
      <c r="H452" s="86" t="b">
        <v>0</v>
      </c>
      <c r="I452" s="86" t="b">
        <v>0</v>
      </c>
      <c r="J452" s="86" t="b">
        <v>0</v>
      </c>
      <c r="K452" s="86" t="b">
        <v>0</v>
      </c>
      <c r="L452" s="86" t="b">
        <v>0</v>
      </c>
    </row>
    <row r="453" spans="1:12" ht="15">
      <c r="A453" s="86" t="s">
        <v>3431</v>
      </c>
      <c r="B453" s="86" t="s">
        <v>3432</v>
      </c>
      <c r="C453" s="86">
        <v>2</v>
      </c>
      <c r="D453" s="123">
        <v>0.0011455204387111966</v>
      </c>
      <c r="E453" s="123">
        <v>3.2336305801644634</v>
      </c>
      <c r="F453" s="86" t="s">
        <v>3669</v>
      </c>
      <c r="G453" s="86" t="b">
        <v>0</v>
      </c>
      <c r="H453" s="86" t="b">
        <v>0</v>
      </c>
      <c r="I453" s="86" t="b">
        <v>0</v>
      </c>
      <c r="J453" s="86" t="b">
        <v>0</v>
      </c>
      <c r="K453" s="86" t="b">
        <v>0</v>
      </c>
      <c r="L453" s="86" t="b">
        <v>0</v>
      </c>
    </row>
    <row r="454" spans="1:12" ht="15">
      <c r="A454" s="86" t="s">
        <v>3432</v>
      </c>
      <c r="B454" s="86" t="s">
        <v>3128</v>
      </c>
      <c r="C454" s="86">
        <v>2</v>
      </c>
      <c r="D454" s="123">
        <v>0.0011455204387111966</v>
      </c>
      <c r="E454" s="123">
        <v>2.8356905714924254</v>
      </c>
      <c r="F454" s="86" t="s">
        <v>3669</v>
      </c>
      <c r="G454" s="86" t="b">
        <v>0</v>
      </c>
      <c r="H454" s="86" t="b">
        <v>0</v>
      </c>
      <c r="I454" s="86" t="b">
        <v>0</v>
      </c>
      <c r="J454" s="86" t="b">
        <v>0</v>
      </c>
      <c r="K454" s="86" t="b">
        <v>0</v>
      </c>
      <c r="L454" s="86" t="b">
        <v>0</v>
      </c>
    </row>
    <row r="455" spans="1:12" ht="15">
      <c r="A455" s="86" t="s">
        <v>3128</v>
      </c>
      <c r="B455" s="86" t="s">
        <v>3114</v>
      </c>
      <c r="C455" s="86">
        <v>2</v>
      </c>
      <c r="D455" s="123">
        <v>0.0011455204387111966</v>
      </c>
      <c r="E455" s="123">
        <v>2.087502544486225</v>
      </c>
      <c r="F455" s="86" t="s">
        <v>3669</v>
      </c>
      <c r="G455" s="86" t="b">
        <v>0</v>
      </c>
      <c r="H455" s="86" t="b">
        <v>0</v>
      </c>
      <c r="I455" s="86" t="b">
        <v>0</v>
      </c>
      <c r="J455" s="86" t="b">
        <v>0</v>
      </c>
      <c r="K455" s="86" t="b">
        <v>0</v>
      </c>
      <c r="L455" s="86" t="b">
        <v>0</v>
      </c>
    </row>
    <row r="456" spans="1:12" ht="15">
      <c r="A456" s="86" t="s">
        <v>3126</v>
      </c>
      <c r="B456" s="86" t="s">
        <v>3153</v>
      </c>
      <c r="C456" s="86">
        <v>2</v>
      </c>
      <c r="D456" s="123">
        <v>0.0011455204387111966</v>
      </c>
      <c r="E456" s="123">
        <v>2.3885325401502064</v>
      </c>
      <c r="F456" s="86" t="s">
        <v>3669</v>
      </c>
      <c r="G456" s="86" t="b">
        <v>0</v>
      </c>
      <c r="H456" s="86" t="b">
        <v>0</v>
      </c>
      <c r="I456" s="86" t="b">
        <v>0</v>
      </c>
      <c r="J456" s="86" t="b">
        <v>1</v>
      </c>
      <c r="K456" s="86" t="b">
        <v>0</v>
      </c>
      <c r="L456" s="86" t="b">
        <v>0</v>
      </c>
    </row>
    <row r="457" spans="1:12" ht="15">
      <c r="A457" s="86" t="s">
        <v>3153</v>
      </c>
      <c r="B457" s="86" t="s">
        <v>3433</v>
      </c>
      <c r="C457" s="86">
        <v>2</v>
      </c>
      <c r="D457" s="123">
        <v>0.0011455204387111966</v>
      </c>
      <c r="E457" s="123">
        <v>2.7565093254448008</v>
      </c>
      <c r="F457" s="86" t="s">
        <v>3669</v>
      </c>
      <c r="G457" s="86" t="b">
        <v>1</v>
      </c>
      <c r="H457" s="86" t="b">
        <v>0</v>
      </c>
      <c r="I457" s="86" t="b">
        <v>0</v>
      </c>
      <c r="J457" s="86" t="b">
        <v>0</v>
      </c>
      <c r="K457" s="86" t="b">
        <v>0</v>
      </c>
      <c r="L457" s="86" t="b">
        <v>0</v>
      </c>
    </row>
    <row r="458" spans="1:12" ht="15">
      <c r="A458" s="86" t="s">
        <v>3433</v>
      </c>
      <c r="B458" s="86" t="s">
        <v>3434</v>
      </c>
      <c r="C458" s="86">
        <v>2</v>
      </c>
      <c r="D458" s="123">
        <v>0.0011455204387111966</v>
      </c>
      <c r="E458" s="123">
        <v>3.2336305801644634</v>
      </c>
      <c r="F458" s="86" t="s">
        <v>3669</v>
      </c>
      <c r="G458" s="86" t="b">
        <v>0</v>
      </c>
      <c r="H458" s="86" t="b">
        <v>0</v>
      </c>
      <c r="I458" s="86" t="b">
        <v>0</v>
      </c>
      <c r="J458" s="86" t="b">
        <v>0</v>
      </c>
      <c r="K458" s="86" t="b">
        <v>0</v>
      </c>
      <c r="L458" s="86" t="b">
        <v>0</v>
      </c>
    </row>
    <row r="459" spans="1:12" ht="15">
      <c r="A459" s="86" t="s">
        <v>3434</v>
      </c>
      <c r="B459" s="86" t="s">
        <v>3082</v>
      </c>
      <c r="C459" s="86">
        <v>2</v>
      </c>
      <c r="D459" s="123">
        <v>0.0011455204387111966</v>
      </c>
      <c r="E459" s="123">
        <v>2.534660575828444</v>
      </c>
      <c r="F459" s="86" t="s">
        <v>3669</v>
      </c>
      <c r="G459" s="86" t="b">
        <v>0</v>
      </c>
      <c r="H459" s="86" t="b">
        <v>0</v>
      </c>
      <c r="I459" s="86" t="b">
        <v>0</v>
      </c>
      <c r="J459" s="86" t="b">
        <v>1</v>
      </c>
      <c r="K459" s="86" t="b">
        <v>0</v>
      </c>
      <c r="L459" s="86" t="b">
        <v>0</v>
      </c>
    </row>
    <row r="460" spans="1:12" ht="15">
      <c r="A460" s="86" t="s">
        <v>3082</v>
      </c>
      <c r="B460" s="86" t="s">
        <v>3435</v>
      </c>
      <c r="C460" s="86">
        <v>2</v>
      </c>
      <c r="D460" s="123">
        <v>0.0011455204387111966</v>
      </c>
      <c r="E460" s="123">
        <v>2.358569316772763</v>
      </c>
      <c r="F460" s="86" t="s">
        <v>3669</v>
      </c>
      <c r="G460" s="86" t="b">
        <v>1</v>
      </c>
      <c r="H460" s="86" t="b">
        <v>0</v>
      </c>
      <c r="I460" s="86" t="b">
        <v>0</v>
      </c>
      <c r="J460" s="86" t="b">
        <v>0</v>
      </c>
      <c r="K460" s="86" t="b">
        <v>0</v>
      </c>
      <c r="L460" s="86" t="b">
        <v>0</v>
      </c>
    </row>
    <row r="461" spans="1:12" ht="15">
      <c r="A461" s="86" t="s">
        <v>3435</v>
      </c>
      <c r="B461" s="86" t="s">
        <v>3436</v>
      </c>
      <c r="C461" s="86">
        <v>2</v>
      </c>
      <c r="D461" s="123">
        <v>0.0011455204387111966</v>
      </c>
      <c r="E461" s="123">
        <v>3.2336305801644634</v>
      </c>
      <c r="F461" s="86" t="s">
        <v>3669</v>
      </c>
      <c r="G461" s="86" t="b">
        <v>0</v>
      </c>
      <c r="H461" s="86" t="b">
        <v>0</v>
      </c>
      <c r="I461" s="86" t="b">
        <v>0</v>
      </c>
      <c r="J461" s="86" t="b">
        <v>1</v>
      </c>
      <c r="K461" s="86" t="b">
        <v>0</v>
      </c>
      <c r="L461" s="86" t="b">
        <v>0</v>
      </c>
    </row>
    <row r="462" spans="1:12" ht="15">
      <c r="A462" s="86" t="s">
        <v>3436</v>
      </c>
      <c r="B462" s="86" t="s">
        <v>3437</v>
      </c>
      <c r="C462" s="86">
        <v>2</v>
      </c>
      <c r="D462" s="123">
        <v>0.0011455204387111966</v>
      </c>
      <c r="E462" s="123">
        <v>3.2336305801644634</v>
      </c>
      <c r="F462" s="86" t="s">
        <v>3669</v>
      </c>
      <c r="G462" s="86" t="b">
        <v>1</v>
      </c>
      <c r="H462" s="86" t="b">
        <v>0</v>
      </c>
      <c r="I462" s="86" t="b">
        <v>0</v>
      </c>
      <c r="J462" s="86" t="b">
        <v>0</v>
      </c>
      <c r="K462" s="86" t="b">
        <v>0</v>
      </c>
      <c r="L462" s="86" t="b">
        <v>0</v>
      </c>
    </row>
    <row r="463" spans="1:12" ht="15">
      <c r="A463" s="86" t="s">
        <v>3437</v>
      </c>
      <c r="B463" s="86" t="s">
        <v>3438</v>
      </c>
      <c r="C463" s="86">
        <v>2</v>
      </c>
      <c r="D463" s="123">
        <v>0.0011455204387111966</v>
      </c>
      <c r="E463" s="123">
        <v>3.2336305801644634</v>
      </c>
      <c r="F463" s="86" t="s">
        <v>3669</v>
      </c>
      <c r="G463" s="86" t="b">
        <v>0</v>
      </c>
      <c r="H463" s="86" t="b">
        <v>0</v>
      </c>
      <c r="I463" s="86" t="b">
        <v>0</v>
      </c>
      <c r="J463" s="86" t="b">
        <v>0</v>
      </c>
      <c r="K463" s="86" t="b">
        <v>0</v>
      </c>
      <c r="L463" s="86" t="b">
        <v>0</v>
      </c>
    </row>
    <row r="464" spans="1:12" ht="15">
      <c r="A464" s="86" t="s">
        <v>3438</v>
      </c>
      <c r="B464" s="86" t="s">
        <v>3439</v>
      </c>
      <c r="C464" s="86">
        <v>2</v>
      </c>
      <c r="D464" s="123">
        <v>0.0011455204387111966</v>
      </c>
      <c r="E464" s="123">
        <v>3.2336305801644634</v>
      </c>
      <c r="F464" s="86" t="s">
        <v>3669</v>
      </c>
      <c r="G464" s="86" t="b">
        <v>0</v>
      </c>
      <c r="H464" s="86" t="b">
        <v>0</v>
      </c>
      <c r="I464" s="86" t="b">
        <v>0</v>
      </c>
      <c r="J464" s="86" t="b">
        <v>0</v>
      </c>
      <c r="K464" s="86" t="b">
        <v>0</v>
      </c>
      <c r="L464" s="86" t="b">
        <v>0</v>
      </c>
    </row>
    <row r="465" spans="1:12" ht="15">
      <c r="A465" s="86" t="s">
        <v>3439</v>
      </c>
      <c r="B465" s="86" t="s">
        <v>587</v>
      </c>
      <c r="C465" s="86">
        <v>2</v>
      </c>
      <c r="D465" s="123">
        <v>0.0011455204387111966</v>
      </c>
      <c r="E465" s="123">
        <v>1.1767257288279906</v>
      </c>
      <c r="F465" s="86" t="s">
        <v>3669</v>
      </c>
      <c r="G465" s="86" t="b">
        <v>0</v>
      </c>
      <c r="H465" s="86" t="b">
        <v>0</v>
      </c>
      <c r="I465" s="86" t="b">
        <v>0</v>
      </c>
      <c r="J465" s="86" t="b">
        <v>0</v>
      </c>
      <c r="K465" s="86" t="b">
        <v>0</v>
      </c>
      <c r="L465" s="86" t="b">
        <v>0</v>
      </c>
    </row>
    <row r="466" spans="1:12" ht="15">
      <c r="A466" s="86" t="s">
        <v>2465</v>
      </c>
      <c r="B466" s="86" t="s">
        <v>2528</v>
      </c>
      <c r="C466" s="86">
        <v>2</v>
      </c>
      <c r="D466" s="123">
        <v>0.0011455204387111966</v>
      </c>
      <c r="E466" s="123">
        <v>1.6895625358141875</v>
      </c>
      <c r="F466" s="86" t="s">
        <v>3669</v>
      </c>
      <c r="G466" s="86" t="b">
        <v>0</v>
      </c>
      <c r="H466" s="86" t="b">
        <v>0</v>
      </c>
      <c r="I466" s="86" t="b">
        <v>0</v>
      </c>
      <c r="J466" s="86" t="b">
        <v>0</v>
      </c>
      <c r="K466" s="86" t="b">
        <v>0</v>
      </c>
      <c r="L466" s="86" t="b">
        <v>0</v>
      </c>
    </row>
    <row r="467" spans="1:12" ht="15">
      <c r="A467" s="86" t="s">
        <v>2528</v>
      </c>
      <c r="B467" s="86" t="s">
        <v>587</v>
      </c>
      <c r="C467" s="86">
        <v>2</v>
      </c>
      <c r="D467" s="123">
        <v>0.0011455204387111966</v>
      </c>
      <c r="E467" s="123">
        <v>0.778785720155953</v>
      </c>
      <c r="F467" s="86" t="s">
        <v>3669</v>
      </c>
      <c r="G467" s="86" t="b">
        <v>0</v>
      </c>
      <c r="H467" s="86" t="b">
        <v>0</v>
      </c>
      <c r="I467" s="86" t="b">
        <v>0</v>
      </c>
      <c r="J467" s="86" t="b">
        <v>0</v>
      </c>
      <c r="K467" s="86" t="b">
        <v>0</v>
      </c>
      <c r="L467" s="86" t="b">
        <v>0</v>
      </c>
    </row>
    <row r="468" spans="1:12" ht="15">
      <c r="A468" s="86" t="s">
        <v>3157</v>
      </c>
      <c r="B468" s="86" t="s">
        <v>3440</v>
      </c>
      <c r="C468" s="86">
        <v>2</v>
      </c>
      <c r="D468" s="123">
        <v>0.0011455204387111966</v>
      </c>
      <c r="E468" s="123">
        <v>2.7565093254448008</v>
      </c>
      <c r="F468" s="86" t="s">
        <v>3669</v>
      </c>
      <c r="G468" s="86" t="b">
        <v>0</v>
      </c>
      <c r="H468" s="86" t="b">
        <v>0</v>
      </c>
      <c r="I468" s="86" t="b">
        <v>0</v>
      </c>
      <c r="J468" s="86" t="b">
        <v>0</v>
      </c>
      <c r="K468" s="86" t="b">
        <v>0</v>
      </c>
      <c r="L468" s="86" t="b">
        <v>0</v>
      </c>
    </row>
    <row r="469" spans="1:12" ht="15">
      <c r="A469" s="86" t="s">
        <v>631</v>
      </c>
      <c r="B469" s="86" t="s">
        <v>3118</v>
      </c>
      <c r="C469" s="86">
        <v>2</v>
      </c>
      <c r="D469" s="123">
        <v>0.0011455204387111966</v>
      </c>
      <c r="E469" s="123">
        <v>1.470202586601526</v>
      </c>
      <c r="F469" s="86" t="s">
        <v>3669</v>
      </c>
      <c r="G469" s="86" t="b">
        <v>0</v>
      </c>
      <c r="H469" s="86" t="b">
        <v>0</v>
      </c>
      <c r="I469" s="86" t="b">
        <v>0</v>
      </c>
      <c r="J469" s="86" t="b">
        <v>1</v>
      </c>
      <c r="K469" s="86" t="b">
        <v>0</v>
      </c>
      <c r="L469" s="86" t="b">
        <v>0</v>
      </c>
    </row>
    <row r="470" spans="1:12" ht="15">
      <c r="A470" s="86" t="s">
        <v>3118</v>
      </c>
      <c r="B470" s="86" t="s">
        <v>3441</v>
      </c>
      <c r="C470" s="86">
        <v>2</v>
      </c>
      <c r="D470" s="123">
        <v>0.0011455204387111966</v>
      </c>
      <c r="E470" s="123">
        <v>2.631570588836501</v>
      </c>
      <c r="F470" s="86" t="s">
        <v>3669</v>
      </c>
      <c r="G470" s="86" t="b">
        <v>1</v>
      </c>
      <c r="H470" s="86" t="b">
        <v>0</v>
      </c>
      <c r="I470" s="86" t="b">
        <v>0</v>
      </c>
      <c r="J470" s="86" t="b">
        <v>0</v>
      </c>
      <c r="K470" s="86" t="b">
        <v>1</v>
      </c>
      <c r="L470" s="86" t="b">
        <v>0</v>
      </c>
    </row>
    <row r="471" spans="1:12" ht="15">
      <c r="A471" s="86" t="s">
        <v>3441</v>
      </c>
      <c r="B471" s="86" t="s">
        <v>2565</v>
      </c>
      <c r="C471" s="86">
        <v>2</v>
      </c>
      <c r="D471" s="123">
        <v>0.0011455204387111966</v>
      </c>
      <c r="E471" s="123">
        <v>2.1729327398108516</v>
      </c>
      <c r="F471" s="86" t="s">
        <v>3669</v>
      </c>
      <c r="G471" s="86" t="b">
        <v>0</v>
      </c>
      <c r="H471" s="86" t="b">
        <v>1</v>
      </c>
      <c r="I471" s="86" t="b">
        <v>0</v>
      </c>
      <c r="J471" s="86" t="b">
        <v>0</v>
      </c>
      <c r="K471" s="86" t="b">
        <v>0</v>
      </c>
      <c r="L471" s="86" t="b">
        <v>0</v>
      </c>
    </row>
    <row r="472" spans="1:12" ht="15">
      <c r="A472" s="86" t="s">
        <v>2565</v>
      </c>
      <c r="B472" s="86" t="s">
        <v>3158</v>
      </c>
      <c r="C472" s="86">
        <v>2</v>
      </c>
      <c r="D472" s="123">
        <v>0.0011455204387111966</v>
      </c>
      <c r="E472" s="123">
        <v>1.6958114850911892</v>
      </c>
      <c r="F472" s="86" t="s">
        <v>3669</v>
      </c>
      <c r="G472" s="86" t="b">
        <v>0</v>
      </c>
      <c r="H472" s="86" t="b">
        <v>0</v>
      </c>
      <c r="I472" s="86" t="b">
        <v>0</v>
      </c>
      <c r="J472" s="86" t="b">
        <v>0</v>
      </c>
      <c r="K472" s="86" t="b">
        <v>0</v>
      </c>
      <c r="L472" s="86" t="b">
        <v>0</v>
      </c>
    </row>
    <row r="473" spans="1:12" ht="15">
      <c r="A473" s="86" t="s">
        <v>3158</v>
      </c>
      <c r="B473" s="86" t="s">
        <v>3185</v>
      </c>
      <c r="C473" s="86">
        <v>2</v>
      </c>
      <c r="D473" s="123">
        <v>0.0011455204387111966</v>
      </c>
      <c r="E473" s="123">
        <v>2.3585693167727633</v>
      </c>
      <c r="F473" s="86" t="s">
        <v>3669</v>
      </c>
      <c r="G473" s="86" t="b">
        <v>0</v>
      </c>
      <c r="H473" s="86" t="b">
        <v>0</v>
      </c>
      <c r="I473" s="86" t="b">
        <v>0</v>
      </c>
      <c r="J473" s="86" t="b">
        <v>0</v>
      </c>
      <c r="K473" s="86" t="b">
        <v>0</v>
      </c>
      <c r="L473" s="86" t="b">
        <v>0</v>
      </c>
    </row>
    <row r="474" spans="1:12" ht="15">
      <c r="A474" s="86" t="s">
        <v>3119</v>
      </c>
      <c r="B474" s="86" t="s">
        <v>3442</v>
      </c>
      <c r="C474" s="86">
        <v>2</v>
      </c>
      <c r="D474" s="123">
        <v>0.0011455204387111966</v>
      </c>
      <c r="E474" s="123">
        <v>2.631570588836501</v>
      </c>
      <c r="F474" s="86" t="s">
        <v>3669</v>
      </c>
      <c r="G474" s="86" t="b">
        <v>0</v>
      </c>
      <c r="H474" s="86" t="b">
        <v>0</v>
      </c>
      <c r="I474" s="86" t="b">
        <v>0</v>
      </c>
      <c r="J474" s="86" t="b">
        <v>1</v>
      </c>
      <c r="K474" s="86" t="b">
        <v>0</v>
      </c>
      <c r="L474" s="86" t="b">
        <v>0</v>
      </c>
    </row>
    <row r="475" spans="1:12" ht="15">
      <c r="A475" s="86" t="s">
        <v>3442</v>
      </c>
      <c r="B475" s="86" t="s">
        <v>587</v>
      </c>
      <c r="C475" s="86">
        <v>2</v>
      </c>
      <c r="D475" s="123">
        <v>0.0011455204387111966</v>
      </c>
      <c r="E475" s="123">
        <v>1.1767257288279906</v>
      </c>
      <c r="F475" s="86" t="s">
        <v>3669</v>
      </c>
      <c r="G475" s="86" t="b">
        <v>1</v>
      </c>
      <c r="H475" s="86" t="b">
        <v>0</v>
      </c>
      <c r="I475" s="86" t="b">
        <v>0</v>
      </c>
      <c r="J475" s="86" t="b">
        <v>0</v>
      </c>
      <c r="K475" s="86" t="b">
        <v>0</v>
      </c>
      <c r="L475" s="86" t="b">
        <v>0</v>
      </c>
    </row>
    <row r="476" spans="1:12" ht="15">
      <c r="A476" s="86" t="s">
        <v>3249</v>
      </c>
      <c r="B476" s="86" t="s">
        <v>3093</v>
      </c>
      <c r="C476" s="86">
        <v>2</v>
      </c>
      <c r="D476" s="123">
        <v>0.0011455204387111966</v>
      </c>
      <c r="E476" s="123">
        <v>2.192237895006238</v>
      </c>
      <c r="F476" s="86" t="s">
        <v>3669</v>
      </c>
      <c r="G476" s="86" t="b">
        <v>1</v>
      </c>
      <c r="H476" s="86" t="b">
        <v>0</v>
      </c>
      <c r="I476" s="86" t="b">
        <v>0</v>
      </c>
      <c r="J476" s="86" t="b">
        <v>0</v>
      </c>
      <c r="K476" s="86" t="b">
        <v>0</v>
      </c>
      <c r="L476" s="86" t="b">
        <v>0</v>
      </c>
    </row>
    <row r="477" spans="1:12" ht="15">
      <c r="A477" s="86" t="s">
        <v>3093</v>
      </c>
      <c r="B477" s="86" t="s">
        <v>3443</v>
      </c>
      <c r="C477" s="86">
        <v>2</v>
      </c>
      <c r="D477" s="123">
        <v>0.0011455204387111966</v>
      </c>
      <c r="E477" s="123">
        <v>2.4932678906702193</v>
      </c>
      <c r="F477" s="86" t="s">
        <v>3669</v>
      </c>
      <c r="G477" s="86" t="b">
        <v>0</v>
      </c>
      <c r="H477" s="86" t="b">
        <v>0</v>
      </c>
      <c r="I477" s="86" t="b">
        <v>0</v>
      </c>
      <c r="J477" s="86" t="b">
        <v>0</v>
      </c>
      <c r="K477" s="86" t="b">
        <v>0</v>
      </c>
      <c r="L477" s="86" t="b">
        <v>0</v>
      </c>
    </row>
    <row r="478" spans="1:12" ht="15">
      <c r="A478" s="86" t="s">
        <v>3443</v>
      </c>
      <c r="B478" s="86" t="s">
        <v>610</v>
      </c>
      <c r="C478" s="86">
        <v>2</v>
      </c>
      <c r="D478" s="123">
        <v>0.0011455204387111966</v>
      </c>
      <c r="E478" s="123">
        <v>2.0722625779294885</v>
      </c>
      <c r="F478" s="86" t="s">
        <v>3669</v>
      </c>
      <c r="G478" s="86" t="b">
        <v>0</v>
      </c>
      <c r="H478" s="86" t="b">
        <v>0</v>
      </c>
      <c r="I478" s="86" t="b">
        <v>0</v>
      </c>
      <c r="J478" s="86" t="b">
        <v>1</v>
      </c>
      <c r="K478" s="86" t="b">
        <v>0</v>
      </c>
      <c r="L478" s="86" t="b">
        <v>0</v>
      </c>
    </row>
    <row r="479" spans="1:12" ht="15">
      <c r="A479" s="86" t="s">
        <v>610</v>
      </c>
      <c r="B479" s="86" t="s">
        <v>3119</v>
      </c>
      <c r="C479" s="86">
        <v>2</v>
      </c>
      <c r="D479" s="123">
        <v>0.0011455204387111966</v>
      </c>
      <c r="E479" s="123">
        <v>1.5012368203414947</v>
      </c>
      <c r="F479" s="86" t="s">
        <v>3669</v>
      </c>
      <c r="G479" s="86" t="b">
        <v>1</v>
      </c>
      <c r="H479" s="86" t="b">
        <v>0</v>
      </c>
      <c r="I479" s="86" t="b">
        <v>0</v>
      </c>
      <c r="J479" s="86" t="b">
        <v>0</v>
      </c>
      <c r="K479" s="86" t="b">
        <v>0</v>
      </c>
      <c r="L479" s="86" t="b">
        <v>0</v>
      </c>
    </row>
    <row r="480" spans="1:12" ht="15">
      <c r="A480" s="86" t="s">
        <v>3119</v>
      </c>
      <c r="B480" s="86" t="s">
        <v>3250</v>
      </c>
      <c r="C480" s="86">
        <v>2</v>
      </c>
      <c r="D480" s="123">
        <v>0.0011455204387111966</v>
      </c>
      <c r="E480" s="123">
        <v>2.3305405931725196</v>
      </c>
      <c r="F480" s="86" t="s">
        <v>3669</v>
      </c>
      <c r="G480" s="86" t="b">
        <v>0</v>
      </c>
      <c r="H480" s="86" t="b">
        <v>0</v>
      </c>
      <c r="I480" s="86" t="b">
        <v>0</v>
      </c>
      <c r="J480" s="86" t="b">
        <v>0</v>
      </c>
      <c r="K480" s="86" t="b">
        <v>0</v>
      </c>
      <c r="L480" s="86" t="b">
        <v>0</v>
      </c>
    </row>
    <row r="481" spans="1:12" ht="15">
      <c r="A481" s="86" t="s">
        <v>3250</v>
      </c>
      <c r="B481" s="86" t="s">
        <v>3186</v>
      </c>
      <c r="C481" s="86">
        <v>2</v>
      </c>
      <c r="D481" s="123">
        <v>0.0011455204387111966</v>
      </c>
      <c r="E481" s="123">
        <v>2.534660575828444</v>
      </c>
      <c r="F481" s="86" t="s">
        <v>3669</v>
      </c>
      <c r="G481" s="86" t="b">
        <v>0</v>
      </c>
      <c r="H481" s="86" t="b">
        <v>0</v>
      </c>
      <c r="I481" s="86" t="b">
        <v>0</v>
      </c>
      <c r="J481" s="86" t="b">
        <v>0</v>
      </c>
      <c r="K481" s="86" t="b">
        <v>0</v>
      </c>
      <c r="L481" s="86" t="b">
        <v>0</v>
      </c>
    </row>
    <row r="482" spans="1:12" ht="15">
      <c r="A482" s="86" t="s">
        <v>3186</v>
      </c>
      <c r="B482" s="86" t="s">
        <v>3108</v>
      </c>
      <c r="C482" s="86">
        <v>2</v>
      </c>
      <c r="D482" s="123">
        <v>0.0011455204387111966</v>
      </c>
      <c r="E482" s="123">
        <v>2.182478057717082</v>
      </c>
      <c r="F482" s="86" t="s">
        <v>3669</v>
      </c>
      <c r="G482" s="86" t="b">
        <v>0</v>
      </c>
      <c r="H482" s="86" t="b">
        <v>0</v>
      </c>
      <c r="I482" s="86" t="b">
        <v>0</v>
      </c>
      <c r="J482" s="86" t="b">
        <v>0</v>
      </c>
      <c r="K482" s="86" t="b">
        <v>0</v>
      </c>
      <c r="L482" s="86" t="b">
        <v>0</v>
      </c>
    </row>
    <row r="483" spans="1:12" ht="15">
      <c r="A483" s="86" t="s">
        <v>3108</v>
      </c>
      <c r="B483" s="86" t="s">
        <v>3251</v>
      </c>
      <c r="C483" s="86">
        <v>2</v>
      </c>
      <c r="D483" s="123">
        <v>0.0011455204387111966</v>
      </c>
      <c r="E483" s="123">
        <v>2.279388070725138</v>
      </c>
      <c r="F483" s="86" t="s">
        <v>3669</v>
      </c>
      <c r="G483" s="86" t="b">
        <v>0</v>
      </c>
      <c r="H483" s="86" t="b">
        <v>0</v>
      </c>
      <c r="I483" s="86" t="b">
        <v>0</v>
      </c>
      <c r="J483" s="86" t="b">
        <v>0</v>
      </c>
      <c r="K483" s="86" t="b">
        <v>0</v>
      </c>
      <c r="L483" s="86" t="b">
        <v>0</v>
      </c>
    </row>
    <row r="484" spans="1:12" ht="15">
      <c r="A484" s="86" t="s">
        <v>3251</v>
      </c>
      <c r="B484" s="86" t="s">
        <v>3444</v>
      </c>
      <c r="C484" s="86">
        <v>2</v>
      </c>
      <c r="D484" s="123">
        <v>0.0011455204387111966</v>
      </c>
      <c r="E484" s="123">
        <v>2.932600584500482</v>
      </c>
      <c r="F484" s="86" t="s">
        <v>3669</v>
      </c>
      <c r="G484" s="86" t="b">
        <v>0</v>
      </c>
      <c r="H484" s="86" t="b">
        <v>0</v>
      </c>
      <c r="I484" s="86" t="b">
        <v>0</v>
      </c>
      <c r="J484" s="86" t="b">
        <v>0</v>
      </c>
      <c r="K484" s="86" t="b">
        <v>0</v>
      </c>
      <c r="L484" s="86" t="b">
        <v>0</v>
      </c>
    </row>
    <row r="485" spans="1:12" ht="15">
      <c r="A485" s="86" t="s">
        <v>3444</v>
      </c>
      <c r="B485" s="86" t="s">
        <v>3134</v>
      </c>
      <c r="C485" s="86">
        <v>2</v>
      </c>
      <c r="D485" s="123">
        <v>0.0011455204387111966</v>
      </c>
      <c r="E485" s="123">
        <v>2.8356905714924254</v>
      </c>
      <c r="F485" s="86" t="s">
        <v>3669</v>
      </c>
      <c r="G485" s="86" t="b">
        <v>0</v>
      </c>
      <c r="H485" s="86" t="b">
        <v>0</v>
      </c>
      <c r="I485" s="86" t="b">
        <v>0</v>
      </c>
      <c r="J485" s="86" t="b">
        <v>0</v>
      </c>
      <c r="K485" s="86" t="b">
        <v>0</v>
      </c>
      <c r="L485" s="86" t="b">
        <v>0</v>
      </c>
    </row>
    <row r="486" spans="1:12" ht="15">
      <c r="A486" s="86" t="s">
        <v>3252</v>
      </c>
      <c r="B486" s="86" t="s">
        <v>3445</v>
      </c>
      <c r="C486" s="86">
        <v>2</v>
      </c>
      <c r="D486" s="123">
        <v>0.0011455204387111966</v>
      </c>
      <c r="E486" s="123">
        <v>2.932600584500482</v>
      </c>
      <c r="F486" s="86" t="s">
        <v>3669</v>
      </c>
      <c r="G486" s="86" t="b">
        <v>0</v>
      </c>
      <c r="H486" s="86" t="b">
        <v>0</v>
      </c>
      <c r="I486" s="86" t="b">
        <v>0</v>
      </c>
      <c r="J486" s="86" t="b">
        <v>0</v>
      </c>
      <c r="K486" s="86" t="b">
        <v>0</v>
      </c>
      <c r="L486" s="86" t="b">
        <v>0</v>
      </c>
    </row>
    <row r="487" spans="1:12" ht="15">
      <c r="A487" s="86" t="s">
        <v>3445</v>
      </c>
      <c r="B487" s="86" t="s">
        <v>3159</v>
      </c>
      <c r="C487" s="86">
        <v>2</v>
      </c>
      <c r="D487" s="123">
        <v>0.0011455204387111966</v>
      </c>
      <c r="E487" s="123">
        <v>2.7565093254448008</v>
      </c>
      <c r="F487" s="86" t="s">
        <v>3669</v>
      </c>
      <c r="G487" s="86" t="b">
        <v>0</v>
      </c>
      <c r="H487" s="86" t="b">
        <v>0</v>
      </c>
      <c r="I487" s="86" t="b">
        <v>0</v>
      </c>
      <c r="J487" s="86" t="b">
        <v>0</v>
      </c>
      <c r="K487" s="86" t="b">
        <v>0</v>
      </c>
      <c r="L487" s="86" t="b">
        <v>0</v>
      </c>
    </row>
    <row r="488" spans="1:12" ht="15">
      <c r="A488" s="86" t="s">
        <v>3159</v>
      </c>
      <c r="B488" s="86" t="s">
        <v>3151</v>
      </c>
      <c r="C488" s="86">
        <v>2</v>
      </c>
      <c r="D488" s="123">
        <v>0.0011455204387111966</v>
      </c>
      <c r="E488" s="123">
        <v>2.279388070725138</v>
      </c>
      <c r="F488" s="86" t="s">
        <v>3669</v>
      </c>
      <c r="G488" s="86" t="b">
        <v>0</v>
      </c>
      <c r="H488" s="86" t="b">
        <v>0</v>
      </c>
      <c r="I488" s="86" t="b">
        <v>0</v>
      </c>
      <c r="J488" s="86" t="b">
        <v>0</v>
      </c>
      <c r="K488" s="86" t="b">
        <v>0</v>
      </c>
      <c r="L488" s="86" t="b">
        <v>0</v>
      </c>
    </row>
    <row r="489" spans="1:12" ht="15">
      <c r="A489" s="86" t="s">
        <v>3151</v>
      </c>
      <c r="B489" s="86" t="s">
        <v>587</v>
      </c>
      <c r="C489" s="86">
        <v>2</v>
      </c>
      <c r="D489" s="123">
        <v>0.0011455204387111966</v>
      </c>
      <c r="E489" s="123">
        <v>0.6996044741083283</v>
      </c>
      <c r="F489" s="86" t="s">
        <v>3669</v>
      </c>
      <c r="G489" s="86" t="b">
        <v>0</v>
      </c>
      <c r="H489" s="86" t="b">
        <v>0</v>
      </c>
      <c r="I489" s="86" t="b">
        <v>0</v>
      </c>
      <c r="J489" s="86" t="b">
        <v>0</v>
      </c>
      <c r="K489" s="86" t="b">
        <v>0</v>
      </c>
      <c r="L489" s="86" t="b">
        <v>0</v>
      </c>
    </row>
    <row r="490" spans="1:12" ht="15">
      <c r="A490" s="86" t="s">
        <v>587</v>
      </c>
      <c r="B490" s="86" t="s">
        <v>2500</v>
      </c>
      <c r="C490" s="86">
        <v>2</v>
      </c>
      <c r="D490" s="123">
        <v>0.0011455204387111966</v>
      </c>
      <c r="E490" s="123">
        <v>0.5000321192031241</v>
      </c>
      <c r="F490" s="86" t="s">
        <v>3669</v>
      </c>
      <c r="G490" s="86" t="b">
        <v>0</v>
      </c>
      <c r="H490" s="86" t="b">
        <v>0</v>
      </c>
      <c r="I490" s="86" t="b">
        <v>0</v>
      </c>
      <c r="J490" s="86" t="b">
        <v>0</v>
      </c>
      <c r="K490" s="86" t="b">
        <v>1</v>
      </c>
      <c r="L490" s="86" t="b">
        <v>0</v>
      </c>
    </row>
    <row r="491" spans="1:12" ht="15">
      <c r="A491" s="86" t="s">
        <v>2500</v>
      </c>
      <c r="B491" s="86" t="s">
        <v>610</v>
      </c>
      <c r="C491" s="86">
        <v>2</v>
      </c>
      <c r="D491" s="123">
        <v>0.0011455204387111966</v>
      </c>
      <c r="E491" s="123">
        <v>1.0945389726406405</v>
      </c>
      <c r="F491" s="86" t="s">
        <v>3669</v>
      </c>
      <c r="G491" s="86" t="b">
        <v>0</v>
      </c>
      <c r="H491" s="86" t="b">
        <v>1</v>
      </c>
      <c r="I491" s="86" t="b">
        <v>0</v>
      </c>
      <c r="J491" s="86" t="b">
        <v>1</v>
      </c>
      <c r="K491" s="86" t="b">
        <v>0</v>
      </c>
      <c r="L491" s="86" t="b">
        <v>0</v>
      </c>
    </row>
    <row r="492" spans="1:12" ht="15">
      <c r="A492" s="86" t="s">
        <v>2574</v>
      </c>
      <c r="B492" s="86" t="s">
        <v>3224</v>
      </c>
      <c r="C492" s="86">
        <v>2</v>
      </c>
      <c r="D492" s="123">
        <v>0.0011455204387111966</v>
      </c>
      <c r="E492" s="123">
        <v>2.534660575828444</v>
      </c>
      <c r="F492" s="86" t="s">
        <v>3669</v>
      </c>
      <c r="G492" s="86" t="b">
        <v>0</v>
      </c>
      <c r="H492" s="86" t="b">
        <v>0</v>
      </c>
      <c r="I492" s="86" t="b">
        <v>0</v>
      </c>
      <c r="J492" s="86" t="b">
        <v>0</v>
      </c>
      <c r="K492" s="86" t="b">
        <v>0</v>
      </c>
      <c r="L492" s="86" t="b">
        <v>0</v>
      </c>
    </row>
    <row r="493" spans="1:12" ht="15">
      <c r="A493" s="86" t="s">
        <v>3253</v>
      </c>
      <c r="B493" s="86" t="s">
        <v>2500</v>
      </c>
      <c r="C493" s="86">
        <v>2</v>
      </c>
      <c r="D493" s="123">
        <v>0.0011455204387111966</v>
      </c>
      <c r="E493" s="123">
        <v>1.9548769792116343</v>
      </c>
      <c r="F493" s="86" t="s">
        <v>3669</v>
      </c>
      <c r="G493" s="86" t="b">
        <v>0</v>
      </c>
      <c r="H493" s="86" t="b">
        <v>1</v>
      </c>
      <c r="I493" s="86" t="b">
        <v>0</v>
      </c>
      <c r="J493" s="86" t="b">
        <v>0</v>
      </c>
      <c r="K493" s="86" t="b">
        <v>1</v>
      </c>
      <c r="L493" s="86" t="b">
        <v>0</v>
      </c>
    </row>
    <row r="494" spans="1:12" ht="15">
      <c r="A494" s="86" t="s">
        <v>2521</v>
      </c>
      <c r="B494" s="86" t="s">
        <v>2525</v>
      </c>
      <c r="C494" s="86">
        <v>2</v>
      </c>
      <c r="D494" s="123">
        <v>0.0011455204387111966</v>
      </c>
      <c r="E494" s="123">
        <v>1.4011216674582267</v>
      </c>
      <c r="F494" s="86" t="s">
        <v>3669</v>
      </c>
      <c r="G494" s="86" t="b">
        <v>0</v>
      </c>
      <c r="H494" s="86" t="b">
        <v>0</v>
      </c>
      <c r="I494" s="86" t="b">
        <v>0</v>
      </c>
      <c r="J494" s="86" t="b">
        <v>1</v>
      </c>
      <c r="K494" s="86" t="b">
        <v>0</v>
      </c>
      <c r="L494" s="86" t="b">
        <v>0</v>
      </c>
    </row>
    <row r="495" spans="1:12" ht="15">
      <c r="A495" s="86" t="s">
        <v>2525</v>
      </c>
      <c r="B495" s="86" t="s">
        <v>2523</v>
      </c>
      <c r="C495" s="86">
        <v>2</v>
      </c>
      <c r="D495" s="123">
        <v>0.0011455204387111966</v>
      </c>
      <c r="E495" s="123">
        <v>1.7942978863342007</v>
      </c>
      <c r="F495" s="86" t="s">
        <v>3669</v>
      </c>
      <c r="G495" s="86" t="b">
        <v>1</v>
      </c>
      <c r="H495" s="86" t="b">
        <v>0</v>
      </c>
      <c r="I495" s="86" t="b">
        <v>0</v>
      </c>
      <c r="J495" s="86" t="b">
        <v>0</v>
      </c>
      <c r="K495" s="86" t="b">
        <v>0</v>
      </c>
      <c r="L495" s="86" t="b">
        <v>0</v>
      </c>
    </row>
    <row r="496" spans="1:12" ht="15">
      <c r="A496" s="86" t="s">
        <v>2523</v>
      </c>
      <c r="B496" s="86" t="s">
        <v>387</v>
      </c>
      <c r="C496" s="86">
        <v>2</v>
      </c>
      <c r="D496" s="123">
        <v>0.0011455204387111966</v>
      </c>
      <c r="E496" s="123">
        <v>1.3318998884352446</v>
      </c>
      <c r="F496" s="86" t="s">
        <v>3669</v>
      </c>
      <c r="G496" s="86" t="b">
        <v>0</v>
      </c>
      <c r="H496" s="86" t="b">
        <v>0</v>
      </c>
      <c r="I496" s="86" t="b">
        <v>0</v>
      </c>
      <c r="J496" s="86" t="b">
        <v>0</v>
      </c>
      <c r="K496" s="86" t="b">
        <v>0</v>
      </c>
      <c r="L496" s="86" t="b">
        <v>0</v>
      </c>
    </row>
    <row r="497" spans="1:12" ht="15">
      <c r="A497" s="86" t="s">
        <v>387</v>
      </c>
      <c r="B497" s="86" t="s">
        <v>3188</v>
      </c>
      <c r="C497" s="86">
        <v>2</v>
      </c>
      <c r="D497" s="123">
        <v>0.0011455204387111966</v>
      </c>
      <c r="E497" s="123">
        <v>1.6595993124367443</v>
      </c>
      <c r="F497" s="86" t="s">
        <v>3669</v>
      </c>
      <c r="G497" s="86" t="b">
        <v>0</v>
      </c>
      <c r="H497" s="86" t="b">
        <v>0</v>
      </c>
      <c r="I497" s="86" t="b">
        <v>0</v>
      </c>
      <c r="J497" s="86" t="b">
        <v>0</v>
      </c>
      <c r="K497" s="86" t="b">
        <v>0</v>
      </c>
      <c r="L497" s="86" t="b">
        <v>0</v>
      </c>
    </row>
    <row r="498" spans="1:12" ht="15">
      <c r="A498" s="86" t="s">
        <v>3321</v>
      </c>
      <c r="B498" s="86" t="s">
        <v>3447</v>
      </c>
      <c r="C498" s="86">
        <v>2</v>
      </c>
      <c r="D498" s="123">
        <v>0.0011455204387111966</v>
      </c>
      <c r="E498" s="123">
        <v>3.057539321108782</v>
      </c>
      <c r="F498" s="86" t="s">
        <v>3669</v>
      </c>
      <c r="G498" s="86" t="b">
        <v>0</v>
      </c>
      <c r="H498" s="86" t="b">
        <v>0</v>
      </c>
      <c r="I498" s="86" t="b">
        <v>0</v>
      </c>
      <c r="J498" s="86" t="b">
        <v>0</v>
      </c>
      <c r="K498" s="86" t="b">
        <v>0</v>
      </c>
      <c r="L498" s="86" t="b">
        <v>0</v>
      </c>
    </row>
    <row r="499" spans="1:12" ht="15">
      <c r="A499" s="86" t="s">
        <v>3447</v>
      </c>
      <c r="B499" s="86" t="s">
        <v>3136</v>
      </c>
      <c r="C499" s="86">
        <v>2</v>
      </c>
      <c r="D499" s="123">
        <v>0.0011455204387111966</v>
      </c>
      <c r="E499" s="123">
        <v>2.6895625358141877</v>
      </c>
      <c r="F499" s="86" t="s">
        <v>3669</v>
      </c>
      <c r="G499" s="86" t="b">
        <v>0</v>
      </c>
      <c r="H499" s="86" t="b">
        <v>0</v>
      </c>
      <c r="I499" s="86" t="b">
        <v>0</v>
      </c>
      <c r="J499" s="86" t="b">
        <v>0</v>
      </c>
      <c r="K499" s="86" t="b">
        <v>0</v>
      </c>
      <c r="L499" s="86" t="b">
        <v>0</v>
      </c>
    </row>
    <row r="500" spans="1:12" ht="15">
      <c r="A500" s="86" t="s">
        <v>2523</v>
      </c>
      <c r="B500" s="86" t="s">
        <v>2521</v>
      </c>
      <c r="C500" s="86">
        <v>2</v>
      </c>
      <c r="D500" s="123">
        <v>0.0011455204387111966</v>
      </c>
      <c r="E500" s="123">
        <v>1.3471398549919813</v>
      </c>
      <c r="F500" s="86" t="s">
        <v>3669</v>
      </c>
      <c r="G500" s="86" t="b">
        <v>0</v>
      </c>
      <c r="H500" s="86" t="b">
        <v>0</v>
      </c>
      <c r="I500" s="86" t="b">
        <v>0</v>
      </c>
      <c r="J500" s="86" t="b">
        <v>0</v>
      </c>
      <c r="K500" s="86" t="b">
        <v>0</v>
      </c>
      <c r="L500" s="86" t="b">
        <v>0</v>
      </c>
    </row>
    <row r="501" spans="1:12" ht="15">
      <c r="A501" s="86" t="s">
        <v>387</v>
      </c>
      <c r="B501" s="86" t="s">
        <v>3098</v>
      </c>
      <c r="C501" s="86">
        <v>2</v>
      </c>
      <c r="D501" s="123">
        <v>0.0011455204387111966</v>
      </c>
      <c r="E501" s="123">
        <v>1.3585693167727633</v>
      </c>
      <c r="F501" s="86" t="s">
        <v>3669</v>
      </c>
      <c r="G501" s="86" t="b">
        <v>0</v>
      </c>
      <c r="H501" s="86" t="b">
        <v>0</v>
      </c>
      <c r="I501" s="86" t="b">
        <v>0</v>
      </c>
      <c r="J501" s="86" t="b">
        <v>0</v>
      </c>
      <c r="K501" s="86" t="b">
        <v>0</v>
      </c>
      <c r="L501" s="86" t="b">
        <v>0</v>
      </c>
    </row>
    <row r="502" spans="1:12" ht="15">
      <c r="A502" s="86" t="s">
        <v>3101</v>
      </c>
      <c r="B502" s="86" t="s">
        <v>2531</v>
      </c>
      <c r="C502" s="86">
        <v>2</v>
      </c>
      <c r="D502" s="123">
        <v>0.0011455204387111966</v>
      </c>
      <c r="E502" s="123">
        <v>1.3585693167727633</v>
      </c>
      <c r="F502" s="86" t="s">
        <v>3669</v>
      </c>
      <c r="G502" s="86" t="b">
        <v>0</v>
      </c>
      <c r="H502" s="86" t="b">
        <v>1</v>
      </c>
      <c r="I502" s="86" t="b">
        <v>0</v>
      </c>
      <c r="J502" s="86" t="b">
        <v>1</v>
      </c>
      <c r="K502" s="86" t="b">
        <v>0</v>
      </c>
      <c r="L502" s="86" t="b">
        <v>0</v>
      </c>
    </row>
    <row r="503" spans="1:12" ht="15">
      <c r="A503" s="86" t="s">
        <v>631</v>
      </c>
      <c r="B503" s="86" t="s">
        <v>587</v>
      </c>
      <c r="C503" s="86">
        <v>2</v>
      </c>
      <c r="D503" s="123">
        <v>0.0011455204387111966</v>
      </c>
      <c r="E503" s="123">
        <v>0.015357726593015814</v>
      </c>
      <c r="F503" s="86" t="s">
        <v>3669</v>
      </c>
      <c r="G503" s="86" t="b">
        <v>0</v>
      </c>
      <c r="H503" s="86" t="b">
        <v>0</v>
      </c>
      <c r="I503" s="86" t="b">
        <v>0</v>
      </c>
      <c r="J503" s="86" t="b">
        <v>0</v>
      </c>
      <c r="K503" s="86" t="b">
        <v>0</v>
      </c>
      <c r="L503" s="86" t="b">
        <v>0</v>
      </c>
    </row>
    <row r="504" spans="1:12" ht="15">
      <c r="A504" s="86" t="s">
        <v>587</v>
      </c>
      <c r="B504" s="86" t="s">
        <v>3448</v>
      </c>
      <c r="C504" s="86">
        <v>2</v>
      </c>
      <c r="D504" s="123">
        <v>0.0011455204387111966</v>
      </c>
      <c r="E504" s="123">
        <v>1.477755724491972</v>
      </c>
      <c r="F504" s="86" t="s">
        <v>3669</v>
      </c>
      <c r="G504" s="86" t="b">
        <v>0</v>
      </c>
      <c r="H504" s="86" t="b">
        <v>0</v>
      </c>
      <c r="I504" s="86" t="b">
        <v>0</v>
      </c>
      <c r="J504" s="86" t="b">
        <v>0</v>
      </c>
      <c r="K504" s="86" t="b">
        <v>0</v>
      </c>
      <c r="L504" s="86" t="b">
        <v>0</v>
      </c>
    </row>
    <row r="505" spans="1:12" ht="15">
      <c r="A505" s="86" t="s">
        <v>3448</v>
      </c>
      <c r="B505" s="86" t="s">
        <v>3449</v>
      </c>
      <c r="C505" s="86">
        <v>2</v>
      </c>
      <c r="D505" s="123">
        <v>0.0011455204387111966</v>
      </c>
      <c r="E505" s="123">
        <v>3.2336305801644634</v>
      </c>
      <c r="F505" s="86" t="s">
        <v>3669</v>
      </c>
      <c r="G505" s="86" t="b">
        <v>0</v>
      </c>
      <c r="H505" s="86" t="b">
        <v>0</v>
      </c>
      <c r="I505" s="86" t="b">
        <v>0</v>
      </c>
      <c r="J505" s="86" t="b">
        <v>0</v>
      </c>
      <c r="K505" s="86" t="b">
        <v>0</v>
      </c>
      <c r="L505" s="86" t="b">
        <v>0</v>
      </c>
    </row>
    <row r="506" spans="1:12" ht="15">
      <c r="A506" s="86" t="s">
        <v>3449</v>
      </c>
      <c r="B506" s="86" t="s">
        <v>3450</v>
      </c>
      <c r="C506" s="86">
        <v>2</v>
      </c>
      <c r="D506" s="123">
        <v>0.0011455204387111966</v>
      </c>
      <c r="E506" s="123">
        <v>3.2336305801644634</v>
      </c>
      <c r="F506" s="86" t="s">
        <v>3669</v>
      </c>
      <c r="G506" s="86" t="b">
        <v>0</v>
      </c>
      <c r="H506" s="86" t="b">
        <v>0</v>
      </c>
      <c r="I506" s="86" t="b">
        <v>0</v>
      </c>
      <c r="J506" s="86" t="b">
        <v>0</v>
      </c>
      <c r="K506" s="86" t="b">
        <v>0</v>
      </c>
      <c r="L506" s="86" t="b">
        <v>0</v>
      </c>
    </row>
    <row r="507" spans="1:12" ht="15">
      <c r="A507" s="86" t="s">
        <v>3450</v>
      </c>
      <c r="B507" s="86" t="s">
        <v>3136</v>
      </c>
      <c r="C507" s="86">
        <v>2</v>
      </c>
      <c r="D507" s="123">
        <v>0.0011455204387111966</v>
      </c>
      <c r="E507" s="123">
        <v>2.6895625358141877</v>
      </c>
      <c r="F507" s="86" t="s">
        <v>3669</v>
      </c>
      <c r="G507" s="86" t="b">
        <v>0</v>
      </c>
      <c r="H507" s="86" t="b">
        <v>0</v>
      </c>
      <c r="I507" s="86" t="b">
        <v>0</v>
      </c>
      <c r="J507" s="86" t="b">
        <v>0</v>
      </c>
      <c r="K507" s="86" t="b">
        <v>0</v>
      </c>
      <c r="L507" s="86" t="b">
        <v>0</v>
      </c>
    </row>
    <row r="508" spans="1:12" ht="15">
      <c r="A508" s="86" t="s">
        <v>3136</v>
      </c>
      <c r="B508" s="86" t="s">
        <v>3107</v>
      </c>
      <c r="C508" s="86">
        <v>2</v>
      </c>
      <c r="D508" s="123">
        <v>0.0011455204387111966</v>
      </c>
      <c r="E508" s="123">
        <v>2.0363500220388437</v>
      </c>
      <c r="F508" s="86" t="s">
        <v>3669</v>
      </c>
      <c r="G508" s="86" t="b">
        <v>0</v>
      </c>
      <c r="H508" s="86" t="b">
        <v>0</v>
      </c>
      <c r="I508" s="86" t="b">
        <v>0</v>
      </c>
      <c r="J508" s="86" t="b">
        <v>0</v>
      </c>
      <c r="K508" s="86" t="b">
        <v>0</v>
      </c>
      <c r="L508" s="86" t="b">
        <v>0</v>
      </c>
    </row>
    <row r="509" spans="1:12" ht="15">
      <c r="A509" s="86" t="s">
        <v>3107</v>
      </c>
      <c r="B509" s="86" t="s">
        <v>3451</v>
      </c>
      <c r="C509" s="86">
        <v>2</v>
      </c>
      <c r="D509" s="123">
        <v>0.0011455204387111966</v>
      </c>
      <c r="E509" s="123">
        <v>2.5804180663891194</v>
      </c>
      <c r="F509" s="86" t="s">
        <v>3669</v>
      </c>
      <c r="G509" s="86" t="b">
        <v>0</v>
      </c>
      <c r="H509" s="86" t="b">
        <v>0</v>
      </c>
      <c r="I509" s="86" t="b">
        <v>0</v>
      </c>
      <c r="J509" s="86" t="b">
        <v>0</v>
      </c>
      <c r="K509" s="86" t="b">
        <v>0</v>
      </c>
      <c r="L509" s="86" t="b">
        <v>0</v>
      </c>
    </row>
    <row r="510" spans="1:12" ht="15">
      <c r="A510" s="86" t="s">
        <v>3451</v>
      </c>
      <c r="B510" s="86" t="s">
        <v>3452</v>
      </c>
      <c r="C510" s="86">
        <v>2</v>
      </c>
      <c r="D510" s="123">
        <v>0.0011455204387111966</v>
      </c>
      <c r="E510" s="123">
        <v>3.2336305801644634</v>
      </c>
      <c r="F510" s="86" t="s">
        <v>3669</v>
      </c>
      <c r="G510" s="86" t="b">
        <v>0</v>
      </c>
      <c r="H510" s="86" t="b">
        <v>0</v>
      </c>
      <c r="I510" s="86" t="b">
        <v>0</v>
      </c>
      <c r="J510" s="86" t="b">
        <v>0</v>
      </c>
      <c r="K510" s="86" t="b">
        <v>0</v>
      </c>
      <c r="L510" s="86" t="b">
        <v>0</v>
      </c>
    </row>
    <row r="511" spans="1:12" ht="15">
      <c r="A511" s="86" t="s">
        <v>3152</v>
      </c>
      <c r="B511" s="86" t="s">
        <v>3150</v>
      </c>
      <c r="C511" s="86">
        <v>2</v>
      </c>
      <c r="D511" s="123">
        <v>0.0011455204387111966</v>
      </c>
      <c r="E511" s="123">
        <v>2.279388070725138</v>
      </c>
      <c r="F511" s="86" t="s">
        <v>3669</v>
      </c>
      <c r="G511" s="86" t="b">
        <v>0</v>
      </c>
      <c r="H511" s="86" t="b">
        <v>0</v>
      </c>
      <c r="I511" s="86" t="b">
        <v>0</v>
      </c>
      <c r="J511" s="86" t="b">
        <v>0</v>
      </c>
      <c r="K511" s="86" t="b">
        <v>0</v>
      </c>
      <c r="L511" s="86" t="b">
        <v>0</v>
      </c>
    </row>
    <row r="512" spans="1:12" ht="15">
      <c r="A512" s="86" t="s">
        <v>3150</v>
      </c>
      <c r="B512" s="86" t="s">
        <v>3329</v>
      </c>
      <c r="C512" s="86">
        <v>2</v>
      </c>
      <c r="D512" s="123">
        <v>0.0011455204387111966</v>
      </c>
      <c r="E512" s="123">
        <v>2.5804180663891194</v>
      </c>
      <c r="F512" s="86" t="s">
        <v>3669</v>
      </c>
      <c r="G512" s="86" t="b">
        <v>0</v>
      </c>
      <c r="H512" s="86" t="b">
        <v>0</v>
      </c>
      <c r="I512" s="86" t="b">
        <v>0</v>
      </c>
      <c r="J512" s="86" t="b">
        <v>0</v>
      </c>
      <c r="K512" s="86" t="b">
        <v>0</v>
      </c>
      <c r="L512" s="86" t="b">
        <v>0</v>
      </c>
    </row>
    <row r="513" spans="1:12" ht="15">
      <c r="A513" s="86" t="s">
        <v>3329</v>
      </c>
      <c r="B513" s="86" t="s">
        <v>3330</v>
      </c>
      <c r="C513" s="86">
        <v>2</v>
      </c>
      <c r="D513" s="123">
        <v>0.0011455204387111966</v>
      </c>
      <c r="E513" s="123">
        <v>2.8814480620531007</v>
      </c>
      <c r="F513" s="86" t="s">
        <v>3669</v>
      </c>
      <c r="G513" s="86" t="b">
        <v>0</v>
      </c>
      <c r="H513" s="86" t="b">
        <v>0</v>
      </c>
      <c r="I513" s="86" t="b">
        <v>0</v>
      </c>
      <c r="J513" s="86" t="b">
        <v>0</v>
      </c>
      <c r="K513" s="86" t="b">
        <v>0</v>
      </c>
      <c r="L513" s="86" t="b">
        <v>0</v>
      </c>
    </row>
    <row r="514" spans="1:12" ht="15">
      <c r="A514" s="86" t="s">
        <v>3330</v>
      </c>
      <c r="B514" s="86" t="s">
        <v>3453</v>
      </c>
      <c r="C514" s="86">
        <v>2</v>
      </c>
      <c r="D514" s="123">
        <v>0.0011455204387111966</v>
      </c>
      <c r="E514" s="123">
        <v>3.057539321108782</v>
      </c>
      <c r="F514" s="86" t="s">
        <v>3669</v>
      </c>
      <c r="G514" s="86" t="b">
        <v>0</v>
      </c>
      <c r="H514" s="86" t="b">
        <v>0</v>
      </c>
      <c r="I514" s="86" t="b">
        <v>0</v>
      </c>
      <c r="J514" s="86" t="b">
        <v>0</v>
      </c>
      <c r="K514" s="86" t="b">
        <v>0</v>
      </c>
      <c r="L514" s="86" t="b">
        <v>0</v>
      </c>
    </row>
    <row r="515" spans="1:12" ht="15">
      <c r="A515" s="86" t="s">
        <v>3453</v>
      </c>
      <c r="B515" s="86" t="s">
        <v>3454</v>
      </c>
      <c r="C515" s="86">
        <v>2</v>
      </c>
      <c r="D515" s="123">
        <v>0.0011455204387111966</v>
      </c>
      <c r="E515" s="123">
        <v>3.2336305801644634</v>
      </c>
      <c r="F515" s="86" t="s">
        <v>3669</v>
      </c>
      <c r="G515" s="86" t="b">
        <v>0</v>
      </c>
      <c r="H515" s="86" t="b">
        <v>0</v>
      </c>
      <c r="I515" s="86" t="b">
        <v>0</v>
      </c>
      <c r="J515" s="86" t="b">
        <v>0</v>
      </c>
      <c r="K515" s="86" t="b">
        <v>0</v>
      </c>
      <c r="L515" s="86" t="b">
        <v>0</v>
      </c>
    </row>
    <row r="516" spans="1:12" ht="15">
      <c r="A516" s="86" t="s">
        <v>3454</v>
      </c>
      <c r="B516" s="86" t="s">
        <v>3097</v>
      </c>
      <c r="C516" s="86">
        <v>2</v>
      </c>
      <c r="D516" s="123">
        <v>0.0011455204387111966</v>
      </c>
      <c r="E516" s="123">
        <v>2.534660575828444</v>
      </c>
      <c r="F516" s="86" t="s">
        <v>3669</v>
      </c>
      <c r="G516" s="86" t="b">
        <v>0</v>
      </c>
      <c r="H516" s="86" t="b">
        <v>0</v>
      </c>
      <c r="I516" s="86" t="b">
        <v>0</v>
      </c>
      <c r="J516" s="86" t="b">
        <v>0</v>
      </c>
      <c r="K516" s="86" t="b">
        <v>0</v>
      </c>
      <c r="L516" s="86" t="b">
        <v>0</v>
      </c>
    </row>
    <row r="517" spans="1:12" ht="15">
      <c r="A517" s="86" t="s">
        <v>3097</v>
      </c>
      <c r="B517" s="86" t="s">
        <v>3455</v>
      </c>
      <c r="C517" s="86">
        <v>2</v>
      </c>
      <c r="D517" s="123">
        <v>0.0011455204387111966</v>
      </c>
      <c r="E517" s="123">
        <v>2.534660575828444</v>
      </c>
      <c r="F517" s="86" t="s">
        <v>3669</v>
      </c>
      <c r="G517" s="86" t="b">
        <v>0</v>
      </c>
      <c r="H517" s="86" t="b">
        <v>0</v>
      </c>
      <c r="I517" s="86" t="b">
        <v>0</v>
      </c>
      <c r="J517" s="86" t="b">
        <v>0</v>
      </c>
      <c r="K517" s="86" t="b">
        <v>0</v>
      </c>
      <c r="L517" s="86" t="b">
        <v>0</v>
      </c>
    </row>
    <row r="518" spans="1:12" ht="15">
      <c r="A518" s="86" t="s">
        <v>3455</v>
      </c>
      <c r="B518" s="86" t="s">
        <v>3080</v>
      </c>
      <c r="C518" s="86">
        <v>2</v>
      </c>
      <c r="D518" s="123">
        <v>0.0011455204387111966</v>
      </c>
      <c r="E518" s="123">
        <v>2.279388070725138</v>
      </c>
      <c r="F518" s="86" t="s">
        <v>3669</v>
      </c>
      <c r="G518" s="86" t="b">
        <v>0</v>
      </c>
      <c r="H518" s="86" t="b">
        <v>0</v>
      </c>
      <c r="I518" s="86" t="b">
        <v>0</v>
      </c>
      <c r="J518" s="86" t="b">
        <v>0</v>
      </c>
      <c r="K518" s="86" t="b">
        <v>0</v>
      </c>
      <c r="L518" s="86" t="b">
        <v>0</v>
      </c>
    </row>
    <row r="519" spans="1:12" ht="15">
      <c r="A519" s="86" t="s">
        <v>3080</v>
      </c>
      <c r="B519" s="86" t="s">
        <v>3456</v>
      </c>
      <c r="C519" s="86">
        <v>2</v>
      </c>
      <c r="D519" s="123">
        <v>0.0011455204387111966</v>
      </c>
      <c r="E519" s="123">
        <v>2.3042116544501705</v>
      </c>
      <c r="F519" s="86" t="s">
        <v>3669</v>
      </c>
      <c r="G519" s="86" t="b">
        <v>0</v>
      </c>
      <c r="H519" s="86" t="b">
        <v>0</v>
      </c>
      <c r="I519" s="86" t="b">
        <v>0</v>
      </c>
      <c r="J519" s="86" t="b">
        <v>0</v>
      </c>
      <c r="K519" s="86" t="b">
        <v>0</v>
      </c>
      <c r="L519" s="86" t="b">
        <v>0</v>
      </c>
    </row>
    <row r="520" spans="1:12" ht="15">
      <c r="A520" s="86" t="s">
        <v>3456</v>
      </c>
      <c r="B520" s="86" t="s">
        <v>3457</v>
      </c>
      <c r="C520" s="86">
        <v>2</v>
      </c>
      <c r="D520" s="123">
        <v>0.0011455204387111966</v>
      </c>
      <c r="E520" s="123">
        <v>3.2336305801644634</v>
      </c>
      <c r="F520" s="86" t="s">
        <v>3669</v>
      </c>
      <c r="G520" s="86" t="b">
        <v>0</v>
      </c>
      <c r="H520" s="86" t="b">
        <v>0</v>
      </c>
      <c r="I520" s="86" t="b">
        <v>0</v>
      </c>
      <c r="J520" s="86" t="b">
        <v>0</v>
      </c>
      <c r="K520" s="86" t="b">
        <v>0</v>
      </c>
      <c r="L520" s="86" t="b">
        <v>0</v>
      </c>
    </row>
    <row r="521" spans="1:12" ht="15">
      <c r="A521" s="86" t="s">
        <v>3457</v>
      </c>
      <c r="B521" s="86" t="s">
        <v>3458</v>
      </c>
      <c r="C521" s="86">
        <v>2</v>
      </c>
      <c r="D521" s="123">
        <v>0.0011455204387111966</v>
      </c>
      <c r="E521" s="123">
        <v>3.2336305801644634</v>
      </c>
      <c r="F521" s="86" t="s">
        <v>3669</v>
      </c>
      <c r="G521" s="86" t="b">
        <v>0</v>
      </c>
      <c r="H521" s="86" t="b">
        <v>0</v>
      </c>
      <c r="I521" s="86" t="b">
        <v>0</v>
      </c>
      <c r="J521" s="86" t="b">
        <v>0</v>
      </c>
      <c r="K521" s="86" t="b">
        <v>0</v>
      </c>
      <c r="L521" s="86" t="b">
        <v>0</v>
      </c>
    </row>
    <row r="522" spans="1:12" ht="15">
      <c r="A522" s="86" t="s">
        <v>3458</v>
      </c>
      <c r="B522" s="86" t="s">
        <v>3081</v>
      </c>
      <c r="C522" s="86">
        <v>2</v>
      </c>
      <c r="D522" s="123">
        <v>0.0011455204387111966</v>
      </c>
      <c r="E522" s="123">
        <v>2.5804180663891194</v>
      </c>
      <c r="F522" s="86" t="s">
        <v>3669</v>
      </c>
      <c r="G522" s="86" t="b">
        <v>0</v>
      </c>
      <c r="H522" s="86" t="b">
        <v>0</v>
      </c>
      <c r="I522" s="86" t="b">
        <v>0</v>
      </c>
      <c r="J522" s="86" t="b">
        <v>0</v>
      </c>
      <c r="K522" s="86" t="b">
        <v>0</v>
      </c>
      <c r="L522" s="86" t="b">
        <v>0</v>
      </c>
    </row>
    <row r="523" spans="1:12" ht="15">
      <c r="A523" s="86" t="s">
        <v>3081</v>
      </c>
      <c r="B523" s="86" t="s">
        <v>3459</v>
      </c>
      <c r="C523" s="86">
        <v>2</v>
      </c>
      <c r="D523" s="123">
        <v>0.0011455204387111966</v>
      </c>
      <c r="E523" s="123">
        <v>2.3305405931725196</v>
      </c>
      <c r="F523" s="86" t="s">
        <v>3669</v>
      </c>
      <c r="G523" s="86" t="b">
        <v>0</v>
      </c>
      <c r="H523" s="86" t="b">
        <v>0</v>
      </c>
      <c r="I523" s="86" t="b">
        <v>0</v>
      </c>
      <c r="J523" s="86" t="b">
        <v>0</v>
      </c>
      <c r="K523" s="86" t="b">
        <v>0</v>
      </c>
      <c r="L523" s="86" t="b">
        <v>0</v>
      </c>
    </row>
    <row r="524" spans="1:12" ht="15">
      <c r="A524" s="86" t="s">
        <v>3459</v>
      </c>
      <c r="B524" s="86" t="s">
        <v>3460</v>
      </c>
      <c r="C524" s="86">
        <v>2</v>
      </c>
      <c r="D524" s="123">
        <v>0.0011455204387111966</v>
      </c>
      <c r="E524" s="123">
        <v>3.2336305801644634</v>
      </c>
      <c r="F524" s="86" t="s">
        <v>3669</v>
      </c>
      <c r="G524" s="86" t="b">
        <v>0</v>
      </c>
      <c r="H524" s="86" t="b">
        <v>0</v>
      </c>
      <c r="I524" s="86" t="b">
        <v>0</v>
      </c>
      <c r="J524" s="86" t="b">
        <v>0</v>
      </c>
      <c r="K524" s="86" t="b">
        <v>0</v>
      </c>
      <c r="L524" s="86" t="b">
        <v>0</v>
      </c>
    </row>
    <row r="525" spans="1:12" ht="15">
      <c r="A525" s="86" t="s">
        <v>3460</v>
      </c>
      <c r="B525" s="86" t="s">
        <v>3461</v>
      </c>
      <c r="C525" s="86">
        <v>2</v>
      </c>
      <c r="D525" s="123">
        <v>0.0011455204387111966</v>
      </c>
      <c r="E525" s="123">
        <v>3.2336305801644634</v>
      </c>
      <c r="F525" s="86" t="s">
        <v>3669</v>
      </c>
      <c r="G525" s="86" t="b">
        <v>0</v>
      </c>
      <c r="H525" s="86" t="b">
        <v>0</v>
      </c>
      <c r="I525" s="86" t="b">
        <v>0</v>
      </c>
      <c r="J525" s="86" t="b">
        <v>0</v>
      </c>
      <c r="K525" s="86" t="b">
        <v>0</v>
      </c>
      <c r="L525" s="86" t="b">
        <v>0</v>
      </c>
    </row>
    <row r="526" spans="1:12" ht="15">
      <c r="A526" s="86" t="s">
        <v>3461</v>
      </c>
      <c r="B526" s="86" t="s">
        <v>2524</v>
      </c>
      <c r="C526" s="86">
        <v>2</v>
      </c>
      <c r="D526" s="123">
        <v>0.0011455204387111966</v>
      </c>
      <c r="E526" s="123">
        <v>2.534660575828444</v>
      </c>
      <c r="F526" s="86" t="s">
        <v>3669</v>
      </c>
      <c r="G526" s="86" t="b">
        <v>0</v>
      </c>
      <c r="H526" s="86" t="b">
        <v>0</v>
      </c>
      <c r="I526" s="86" t="b">
        <v>0</v>
      </c>
      <c r="J526" s="86" t="b">
        <v>0</v>
      </c>
      <c r="K526" s="86" t="b">
        <v>0</v>
      </c>
      <c r="L526" s="86" t="b">
        <v>0</v>
      </c>
    </row>
    <row r="527" spans="1:12" ht="15">
      <c r="A527" s="86" t="s">
        <v>2524</v>
      </c>
      <c r="B527" s="86" t="s">
        <v>379</v>
      </c>
      <c r="C527" s="86">
        <v>2</v>
      </c>
      <c r="D527" s="123">
        <v>0.0011455204387111966</v>
      </c>
      <c r="E527" s="123">
        <v>2.534660575828444</v>
      </c>
      <c r="F527" s="86" t="s">
        <v>3669</v>
      </c>
      <c r="G527" s="86" t="b">
        <v>0</v>
      </c>
      <c r="H527" s="86" t="b">
        <v>0</v>
      </c>
      <c r="I527" s="86" t="b">
        <v>0</v>
      </c>
      <c r="J527" s="86" t="b">
        <v>0</v>
      </c>
      <c r="K527" s="86" t="b">
        <v>0</v>
      </c>
      <c r="L527" s="86" t="b">
        <v>0</v>
      </c>
    </row>
    <row r="528" spans="1:12" ht="15">
      <c r="A528" s="86" t="s">
        <v>379</v>
      </c>
      <c r="B528" s="86" t="s">
        <v>405</v>
      </c>
      <c r="C528" s="86">
        <v>2</v>
      </c>
      <c r="D528" s="123">
        <v>0.0011455204387111966</v>
      </c>
      <c r="E528" s="123">
        <v>3.2336305801644634</v>
      </c>
      <c r="F528" s="86" t="s">
        <v>3669</v>
      </c>
      <c r="G528" s="86" t="b">
        <v>0</v>
      </c>
      <c r="H528" s="86" t="b">
        <v>0</v>
      </c>
      <c r="I528" s="86" t="b">
        <v>0</v>
      </c>
      <c r="J528" s="86" t="b">
        <v>0</v>
      </c>
      <c r="K528" s="86" t="b">
        <v>0</v>
      </c>
      <c r="L528" s="86" t="b">
        <v>0</v>
      </c>
    </row>
    <row r="529" spans="1:12" ht="15">
      <c r="A529" s="86" t="s">
        <v>405</v>
      </c>
      <c r="B529" s="86" t="s">
        <v>387</v>
      </c>
      <c r="C529" s="86">
        <v>2</v>
      </c>
      <c r="D529" s="123">
        <v>0.0011455204387111966</v>
      </c>
      <c r="E529" s="123">
        <v>2.0722625779294885</v>
      </c>
      <c r="F529" s="86" t="s">
        <v>3669</v>
      </c>
      <c r="G529" s="86" t="b">
        <v>0</v>
      </c>
      <c r="H529" s="86" t="b">
        <v>0</v>
      </c>
      <c r="I529" s="86" t="b">
        <v>0</v>
      </c>
      <c r="J529" s="86" t="b">
        <v>0</v>
      </c>
      <c r="K529" s="86" t="b">
        <v>0</v>
      </c>
      <c r="L529" s="86" t="b">
        <v>0</v>
      </c>
    </row>
    <row r="530" spans="1:12" ht="15">
      <c r="A530" s="86" t="s">
        <v>2559</v>
      </c>
      <c r="B530" s="86" t="s">
        <v>3082</v>
      </c>
      <c r="C530" s="86">
        <v>2</v>
      </c>
      <c r="D530" s="123">
        <v>0.0011455204387111966</v>
      </c>
      <c r="E530" s="123">
        <v>1.7942978863342007</v>
      </c>
      <c r="F530" s="86" t="s">
        <v>3669</v>
      </c>
      <c r="G530" s="86" t="b">
        <v>0</v>
      </c>
      <c r="H530" s="86" t="b">
        <v>0</v>
      </c>
      <c r="I530" s="86" t="b">
        <v>0</v>
      </c>
      <c r="J530" s="86" t="b">
        <v>1</v>
      </c>
      <c r="K530" s="86" t="b">
        <v>0</v>
      </c>
      <c r="L530" s="86" t="b">
        <v>0</v>
      </c>
    </row>
    <row r="531" spans="1:12" ht="15">
      <c r="A531" s="86" t="s">
        <v>3082</v>
      </c>
      <c r="B531" s="86" t="s">
        <v>3112</v>
      </c>
      <c r="C531" s="86">
        <v>2</v>
      </c>
      <c r="D531" s="123">
        <v>0.0011455204387111966</v>
      </c>
      <c r="E531" s="123">
        <v>1.7565093254448008</v>
      </c>
      <c r="F531" s="86" t="s">
        <v>3669</v>
      </c>
      <c r="G531" s="86" t="b">
        <v>1</v>
      </c>
      <c r="H531" s="86" t="b">
        <v>0</v>
      </c>
      <c r="I531" s="86" t="b">
        <v>0</v>
      </c>
      <c r="J531" s="86" t="b">
        <v>0</v>
      </c>
      <c r="K531" s="86" t="b">
        <v>0</v>
      </c>
      <c r="L531" s="86" t="b">
        <v>0</v>
      </c>
    </row>
    <row r="532" spans="1:12" ht="15">
      <c r="A532" s="86" t="s">
        <v>3112</v>
      </c>
      <c r="B532" s="86" t="s">
        <v>323</v>
      </c>
      <c r="C532" s="86">
        <v>2</v>
      </c>
      <c r="D532" s="123">
        <v>0.0011455204387111966</v>
      </c>
      <c r="E532" s="123">
        <v>2.1544493341168383</v>
      </c>
      <c r="F532" s="86" t="s">
        <v>3669</v>
      </c>
      <c r="G532" s="86" t="b">
        <v>0</v>
      </c>
      <c r="H532" s="86" t="b">
        <v>0</v>
      </c>
      <c r="I532" s="86" t="b">
        <v>0</v>
      </c>
      <c r="J532" s="86" t="b">
        <v>0</v>
      </c>
      <c r="K532" s="86" t="b">
        <v>0</v>
      </c>
      <c r="L532" s="86" t="b">
        <v>0</v>
      </c>
    </row>
    <row r="533" spans="1:12" ht="15">
      <c r="A533" s="86" t="s">
        <v>323</v>
      </c>
      <c r="B533" s="86" t="s">
        <v>587</v>
      </c>
      <c r="C533" s="86">
        <v>2</v>
      </c>
      <c r="D533" s="123">
        <v>0.0011455204387111966</v>
      </c>
      <c r="E533" s="123">
        <v>0.8756957331640094</v>
      </c>
      <c r="F533" s="86" t="s">
        <v>3669</v>
      </c>
      <c r="G533" s="86" t="b">
        <v>0</v>
      </c>
      <c r="H533" s="86" t="b">
        <v>0</v>
      </c>
      <c r="I533" s="86" t="b">
        <v>0</v>
      </c>
      <c r="J533" s="86" t="b">
        <v>0</v>
      </c>
      <c r="K533" s="86" t="b">
        <v>0</v>
      </c>
      <c r="L533" s="86" t="b">
        <v>0</v>
      </c>
    </row>
    <row r="534" spans="1:12" ht="15">
      <c r="A534" s="86" t="s">
        <v>3462</v>
      </c>
      <c r="B534" s="86" t="s">
        <v>3225</v>
      </c>
      <c r="C534" s="86">
        <v>2</v>
      </c>
      <c r="D534" s="123">
        <v>0.0011455204387111966</v>
      </c>
      <c r="E534" s="123">
        <v>2.932600584500482</v>
      </c>
      <c r="F534" s="86" t="s">
        <v>3669</v>
      </c>
      <c r="G534" s="86" t="b">
        <v>0</v>
      </c>
      <c r="H534" s="86" t="b">
        <v>0</v>
      </c>
      <c r="I534" s="86" t="b">
        <v>0</v>
      </c>
      <c r="J534" s="86" t="b">
        <v>0</v>
      </c>
      <c r="K534" s="86" t="b">
        <v>0</v>
      </c>
      <c r="L534" s="86" t="b">
        <v>0</v>
      </c>
    </row>
    <row r="535" spans="1:12" ht="15">
      <c r="A535" s="86" t="s">
        <v>3225</v>
      </c>
      <c r="B535" s="86" t="s">
        <v>3463</v>
      </c>
      <c r="C535" s="86">
        <v>2</v>
      </c>
      <c r="D535" s="123">
        <v>0.0011455204387111966</v>
      </c>
      <c r="E535" s="123">
        <v>2.932600584500482</v>
      </c>
      <c r="F535" s="86" t="s">
        <v>3669</v>
      </c>
      <c r="G535" s="86" t="b">
        <v>0</v>
      </c>
      <c r="H535" s="86" t="b">
        <v>0</v>
      </c>
      <c r="I535" s="86" t="b">
        <v>0</v>
      </c>
      <c r="J535" s="86" t="b">
        <v>0</v>
      </c>
      <c r="K535" s="86" t="b">
        <v>0</v>
      </c>
      <c r="L535" s="86" t="b">
        <v>0</v>
      </c>
    </row>
    <row r="536" spans="1:12" ht="15">
      <c r="A536" s="86" t="s">
        <v>3463</v>
      </c>
      <c r="B536" s="86" t="s">
        <v>3464</v>
      </c>
      <c r="C536" s="86">
        <v>2</v>
      </c>
      <c r="D536" s="123">
        <v>0.0011455204387111966</v>
      </c>
      <c r="E536" s="123">
        <v>3.2336305801644634</v>
      </c>
      <c r="F536" s="86" t="s">
        <v>3669</v>
      </c>
      <c r="G536" s="86" t="b">
        <v>0</v>
      </c>
      <c r="H536" s="86" t="b">
        <v>0</v>
      </c>
      <c r="I536" s="86" t="b">
        <v>0</v>
      </c>
      <c r="J536" s="86" t="b">
        <v>0</v>
      </c>
      <c r="K536" s="86" t="b">
        <v>0</v>
      </c>
      <c r="L536" s="86" t="b">
        <v>0</v>
      </c>
    </row>
    <row r="537" spans="1:12" ht="15">
      <c r="A537" s="86" t="s">
        <v>3464</v>
      </c>
      <c r="B537" s="86" t="s">
        <v>3465</v>
      </c>
      <c r="C537" s="86">
        <v>2</v>
      </c>
      <c r="D537" s="123">
        <v>0.0011455204387111966</v>
      </c>
      <c r="E537" s="123">
        <v>3.2336305801644634</v>
      </c>
      <c r="F537" s="86" t="s">
        <v>3669</v>
      </c>
      <c r="G537" s="86" t="b">
        <v>0</v>
      </c>
      <c r="H537" s="86" t="b">
        <v>0</v>
      </c>
      <c r="I537" s="86" t="b">
        <v>0</v>
      </c>
      <c r="J537" s="86" t="b">
        <v>0</v>
      </c>
      <c r="K537" s="86" t="b">
        <v>0</v>
      </c>
      <c r="L537" s="86" t="b">
        <v>0</v>
      </c>
    </row>
    <row r="538" spans="1:12" ht="15">
      <c r="A538" s="86" t="s">
        <v>3465</v>
      </c>
      <c r="B538" s="86" t="s">
        <v>3466</v>
      </c>
      <c r="C538" s="86">
        <v>2</v>
      </c>
      <c r="D538" s="123">
        <v>0.0011455204387111966</v>
      </c>
      <c r="E538" s="123">
        <v>3.2336305801644634</v>
      </c>
      <c r="F538" s="86" t="s">
        <v>3669</v>
      </c>
      <c r="G538" s="86" t="b">
        <v>0</v>
      </c>
      <c r="H538" s="86" t="b">
        <v>0</v>
      </c>
      <c r="I538" s="86" t="b">
        <v>0</v>
      </c>
      <c r="J538" s="86" t="b">
        <v>0</v>
      </c>
      <c r="K538" s="86" t="b">
        <v>0</v>
      </c>
      <c r="L538" s="86" t="b">
        <v>0</v>
      </c>
    </row>
    <row r="539" spans="1:12" ht="15">
      <c r="A539" s="86" t="s">
        <v>3466</v>
      </c>
      <c r="B539" s="86" t="s">
        <v>3467</v>
      </c>
      <c r="C539" s="86">
        <v>2</v>
      </c>
      <c r="D539" s="123">
        <v>0.0011455204387111966</v>
      </c>
      <c r="E539" s="123">
        <v>3.2336305801644634</v>
      </c>
      <c r="F539" s="86" t="s">
        <v>3669</v>
      </c>
      <c r="G539" s="86" t="b">
        <v>0</v>
      </c>
      <c r="H539" s="86" t="b">
        <v>0</v>
      </c>
      <c r="I539" s="86" t="b">
        <v>0</v>
      </c>
      <c r="J539" s="86" t="b">
        <v>1</v>
      </c>
      <c r="K539" s="86" t="b">
        <v>0</v>
      </c>
      <c r="L539" s="86" t="b">
        <v>0</v>
      </c>
    </row>
    <row r="540" spans="1:12" ht="15">
      <c r="A540" s="86" t="s">
        <v>3467</v>
      </c>
      <c r="B540" s="86" t="s">
        <v>3468</v>
      </c>
      <c r="C540" s="86">
        <v>2</v>
      </c>
      <c r="D540" s="123">
        <v>0.0011455204387111966</v>
      </c>
      <c r="E540" s="123">
        <v>3.2336305801644634</v>
      </c>
      <c r="F540" s="86" t="s">
        <v>3669</v>
      </c>
      <c r="G540" s="86" t="b">
        <v>1</v>
      </c>
      <c r="H540" s="86" t="b">
        <v>0</v>
      </c>
      <c r="I540" s="86" t="b">
        <v>0</v>
      </c>
      <c r="J540" s="86" t="b">
        <v>0</v>
      </c>
      <c r="K540" s="86" t="b">
        <v>1</v>
      </c>
      <c r="L540" s="86" t="b">
        <v>0</v>
      </c>
    </row>
    <row r="541" spans="1:12" ht="15">
      <c r="A541" s="86" t="s">
        <v>3468</v>
      </c>
      <c r="B541" s="86" t="s">
        <v>3469</v>
      </c>
      <c r="C541" s="86">
        <v>2</v>
      </c>
      <c r="D541" s="123">
        <v>0.0011455204387111966</v>
      </c>
      <c r="E541" s="123">
        <v>3.2336305801644634</v>
      </c>
      <c r="F541" s="86" t="s">
        <v>3669</v>
      </c>
      <c r="G541" s="86" t="b">
        <v>0</v>
      </c>
      <c r="H541" s="86" t="b">
        <v>1</v>
      </c>
      <c r="I541" s="86" t="b">
        <v>0</v>
      </c>
      <c r="J541" s="86" t="b">
        <v>0</v>
      </c>
      <c r="K541" s="86" t="b">
        <v>0</v>
      </c>
      <c r="L541" s="86" t="b">
        <v>0</v>
      </c>
    </row>
    <row r="542" spans="1:12" ht="15">
      <c r="A542" s="86" t="s">
        <v>3469</v>
      </c>
      <c r="B542" s="86" t="s">
        <v>3470</v>
      </c>
      <c r="C542" s="86">
        <v>2</v>
      </c>
      <c r="D542" s="123">
        <v>0.0011455204387111966</v>
      </c>
      <c r="E542" s="123">
        <v>3.2336305801644634</v>
      </c>
      <c r="F542" s="86" t="s">
        <v>3669</v>
      </c>
      <c r="G542" s="86" t="b">
        <v>0</v>
      </c>
      <c r="H542" s="86" t="b">
        <v>0</v>
      </c>
      <c r="I542" s="86" t="b">
        <v>0</v>
      </c>
      <c r="J542" s="86" t="b">
        <v>0</v>
      </c>
      <c r="K542" s="86" t="b">
        <v>1</v>
      </c>
      <c r="L542" s="86" t="b">
        <v>0</v>
      </c>
    </row>
    <row r="543" spans="1:12" ht="15">
      <c r="A543" s="86" t="s">
        <v>3470</v>
      </c>
      <c r="B543" s="86" t="s">
        <v>3093</v>
      </c>
      <c r="C543" s="86">
        <v>2</v>
      </c>
      <c r="D543" s="123">
        <v>0.0011455204387111966</v>
      </c>
      <c r="E543" s="123">
        <v>2.4932678906702193</v>
      </c>
      <c r="F543" s="86" t="s">
        <v>3669</v>
      </c>
      <c r="G543" s="86" t="b">
        <v>0</v>
      </c>
      <c r="H543" s="86" t="b">
        <v>1</v>
      </c>
      <c r="I543" s="86" t="b">
        <v>0</v>
      </c>
      <c r="J543" s="86" t="b">
        <v>0</v>
      </c>
      <c r="K543" s="86" t="b">
        <v>0</v>
      </c>
      <c r="L543" s="86" t="b">
        <v>0</v>
      </c>
    </row>
    <row r="544" spans="1:12" ht="15">
      <c r="A544" s="86" t="s">
        <v>3093</v>
      </c>
      <c r="B544" s="86" t="s">
        <v>2566</v>
      </c>
      <c r="C544" s="86">
        <v>2</v>
      </c>
      <c r="D544" s="123">
        <v>0.0011455204387111966</v>
      </c>
      <c r="E544" s="123">
        <v>2.0953278819981818</v>
      </c>
      <c r="F544" s="86" t="s">
        <v>3669</v>
      </c>
      <c r="G544" s="86" t="b">
        <v>0</v>
      </c>
      <c r="H544" s="86" t="b">
        <v>0</v>
      </c>
      <c r="I544" s="86" t="b">
        <v>0</v>
      </c>
      <c r="J544" s="86" t="b">
        <v>0</v>
      </c>
      <c r="K544" s="86" t="b">
        <v>1</v>
      </c>
      <c r="L544" s="86" t="b">
        <v>0</v>
      </c>
    </row>
    <row r="545" spans="1:12" ht="15">
      <c r="A545" s="86" t="s">
        <v>3159</v>
      </c>
      <c r="B545" s="86" t="s">
        <v>3471</v>
      </c>
      <c r="C545" s="86">
        <v>2</v>
      </c>
      <c r="D545" s="123">
        <v>0.0011455204387111966</v>
      </c>
      <c r="E545" s="123">
        <v>2.7565093254448008</v>
      </c>
      <c r="F545" s="86" t="s">
        <v>3669</v>
      </c>
      <c r="G545" s="86" t="b">
        <v>0</v>
      </c>
      <c r="H545" s="86" t="b">
        <v>0</v>
      </c>
      <c r="I545" s="86" t="b">
        <v>0</v>
      </c>
      <c r="J545" s="86" t="b">
        <v>0</v>
      </c>
      <c r="K545" s="86" t="b">
        <v>0</v>
      </c>
      <c r="L545" s="86" t="b">
        <v>0</v>
      </c>
    </row>
    <row r="546" spans="1:12" ht="15">
      <c r="A546" s="86" t="s">
        <v>3471</v>
      </c>
      <c r="B546" s="86" t="s">
        <v>3331</v>
      </c>
      <c r="C546" s="86">
        <v>2</v>
      </c>
      <c r="D546" s="123">
        <v>0.0011455204387111966</v>
      </c>
      <c r="E546" s="123">
        <v>3.057539321108782</v>
      </c>
      <c r="F546" s="86" t="s">
        <v>3669</v>
      </c>
      <c r="G546" s="86" t="b">
        <v>0</v>
      </c>
      <c r="H546" s="86" t="b">
        <v>0</v>
      </c>
      <c r="I546" s="86" t="b">
        <v>0</v>
      </c>
      <c r="J546" s="86" t="b">
        <v>0</v>
      </c>
      <c r="K546" s="86" t="b">
        <v>0</v>
      </c>
      <c r="L546" s="86" t="b">
        <v>0</v>
      </c>
    </row>
    <row r="547" spans="1:12" ht="15">
      <c r="A547" s="86" t="s">
        <v>3331</v>
      </c>
      <c r="B547" s="86" t="s">
        <v>587</v>
      </c>
      <c r="C547" s="86">
        <v>2</v>
      </c>
      <c r="D547" s="123">
        <v>0.0011455204387111966</v>
      </c>
      <c r="E547" s="123">
        <v>1.0006344697723095</v>
      </c>
      <c r="F547" s="86" t="s">
        <v>3669</v>
      </c>
      <c r="G547" s="86" t="b">
        <v>0</v>
      </c>
      <c r="H547" s="86" t="b">
        <v>0</v>
      </c>
      <c r="I547" s="86" t="b">
        <v>0</v>
      </c>
      <c r="J547" s="86" t="b">
        <v>0</v>
      </c>
      <c r="K547" s="86" t="b">
        <v>0</v>
      </c>
      <c r="L547" s="86" t="b">
        <v>0</v>
      </c>
    </row>
    <row r="548" spans="1:12" ht="15">
      <c r="A548" s="86" t="s">
        <v>2485</v>
      </c>
      <c r="B548" s="86" t="s">
        <v>2565</v>
      </c>
      <c r="C548" s="86">
        <v>2</v>
      </c>
      <c r="D548" s="123">
        <v>0.0011455204387111966</v>
      </c>
      <c r="E548" s="123">
        <v>1.8719027441468703</v>
      </c>
      <c r="F548" s="86" t="s">
        <v>3669</v>
      </c>
      <c r="G548" s="86" t="b">
        <v>0</v>
      </c>
      <c r="H548" s="86" t="b">
        <v>0</v>
      </c>
      <c r="I548" s="86" t="b">
        <v>0</v>
      </c>
      <c r="J548" s="86" t="b">
        <v>0</v>
      </c>
      <c r="K548" s="86" t="b">
        <v>0</v>
      </c>
      <c r="L548" s="86" t="b">
        <v>0</v>
      </c>
    </row>
    <row r="549" spans="1:12" ht="15">
      <c r="A549" s="86" t="s">
        <v>2565</v>
      </c>
      <c r="B549" s="86" t="s">
        <v>3160</v>
      </c>
      <c r="C549" s="86">
        <v>2</v>
      </c>
      <c r="D549" s="123">
        <v>0.0011455204387111966</v>
      </c>
      <c r="E549" s="123">
        <v>2.1729327398108516</v>
      </c>
      <c r="F549" s="86" t="s">
        <v>3669</v>
      </c>
      <c r="G549" s="86" t="b">
        <v>0</v>
      </c>
      <c r="H549" s="86" t="b">
        <v>0</v>
      </c>
      <c r="I549" s="86" t="b">
        <v>0</v>
      </c>
      <c r="J549" s="86" t="b">
        <v>0</v>
      </c>
      <c r="K549" s="86" t="b">
        <v>0</v>
      </c>
      <c r="L549" s="86" t="b">
        <v>0</v>
      </c>
    </row>
    <row r="550" spans="1:12" ht="15">
      <c r="A550" s="86" t="s">
        <v>3160</v>
      </c>
      <c r="B550" s="86" t="s">
        <v>3094</v>
      </c>
      <c r="C550" s="86">
        <v>2</v>
      </c>
      <c r="D550" s="123">
        <v>0.0011455204387111966</v>
      </c>
      <c r="E550" s="123">
        <v>2.212441281094525</v>
      </c>
      <c r="F550" s="86" t="s">
        <v>3669</v>
      </c>
      <c r="G550" s="86" t="b">
        <v>0</v>
      </c>
      <c r="H550" s="86" t="b">
        <v>0</v>
      </c>
      <c r="I550" s="86" t="b">
        <v>0</v>
      </c>
      <c r="J550" s="86" t="b">
        <v>0</v>
      </c>
      <c r="K550" s="86" t="b">
        <v>0</v>
      </c>
      <c r="L550" s="86" t="b">
        <v>0</v>
      </c>
    </row>
    <row r="551" spans="1:12" ht="15">
      <c r="A551" s="86" t="s">
        <v>3094</v>
      </c>
      <c r="B551" s="86" t="s">
        <v>3472</v>
      </c>
      <c r="C551" s="86">
        <v>2</v>
      </c>
      <c r="D551" s="123">
        <v>0.0011455204387111966</v>
      </c>
      <c r="E551" s="123">
        <v>2.4932678906702193</v>
      </c>
      <c r="F551" s="86" t="s">
        <v>3669</v>
      </c>
      <c r="G551" s="86" t="b">
        <v>0</v>
      </c>
      <c r="H551" s="86" t="b">
        <v>0</v>
      </c>
      <c r="I551" s="86" t="b">
        <v>0</v>
      </c>
      <c r="J551" s="86" t="b">
        <v>1</v>
      </c>
      <c r="K551" s="86" t="b">
        <v>0</v>
      </c>
      <c r="L551" s="86" t="b">
        <v>0</v>
      </c>
    </row>
    <row r="552" spans="1:12" ht="15">
      <c r="A552" s="86" t="s">
        <v>3472</v>
      </c>
      <c r="B552" s="86" t="s">
        <v>3473</v>
      </c>
      <c r="C552" s="86">
        <v>2</v>
      </c>
      <c r="D552" s="123">
        <v>0.0011455204387111966</v>
      </c>
      <c r="E552" s="123">
        <v>3.2336305801644634</v>
      </c>
      <c r="F552" s="86" t="s">
        <v>3669</v>
      </c>
      <c r="G552" s="86" t="b">
        <v>1</v>
      </c>
      <c r="H552" s="86" t="b">
        <v>0</v>
      </c>
      <c r="I552" s="86" t="b">
        <v>0</v>
      </c>
      <c r="J552" s="86" t="b">
        <v>0</v>
      </c>
      <c r="K552" s="86" t="b">
        <v>0</v>
      </c>
      <c r="L552" s="86" t="b">
        <v>0</v>
      </c>
    </row>
    <row r="553" spans="1:12" ht="15">
      <c r="A553" s="86" t="s">
        <v>3473</v>
      </c>
      <c r="B553" s="86" t="s">
        <v>3474</v>
      </c>
      <c r="C553" s="86">
        <v>2</v>
      </c>
      <c r="D553" s="123">
        <v>0.0011455204387111966</v>
      </c>
      <c r="E553" s="123">
        <v>3.2336305801644634</v>
      </c>
      <c r="F553" s="86" t="s">
        <v>3669</v>
      </c>
      <c r="G553" s="86" t="b">
        <v>0</v>
      </c>
      <c r="H553" s="86" t="b">
        <v>0</v>
      </c>
      <c r="I553" s="86" t="b">
        <v>0</v>
      </c>
      <c r="J553" s="86" t="b">
        <v>0</v>
      </c>
      <c r="K553" s="86" t="b">
        <v>0</v>
      </c>
      <c r="L553" s="86" t="b">
        <v>0</v>
      </c>
    </row>
    <row r="554" spans="1:12" ht="15">
      <c r="A554" s="86" t="s">
        <v>3474</v>
      </c>
      <c r="B554" s="86" t="s">
        <v>3475</v>
      </c>
      <c r="C554" s="86">
        <v>2</v>
      </c>
      <c r="D554" s="123">
        <v>0.0011455204387111966</v>
      </c>
      <c r="E554" s="123">
        <v>3.2336305801644634</v>
      </c>
      <c r="F554" s="86" t="s">
        <v>3669</v>
      </c>
      <c r="G554" s="86" t="b">
        <v>0</v>
      </c>
      <c r="H554" s="86" t="b">
        <v>0</v>
      </c>
      <c r="I554" s="86" t="b">
        <v>0</v>
      </c>
      <c r="J554" s="86" t="b">
        <v>0</v>
      </c>
      <c r="K554" s="86" t="b">
        <v>0</v>
      </c>
      <c r="L554" s="86" t="b">
        <v>0</v>
      </c>
    </row>
    <row r="555" spans="1:12" ht="15">
      <c r="A555" s="86" t="s">
        <v>3475</v>
      </c>
      <c r="B555" s="86" t="s">
        <v>587</v>
      </c>
      <c r="C555" s="86">
        <v>2</v>
      </c>
      <c r="D555" s="123">
        <v>0.0011455204387111966</v>
      </c>
      <c r="E555" s="123">
        <v>1.1767257288279906</v>
      </c>
      <c r="F555" s="86" t="s">
        <v>3669</v>
      </c>
      <c r="G555" s="86" t="b">
        <v>0</v>
      </c>
      <c r="H555" s="86" t="b">
        <v>0</v>
      </c>
      <c r="I555" s="86" t="b">
        <v>0</v>
      </c>
      <c r="J555" s="86" t="b">
        <v>0</v>
      </c>
      <c r="K555" s="86" t="b">
        <v>0</v>
      </c>
      <c r="L555" s="86" t="b">
        <v>0</v>
      </c>
    </row>
    <row r="556" spans="1:12" ht="15">
      <c r="A556" s="86" t="s">
        <v>378</v>
      </c>
      <c r="B556" s="86" t="s">
        <v>3476</v>
      </c>
      <c r="C556" s="86">
        <v>2</v>
      </c>
      <c r="D556" s="123">
        <v>0.0011455204387111966</v>
      </c>
      <c r="E556" s="123">
        <v>3.2336305801644634</v>
      </c>
      <c r="F556" s="86" t="s">
        <v>3669</v>
      </c>
      <c r="G556" s="86" t="b">
        <v>0</v>
      </c>
      <c r="H556" s="86" t="b">
        <v>0</v>
      </c>
      <c r="I556" s="86" t="b">
        <v>0</v>
      </c>
      <c r="J556" s="86" t="b">
        <v>0</v>
      </c>
      <c r="K556" s="86" t="b">
        <v>0</v>
      </c>
      <c r="L556" s="86" t="b">
        <v>0</v>
      </c>
    </row>
    <row r="557" spans="1:12" ht="15">
      <c r="A557" s="86" t="s">
        <v>3476</v>
      </c>
      <c r="B557" s="86" t="s">
        <v>626</v>
      </c>
      <c r="C557" s="86">
        <v>2</v>
      </c>
      <c r="D557" s="123">
        <v>0.0011455204387111966</v>
      </c>
      <c r="E557" s="123">
        <v>2.3042116544501705</v>
      </c>
      <c r="F557" s="86" t="s">
        <v>3669</v>
      </c>
      <c r="G557" s="86" t="b">
        <v>0</v>
      </c>
      <c r="H557" s="86" t="b">
        <v>0</v>
      </c>
      <c r="I557" s="86" t="b">
        <v>0</v>
      </c>
      <c r="J557" s="86" t="b">
        <v>0</v>
      </c>
      <c r="K557" s="86" t="b">
        <v>0</v>
      </c>
      <c r="L557" s="86" t="b">
        <v>0</v>
      </c>
    </row>
    <row r="558" spans="1:12" ht="15">
      <c r="A558" s="86" t="s">
        <v>626</v>
      </c>
      <c r="B558" s="86" t="s">
        <v>3161</v>
      </c>
      <c r="C558" s="86">
        <v>2</v>
      </c>
      <c r="D558" s="123">
        <v>0.0011455204387111966</v>
      </c>
      <c r="E558" s="123">
        <v>1.7787857201559532</v>
      </c>
      <c r="F558" s="86" t="s">
        <v>3669</v>
      </c>
      <c r="G558" s="86" t="b">
        <v>0</v>
      </c>
      <c r="H558" s="86" t="b">
        <v>0</v>
      </c>
      <c r="I558" s="86" t="b">
        <v>0</v>
      </c>
      <c r="J558" s="86" t="b">
        <v>0</v>
      </c>
      <c r="K558" s="86" t="b">
        <v>0</v>
      </c>
      <c r="L558" s="86" t="b">
        <v>0</v>
      </c>
    </row>
    <row r="559" spans="1:12" ht="15">
      <c r="A559" s="86" t="s">
        <v>3161</v>
      </c>
      <c r="B559" s="86" t="s">
        <v>587</v>
      </c>
      <c r="C559" s="86">
        <v>2</v>
      </c>
      <c r="D559" s="123">
        <v>0.0011455204387111966</v>
      </c>
      <c r="E559" s="123">
        <v>0.6996044741083283</v>
      </c>
      <c r="F559" s="86" t="s">
        <v>3669</v>
      </c>
      <c r="G559" s="86" t="b">
        <v>0</v>
      </c>
      <c r="H559" s="86" t="b">
        <v>0</v>
      </c>
      <c r="I559" s="86" t="b">
        <v>0</v>
      </c>
      <c r="J559" s="86" t="b">
        <v>0</v>
      </c>
      <c r="K559" s="86" t="b">
        <v>0</v>
      </c>
      <c r="L559" s="86" t="b">
        <v>0</v>
      </c>
    </row>
    <row r="560" spans="1:12" ht="15">
      <c r="A560" s="86" t="s">
        <v>3332</v>
      </c>
      <c r="B560" s="86" t="s">
        <v>3117</v>
      </c>
      <c r="C560" s="86">
        <v>2</v>
      </c>
      <c r="D560" s="123">
        <v>0.0011455204387111966</v>
      </c>
      <c r="E560" s="123">
        <v>2.4554793297808195</v>
      </c>
      <c r="F560" s="86" t="s">
        <v>3669</v>
      </c>
      <c r="G560" s="86" t="b">
        <v>0</v>
      </c>
      <c r="H560" s="86" t="b">
        <v>0</v>
      </c>
      <c r="I560" s="86" t="b">
        <v>0</v>
      </c>
      <c r="J560" s="86" t="b">
        <v>1</v>
      </c>
      <c r="K560" s="86" t="b">
        <v>0</v>
      </c>
      <c r="L560" s="86" t="b">
        <v>0</v>
      </c>
    </row>
    <row r="561" spans="1:12" ht="15">
      <c r="A561" s="86" t="s">
        <v>3117</v>
      </c>
      <c r="B561" s="86" t="s">
        <v>3182</v>
      </c>
      <c r="C561" s="86">
        <v>2</v>
      </c>
      <c r="D561" s="123">
        <v>0.0011455204387111966</v>
      </c>
      <c r="E561" s="123">
        <v>2.2336305801644634</v>
      </c>
      <c r="F561" s="86" t="s">
        <v>3669</v>
      </c>
      <c r="G561" s="86" t="b">
        <v>1</v>
      </c>
      <c r="H561" s="86" t="b">
        <v>0</v>
      </c>
      <c r="I561" s="86" t="b">
        <v>0</v>
      </c>
      <c r="J561" s="86" t="b">
        <v>0</v>
      </c>
      <c r="K561" s="86" t="b">
        <v>0</v>
      </c>
      <c r="L561" s="86" t="b">
        <v>0</v>
      </c>
    </row>
    <row r="562" spans="1:12" ht="15">
      <c r="A562" s="86" t="s">
        <v>3182</v>
      </c>
      <c r="B562" s="86" t="s">
        <v>587</v>
      </c>
      <c r="C562" s="86">
        <v>2</v>
      </c>
      <c r="D562" s="123">
        <v>0.0011455204387111966</v>
      </c>
      <c r="E562" s="123">
        <v>0.778785720155953</v>
      </c>
      <c r="F562" s="86" t="s">
        <v>3669</v>
      </c>
      <c r="G562" s="86" t="b">
        <v>0</v>
      </c>
      <c r="H562" s="86" t="b">
        <v>0</v>
      </c>
      <c r="I562" s="86" t="b">
        <v>0</v>
      </c>
      <c r="J562" s="86" t="b">
        <v>0</v>
      </c>
      <c r="K562" s="86" t="b">
        <v>0</v>
      </c>
      <c r="L562" s="86" t="b">
        <v>0</v>
      </c>
    </row>
    <row r="563" spans="1:12" ht="15">
      <c r="A563" s="86" t="s">
        <v>587</v>
      </c>
      <c r="B563" s="86" t="s">
        <v>282</v>
      </c>
      <c r="C563" s="86">
        <v>2</v>
      </c>
      <c r="D563" s="123">
        <v>0.0011455204387111966</v>
      </c>
      <c r="E563" s="123">
        <v>1.477755724491972</v>
      </c>
      <c r="F563" s="86" t="s">
        <v>3669</v>
      </c>
      <c r="G563" s="86" t="b">
        <v>0</v>
      </c>
      <c r="H563" s="86" t="b">
        <v>0</v>
      </c>
      <c r="I563" s="86" t="b">
        <v>0</v>
      </c>
      <c r="J563" s="86" t="b">
        <v>0</v>
      </c>
      <c r="K563" s="86" t="b">
        <v>0</v>
      </c>
      <c r="L563" s="86" t="b">
        <v>0</v>
      </c>
    </row>
    <row r="564" spans="1:12" ht="15">
      <c r="A564" s="86" t="s">
        <v>282</v>
      </c>
      <c r="B564" s="86" t="s">
        <v>2492</v>
      </c>
      <c r="C564" s="86">
        <v>2</v>
      </c>
      <c r="D564" s="123">
        <v>0.0011455204387111966</v>
      </c>
      <c r="E564" s="123">
        <v>3.2336305801644634</v>
      </c>
      <c r="F564" s="86" t="s">
        <v>3669</v>
      </c>
      <c r="G564" s="86" t="b">
        <v>0</v>
      </c>
      <c r="H564" s="86" t="b">
        <v>0</v>
      </c>
      <c r="I564" s="86" t="b">
        <v>0</v>
      </c>
      <c r="J564" s="86" t="b">
        <v>0</v>
      </c>
      <c r="K564" s="86" t="b">
        <v>0</v>
      </c>
      <c r="L564" s="86" t="b">
        <v>0</v>
      </c>
    </row>
    <row r="565" spans="1:12" ht="15">
      <c r="A565" s="86" t="s">
        <v>2492</v>
      </c>
      <c r="B565" s="86" t="s">
        <v>3477</v>
      </c>
      <c r="C565" s="86">
        <v>2</v>
      </c>
      <c r="D565" s="123">
        <v>0.0011455204387111966</v>
      </c>
      <c r="E565" s="123">
        <v>3.2336305801644634</v>
      </c>
      <c r="F565" s="86" t="s">
        <v>3669</v>
      </c>
      <c r="G565" s="86" t="b">
        <v>0</v>
      </c>
      <c r="H565" s="86" t="b">
        <v>0</v>
      </c>
      <c r="I565" s="86" t="b">
        <v>0</v>
      </c>
      <c r="J565" s="86" t="b">
        <v>0</v>
      </c>
      <c r="K565" s="86" t="b">
        <v>0</v>
      </c>
      <c r="L565" s="86" t="b">
        <v>0</v>
      </c>
    </row>
    <row r="566" spans="1:12" ht="15">
      <c r="A566" s="86" t="s">
        <v>2548</v>
      </c>
      <c r="B566" s="86" t="s">
        <v>3478</v>
      </c>
      <c r="C566" s="86">
        <v>2</v>
      </c>
      <c r="D566" s="123">
        <v>0.0011455204387111966</v>
      </c>
      <c r="E566" s="123">
        <v>2.534660575828444</v>
      </c>
      <c r="F566" s="86" t="s">
        <v>3669</v>
      </c>
      <c r="G566" s="86" t="b">
        <v>0</v>
      </c>
      <c r="H566" s="86" t="b">
        <v>1</v>
      </c>
      <c r="I566" s="86" t="b">
        <v>0</v>
      </c>
      <c r="J566" s="86" t="b">
        <v>1</v>
      </c>
      <c r="K566" s="86" t="b">
        <v>0</v>
      </c>
      <c r="L566" s="86" t="b">
        <v>0</v>
      </c>
    </row>
    <row r="567" spans="1:12" ht="15">
      <c r="A567" s="86" t="s">
        <v>3478</v>
      </c>
      <c r="B567" s="86" t="s">
        <v>3255</v>
      </c>
      <c r="C567" s="86">
        <v>2</v>
      </c>
      <c r="D567" s="123">
        <v>0.0011455204387111966</v>
      </c>
      <c r="E567" s="123">
        <v>2.932600584500482</v>
      </c>
      <c r="F567" s="86" t="s">
        <v>3669</v>
      </c>
      <c r="G567" s="86" t="b">
        <v>1</v>
      </c>
      <c r="H567" s="86" t="b">
        <v>0</v>
      </c>
      <c r="I567" s="86" t="b">
        <v>0</v>
      </c>
      <c r="J567" s="86" t="b">
        <v>0</v>
      </c>
      <c r="K567" s="86" t="b">
        <v>0</v>
      </c>
      <c r="L567" s="86" t="b">
        <v>0</v>
      </c>
    </row>
    <row r="568" spans="1:12" ht="15">
      <c r="A568" s="86" t="s">
        <v>3255</v>
      </c>
      <c r="B568" s="86" t="s">
        <v>3479</v>
      </c>
      <c r="C568" s="86">
        <v>2</v>
      </c>
      <c r="D568" s="123">
        <v>0.0011455204387111966</v>
      </c>
      <c r="E568" s="123">
        <v>2.932600584500482</v>
      </c>
      <c r="F568" s="86" t="s">
        <v>3669</v>
      </c>
      <c r="G568" s="86" t="b">
        <v>0</v>
      </c>
      <c r="H568" s="86" t="b">
        <v>0</v>
      </c>
      <c r="I568" s="86" t="b">
        <v>0</v>
      </c>
      <c r="J568" s="86" t="b">
        <v>0</v>
      </c>
      <c r="K568" s="86" t="b">
        <v>0</v>
      </c>
      <c r="L568" s="86" t="b">
        <v>0</v>
      </c>
    </row>
    <row r="569" spans="1:12" ht="15">
      <c r="A569" s="86" t="s">
        <v>3479</v>
      </c>
      <c r="B569" s="86" t="s">
        <v>3080</v>
      </c>
      <c r="C569" s="86">
        <v>2</v>
      </c>
      <c r="D569" s="123">
        <v>0.0011455204387111966</v>
      </c>
      <c r="E569" s="123">
        <v>2.279388070725138</v>
      </c>
      <c r="F569" s="86" t="s">
        <v>3669</v>
      </c>
      <c r="G569" s="86" t="b">
        <v>0</v>
      </c>
      <c r="H569" s="86" t="b">
        <v>0</v>
      </c>
      <c r="I569" s="86" t="b">
        <v>0</v>
      </c>
      <c r="J569" s="86" t="b">
        <v>0</v>
      </c>
      <c r="K569" s="86" t="b">
        <v>0</v>
      </c>
      <c r="L569" s="86" t="b">
        <v>0</v>
      </c>
    </row>
    <row r="570" spans="1:12" ht="15">
      <c r="A570" s="86" t="s">
        <v>3080</v>
      </c>
      <c r="B570" s="86" t="s">
        <v>3480</v>
      </c>
      <c r="C570" s="86">
        <v>2</v>
      </c>
      <c r="D570" s="123">
        <v>0.0011455204387111966</v>
      </c>
      <c r="E570" s="123">
        <v>2.3042116544501705</v>
      </c>
      <c r="F570" s="86" t="s">
        <v>3669</v>
      </c>
      <c r="G570" s="86" t="b">
        <v>0</v>
      </c>
      <c r="H570" s="86" t="b">
        <v>0</v>
      </c>
      <c r="I570" s="86" t="b">
        <v>0</v>
      </c>
      <c r="J570" s="86" t="b">
        <v>0</v>
      </c>
      <c r="K570" s="86" t="b">
        <v>0</v>
      </c>
      <c r="L570" s="86" t="b">
        <v>0</v>
      </c>
    </row>
    <row r="571" spans="1:12" ht="15">
      <c r="A571" s="86" t="s">
        <v>3480</v>
      </c>
      <c r="B571" s="86" t="s">
        <v>3481</v>
      </c>
      <c r="C571" s="86">
        <v>2</v>
      </c>
      <c r="D571" s="123">
        <v>0.0011455204387111966</v>
      </c>
      <c r="E571" s="123">
        <v>3.2336305801644634</v>
      </c>
      <c r="F571" s="86" t="s">
        <v>3669</v>
      </c>
      <c r="G571" s="86" t="b">
        <v>0</v>
      </c>
      <c r="H571" s="86" t="b">
        <v>0</v>
      </c>
      <c r="I571" s="86" t="b">
        <v>0</v>
      </c>
      <c r="J571" s="86" t="b">
        <v>0</v>
      </c>
      <c r="K571" s="86" t="b">
        <v>0</v>
      </c>
      <c r="L571" s="86" t="b">
        <v>0</v>
      </c>
    </row>
    <row r="572" spans="1:12" ht="15">
      <c r="A572" s="86" t="s">
        <v>3481</v>
      </c>
      <c r="B572" s="86" t="s">
        <v>3482</v>
      </c>
      <c r="C572" s="86">
        <v>2</v>
      </c>
      <c r="D572" s="123">
        <v>0.0011455204387111966</v>
      </c>
      <c r="E572" s="123">
        <v>3.2336305801644634</v>
      </c>
      <c r="F572" s="86" t="s">
        <v>3669</v>
      </c>
      <c r="G572" s="86" t="b">
        <v>0</v>
      </c>
      <c r="H572" s="86" t="b">
        <v>0</v>
      </c>
      <c r="I572" s="86" t="b">
        <v>0</v>
      </c>
      <c r="J572" s="86" t="b">
        <v>0</v>
      </c>
      <c r="K572" s="86" t="b">
        <v>0</v>
      </c>
      <c r="L572" s="86" t="b">
        <v>0</v>
      </c>
    </row>
    <row r="573" spans="1:12" ht="15">
      <c r="A573" s="86" t="s">
        <v>3482</v>
      </c>
      <c r="B573" s="86" t="s">
        <v>3483</v>
      </c>
      <c r="C573" s="86">
        <v>2</v>
      </c>
      <c r="D573" s="123">
        <v>0.0011455204387111966</v>
      </c>
      <c r="E573" s="123">
        <v>3.2336305801644634</v>
      </c>
      <c r="F573" s="86" t="s">
        <v>3669</v>
      </c>
      <c r="G573" s="86" t="b">
        <v>0</v>
      </c>
      <c r="H573" s="86" t="b">
        <v>0</v>
      </c>
      <c r="I573" s="86" t="b">
        <v>0</v>
      </c>
      <c r="J573" s="86" t="b">
        <v>0</v>
      </c>
      <c r="K573" s="86" t="b">
        <v>0</v>
      </c>
      <c r="L573" s="86" t="b">
        <v>0</v>
      </c>
    </row>
    <row r="574" spans="1:12" ht="15">
      <c r="A574" s="86" t="s">
        <v>3483</v>
      </c>
      <c r="B574" s="86" t="s">
        <v>613</v>
      </c>
      <c r="C574" s="86">
        <v>2</v>
      </c>
      <c r="D574" s="123">
        <v>0.0011455204387111966</v>
      </c>
      <c r="E574" s="123">
        <v>2.087502544486225</v>
      </c>
      <c r="F574" s="86" t="s">
        <v>3669</v>
      </c>
      <c r="G574" s="86" t="b">
        <v>0</v>
      </c>
      <c r="H574" s="86" t="b">
        <v>0</v>
      </c>
      <c r="I574" s="86" t="b">
        <v>0</v>
      </c>
      <c r="J574" s="86" t="b">
        <v>0</v>
      </c>
      <c r="K574" s="86" t="b">
        <v>0</v>
      </c>
      <c r="L574" s="86" t="b">
        <v>0</v>
      </c>
    </row>
    <row r="575" spans="1:12" ht="15">
      <c r="A575" s="86" t="s">
        <v>3484</v>
      </c>
      <c r="B575" s="86" t="s">
        <v>3485</v>
      </c>
      <c r="C575" s="86">
        <v>2</v>
      </c>
      <c r="D575" s="123">
        <v>0.0011455204387111966</v>
      </c>
      <c r="E575" s="123">
        <v>3.2336305801644634</v>
      </c>
      <c r="F575" s="86" t="s">
        <v>3669</v>
      </c>
      <c r="G575" s="86" t="b">
        <v>1</v>
      </c>
      <c r="H575" s="86" t="b">
        <v>0</v>
      </c>
      <c r="I575" s="86" t="b">
        <v>0</v>
      </c>
      <c r="J575" s="86" t="b">
        <v>0</v>
      </c>
      <c r="K575" s="86" t="b">
        <v>0</v>
      </c>
      <c r="L575" s="86" t="b">
        <v>0</v>
      </c>
    </row>
    <row r="576" spans="1:12" ht="15">
      <c r="A576" s="86" t="s">
        <v>3485</v>
      </c>
      <c r="B576" s="86" t="s">
        <v>3486</v>
      </c>
      <c r="C576" s="86">
        <v>2</v>
      </c>
      <c r="D576" s="123">
        <v>0.0011455204387111966</v>
      </c>
      <c r="E576" s="123">
        <v>3.2336305801644634</v>
      </c>
      <c r="F576" s="86" t="s">
        <v>3669</v>
      </c>
      <c r="G576" s="86" t="b">
        <v>0</v>
      </c>
      <c r="H576" s="86" t="b">
        <v>0</v>
      </c>
      <c r="I576" s="86" t="b">
        <v>0</v>
      </c>
      <c r="J576" s="86" t="b">
        <v>0</v>
      </c>
      <c r="K576" s="86" t="b">
        <v>0</v>
      </c>
      <c r="L576" s="86" t="b">
        <v>0</v>
      </c>
    </row>
    <row r="577" spans="1:12" ht="15">
      <c r="A577" s="86" t="s">
        <v>3486</v>
      </c>
      <c r="B577" s="86" t="s">
        <v>587</v>
      </c>
      <c r="C577" s="86">
        <v>2</v>
      </c>
      <c r="D577" s="123">
        <v>0.0011455204387111966</v>
      </c>
      <c r="E577" s="123">
        <v>1.1767257288279906</v>
      </c>
      <c r="F577" s="86" t="s">
        <v>3669</v>
      </c>
      <c r="G577" s="86" t="b">
        <v>0</v>
      </c>
      <c r="H577" s="86" t="b">
        <v>0</v>
      </c>
      <c r="I577" s="86" t="b">
        <v>0</v>
      </c>
      <c r="J577" s="86" t="b">
        <v>0</v>
      </c>
      <c r="K577" s="86" t="b">
        <v>0</v>
      </c>
      <c r="L577" s="86" t="b">
        <v>0</v>
      </c>
    </row>
    <row r="578" spans="1:12" ht="15">
      <c r="A578" s="86" t="s">
        <v>3256</v>
      </c>
      <c r="B578" s="86" t="s">
        <v>2523</v>
      </c>
      <c r="C578" s="86">
        <v>2</v>
      </c>
      <c r="D578" s="123">
        <v>0.0011455204387111966</v>
      </c>
      <c r="E578" s="123">
        <v>2.192237895006238</v>
      </c>
      <c r="F578" s="86" t="s">
        <v>3669</v>
      </c>
      <c r="G578" s="86" t="b">
        <v>1</v>
      </c>
      <c r="H578" s="86" t="b">
        <v>0</v>
      </c>
      <c r="I578" s="86" t="b">
        <v>0</v>
      </c>
      <c r="J578" s="86" t="b">
        <v>0</v>
      </c>
      <c r="K578" s="86" t="b">
        <v>0</v>
      </c>
      <c r="L578" s="86" t="b">
        <v>0</v>
      </c>
    </row>
    <row r="579" spans="1:12" ht="15">
      <c r="A579" s="86" t="s">
        <v>3129</v>
      </c>
      <c r="B579" s="86" t="s">
        <v>3122</v>
      </c>
      <c r="C579" s="86">
        <v>2</v>
      </c>
      <c r="D579" s="123">
        <v>0.0011455204387111966</v>
      </c>
      <c r="E579" s="123">
        <v>2.087502544486225</v>
      </c>
      <c r="F579" s="86" t="s">
        <v>3669</v>
      </c>
      <c r="G579" s="86" t="b">
        <v>0</v>
      </c>
      <c r="H579" s="86" t="b">
        <v>0</v>
      </c>
      <c r="I579" s="86" t="b">
        <v>0</v>
      </c>
      <c r="J579" s="86" t="b">
        <v>0</v>
      </c>
      <c r="K579" s="86" t="b">
        <v>0</v>
      </c>
      <c r="L579" s="86" t="b">
        <v>0</v>
      </c>
    </row>
    <row r="580" spans="1:12" ht="15">
      <c r="A580" s="86" t="s">
        <v>2525</v>
      </c>
      <c r="B580" s="86" t="s">
        <v>3161</v>
      </c>
      <c r="C580" s="86">
        <v>2</v>
      </c>
      <c r="D580" s="123">
        <v>0.0011455204387111966</v>
      </c>
      <c r="E580" s="123">
        <v>2.057539321108782</v>
      </c>
      <c r="F580" s="86" t="s">
        <v>3669</v>
      </c>
      <c r="G580" s="86" t="b">
        <v>1</v>
      </c>
      <c r="H580" s="86" t="b">
        <v>0</v>
      </c>
      <c r="I580" s="86" t="b">
        <v>0</v>
      </c>
      <c r="J580" s="86" t="b">
        <v>0</v>
      </c>
      <c r="K580" s="86" t="b">
        <v>0</v>
      </c>
      <c r="L580" s="86" t="b">
        <v>0</v>
      </c>
    </row>
    <row r="581" spans="1:12" ht="15">
      <c r="A581" s="86" t="s">
        <v>3161</v>
      </c>
      <c r="B581" s="86" t="s">
        <v>3489</v>
      </c>
      <c r="C581" s="86">
        <v>2</v>
      </c>
      <c r="D581" s="123">
        <v>0.0011455204387111966</v>
      </c>
      <c r="E581" s="123">
        <v>2.7565093254448008</v>
      </c>
      <c r="F581" s="86" t="s">
        <v>3669</v>
      </c>
      <c r="G581" s="86" t="b">
        <v>0</v>
      </c>
      <c r="H581" s="86" t="b">
        <v>0</v>
      </c>
      <c r="I581" s="86" t="b">
        <v>0</v>
      </c>
      <c r="J581" s="86" t="b">
        <v>0</v>
      </c>
      <c r="K581" s="86" t="b">
        <v>0</v>
      </c>
      <c r="L581" s="86" t="b">
        <v>0</v>
      </c>
    </row>
    <row r="582" spans="1:12" ht="15">
      <c r="A582" s="86" t="s">
        <v>3489</v>
      </c>
      <c r="B582" s="86" t="s">
        <v>3125</v>
      </c>
      <c r="C582" s="86">
        <v>2</v>
      </c>
      <c r="D582" s="123">
        <v>0.0011455204387111966</v>
      </c>
      <c r="E582" s="123">
        <v>2.6895625358141877</v>
      </c>
      <c r="F582" s="86" t="s">
        <v>3669</v>
      </c>
      <c r="G582" s="86" t="b">
        <v>0</v>
      </c>
      <c r="H582" s="86" t="b">
        <v>0</v>
      </c>
      <c r="I582" s="86" t="b">
        <v>0</v>
      </c>
      <c r="J582" s="86" t="b">
        <v>0</v>
      </c>
      <c r="K582" s="86" t="b">
        <v>0</v>
      </c>
      <c r="L582" s="86" t="b">
        <v>0</v>
      </c>
    </row>
    <row r="583" spans="1:12" ht="15">
      <c r="A583" s="86" t="s">
        <v>3125</v>
      </c>
      <c r="B583" s="86" t="s">
        <v>323</v>
      </c>
      <c r="C583" s="86">
        <v>2</v>
      </c>
      <c r="D583" s="123">
        <v>0.0011455204387111966</v>
      </c>
      <c r="E583" s="123">
        <v>2.212441281094525</v>
      </c>
      <c r="F583" s="86" t="s">
        <v>3669</v>
      </c>
      <c r="G583" s="86" t="b">
        <v>0</v>
      </c>
      <c r="H583" s="86" t="b">
        <v>0</v>
      </c>
      <c r="I583" s="86" t="b">
        <v>0</v>
      </c>
      <c r="J583" s="86" t="b">
        <v>0</v>
      </c>
      <c r="K583" s="86" t="b">
        <v>0</v>
      </c>
      <c r="L583" s="86" t="b">
        <v>0</v>
      </c>
    </row>
    <row r="584" spans="1:12" ht="15">
      <c r="A584" s="86" t="s">
        <v>323</v>
      </c>
      <c r="B584" s="86" t="s">
        <v>631</v>
      </c>
      <c r="C584" s="86">
        <v>2</v>
      </c>
      <c r="D584" s="123">
        <v>0.0011455204387111966</v>
      </c>
      <c r="E584" s="123">
        <v>1.8356905714924256</v>
      </c>
      <c r="F584" s="86" t="s">
        <v>3669</v>
      </c>
      <c r="G584" s="86" t="b">
        <v>0</v>
      </c>
      <c r="H584" s="86" t="b">
        <v>0</v>
      </c>
      <c r="I584" s="86" t="b">
        <v>0</v>
      </c>
      <c r="J584" s="86" t="b">
        <v>0</v>
      </c>
      <c r="K584" s="86" t="b">
        <v>0</v>
      </c>
      <c r="L584" s="86" t="b">
        <v>0</v>
      </c>
    </row>
    <row r="585" spans="1:12" ht="15">
      <c r="A585" s="86" t="s">
        <v>631</v>
      </c>
      <c r="B585" s="86" t="s">
        <v>3116</v>
      </c>
      <c r="C585" s="86">
        <v>2</v>
      </c>
      <c r="D585" s="123">
        <v>0.0011455204387111966</v>
      </c>
      <c r="E585" s="123">
        <v>1.470202586601526</v>
      </c>
      <c r="F585" s="86" t="s">
        <v>3669</v>
      </c>
      <c r="G585" s="86" t="b">
        <v>0</v>
      </c>
      <c r="H585" s="86" t="b">
        <v>0</v>
      </c>
      <c r="I585" s="86" t="b">
        <v>0</v>
      </c>
      <c r="J585" s="86" t="b">
        <v>1</v>
      </c>
      <c r="K585" s="86" t="b">
        <v>0</v>
      </c>
      <c r="L585" s="86" t="b">
        <v>0</v>
      </c>
    </row>
    <row r="586" spans="1:12" ht="15">
      <c r="A586" s="86" t="s">
        <v>3116</v>
      </c>
      <c r="B586" s="86" t="s">
        <v>3490</v>
      </c>
      <c r="C586" s="86">
        <v>2</v>
      </c>
      <c r="D586" s="123">
        <v>0.0011455204387111966</v>
      </c>
      <c r="E586" s="123">
        <v>2.631570588836501</v>
      </c>
      <c r="F586" s="86" t="s">
        <v>3669</v>
      </c>
      <c r="G586" s="86" t="b">
        <v>1</v>
      </c>
      <c r="H586" s="86" t="b">
        <v>0</v>
      </c>
      <c r="I586" s="86" t="b">
        <v>0</v>
      </c>
      <c r="J586" s="86" t="b">
        <v>0</v>
      </c>
      <c r="K586" s="86" t="b">
        <v>0</v>
      </c>
      <c r="L586" s="86" t="b">
        <v>0</v>
      </c>
    </row>
    <row r="587" spans="1:12" ht="15">
      <c r="A587" s="86" t="s">
        <v>3490</v>
      </c>
      <c r="B587" s="86" t="s">
        <v>3491</v>
      </c>
      <c r="C587" s="86">
        <v>2</v>
      </c>
      <c r="D587" s="123">
        <v>0.0011455204387111966</v>
      </c>
      <c r="E587" s="123">
        <v>3.2336305801644634</v>
      </c>
      <c r="F587" s="86" t="s">
        <v>3669</v>
      </c>
      <c r="G587" s="86" t="b">
        <v>0</v>
      </c>
      <c r="H587" s="86" t="b">
        <v>0</v>
      </c>
      <c r="I587" s="86" t="b">
        <v>0</v>
      </c>
      <c r="J587" s="86" t="b">
        <v>0</v>
      </c>
      <c r="K587" s="86" t="b">
        <v>0</v>
      </c>
      <c r="L587" s="86" t="b">
        <v>0</v>
      </c>
    </row>
    <row r="588" spans="1:12" ht="15">
      <c r="A588" s="86" t="s">
        <v>3491</v>
      </c>
      <c r="B588" s="86" t="s">
        <v>3113</v>
      </c>
      <c r="C588" s="86">
        <v>2</v>
      </c>
      <c r="D588" s="123">
        <v>0.0011455204387111966</v>
      </c>
      <c r="E588" s="123">
        <v>2.631570588836501</v>
      </c>
      <c r="F588" s="86" t="s">
        <v>3669</v>
      </c>
      <c r="G588" s="86" t="b">
        <v>0</v>
      </c>
      <c r="H588" s="86" t="b">
        <v>0</v>
      </c>
      <c r="I588" s="86" t="b">
        <v>0</v>
      </c>
      <c r="J588" s="86" t="b">
        <v>0</v>
      </c>
      <c r="K588" s="86" t="b">
        <v>0</v>
      </c>
      <c r="L588" s="86" t="b">
        <v>0</v>
      </c>
    </row>
    <row r="589" spans="1:12" ht="15">
      <c r="A589" s="86" t="s">
        <v>3113</v>
      </c>
      <c r="B589" s="86" t="s">
        <v>3492</v>
      </c>
      <c r="C589" s="86">
        <v>2</v>
      </c>
      <c r="D589" s="123">
        <v>0.0011455204387111966</v>
      </c>
      <c r="E589" s="123">
        <v>2.631570588836501</v>
      </c>
      <c r="F589" s="86" t="s">
        <v>3669</v>
      </c>
      <c r="G589" s="86" t="b">
        <v>0</v>
      </c>
      <c r="H589" s="86" t="b">
        <v>0</v>
      </c>
      <c r="I589" s="86" t="b">
        <v>0</v>
      </c>
      <c r="J589" s="86" t="b">
        <v>0</v>
      </c>
      <c r="K589" s="86" t="b">
        <v>0</v>
      </c>
      <c r="L589" s="86" t="b">
        <v>0</v>
      </c>
    </row>
    <row r="590" spans="1:12" ht="15">
      <c r="A590" s="86" t="s">
        <v>3492</v>
      </c>
      <c r="B590" s="86" t="s">
        <v>587</v>
      </c>
      <c r="C590" s="86">
        <v>2</v>
      </c>
      <c r="D590" s="123">
        <v>0.0011455204387111966</v>
      </c>
      <c r="E590" s="123">
        <v>1.1767257288279906</v>
      </c>
      <c r="F590" s="86" t="s">
        <v>3669</v>
      </c>
      <c r="G590" s="86" t="b">
        <v>0</v>
      </c>
      <c r="H590" s="86" t="b">
        <v>0</v>
      </c>
      <c r="I590" s="86" t="b">
        <v>0</v>
      </c>
      <c r="J590" s="86" t="b">
        <v>0</v>
      </c>
      <c r="K590" s="86" t="b">
        <v>0</v>
      </c>
      <c r="L590" s="86" t="b">
        <v>0</v>
      </c>
    </row>
    <row r="591" spans="1:12" ht="15">
      <c r="A591" s="86" t="s">
        <v>587</v>
      </c>
      <c r="B591" s="86" t="s">
        <v>631</v>
      </c>
      <c r="C591" s="86">
        <v>2</v>
      </c>
      <c r="D591" s="123">
        <v>0.0011455204387111966</v>
      </c>
      <c r="E591" s="123">
        <v>0.38084571148391544</v>
      </c>
      <c r="F591" s="86" t="s">
        <v>3669</v>
      </c>
      <c r="G591" s="86" t="b">
        <v>0</v>
      </c>
      <c r="H591" s="86" t="b">
        <v>0</v>
      </c>
      <c r="I591" s="86" t="b">
        <v>0</v>
      </c>
      <c r="J591" s="86" t="b">
        <v>0</v>
      </c>
      <c r="K591" s="86" t="b">
        <v>0</v>
      </c>
      <c r="L591" s="86" t="b">
        <v>0</v>
      </c>
    </row>
    <row r="592" spans="1:12" ht="15">
      <c r="A592" s="86" t="s">
        <v>631</v>
      </c>
      <c r="B592" s="86" t="s">
        <v>3344</v>
      </c>
      <c r="C592" s="86">
        <v>2</v>
      </c>
      <c r="D592" s="123">
        <v>0.0011455204387111966</v>
      </c>
      <c r="E592" s="123">
        <v>1.8961713188738072</v>
      </c>
      <c r="F592" s="86" t="s">
        <v>3669</v>
      </c>
      <c r="G592" s="86" t="b">
        <v>0</v>
      </c>
      <c r="H592" s="86" t="b">
        <v>0</v>
      </c>
      <c r="I592" s="86" t="b">
        <v>0</v>
      </c>
      <c r="J592" s="86" t="b">
        <v>1</v>
      </c>
      <c r="K592" s="86" t="b">
        <v>0</v>
      </c>
      <c r="L592" s="86" t="b">
        <v>0</v>
      </c>
    </row>
    <row r="593" spans="1:12" ht="15">
      <c r="A593" s="86" t="s">
        <v>3344</v>
      </c>
      <c r="B593" s="86" t="s">
        <v>3161</v>
      </c>
      <c r="C593" s="86">
        <v>2</v>
      </c>
      <c r="D593" s="123">
        <v>0.0011455204387111966</v>
      </c>
      <c r="E593" s="123">
        <v>2.5804180663891194</v>
      </c>
      <c r="F593" s="86" t="s">
        <v>3669</v>
      </c>
      <c r="G593" s="86" t="b">
        <v>1</v>
      </c>
      <c r="H593" s="86" t="b">
        <v>0</v>
      </c>
      <c r="I593" s="86" t="b">
        <v>0</v>
      </c>
      <c r="J593" s="86" t="b">
        <v>0</v>
      </c>
      <c r="K593" s="86" t="b">
        <v>0</v>
      </c>
      <c r="L593" s="86" t="b">
        <v>0</v>
      </c>
    </row>
    <row r="594" spans="1:12" ht="15">
      <c r="A594" s="86" t="s">
        <v>3161</v>
      </c>
      <c r="B594" s="86" t="s">
        <v>3493</v>
      </c>
      <c r="C594" s="86">
        <v>2</v>
      </c>
      <c r="D594" s="123">
        <v>0.0011455204387111966</v>
      </c>
      <c r="E594" s="123">
        <v>2.7565093254448008</v>
      </c>
      <c r="F594" s="86" t="s">
        <v>3669</v>
      </c>
      <c r="G594" s="86" t="b">
        <v>0</v>
      </c>
      <c r="H594" s="86" t="b">
        <v>0</v>
      </c>
      <c r="I594" s="86" t="b">
        <v>0</v>
      </c>
      <c r="J594" s="86" t="b">
        <v>0</v>
      </c>
      <c r="K594" s="86" t="b">
        <v>0</v>
      </c>
      <c r="L594" s="86" t="b">
        <v>0</v>
      </c>
    </row>
    <row r="595" spans="1:12" ht="15">
      <c r="A595" s="86" t="s">
        <v>3493</v>
      </c>
      <c r="B595" s="86" t="s">
        <v>323</v>
      </c>
      <c r="C595" s="86">
        <v>2</v>
      </c>
      <c r="D595" s="123">
        <v>0.0011455204387111966</v>
      </c>
      <c r="E595" s="123">
        <v>2.7565093254448008</v>
      </c>
      <c r="F595" s="86" t="s">
        <v>3669</v>
      </c>
      <c r="G595" s="86" t="b">
        <v>0</v>
      </c>
      <c r="H595" s="86" t="b">
        <v>0</v>
      </c>
      <c r="I595" s="86" t="b">
        <v>0</v>
      </c>
      <c r="J595" s="86" t="b">
        <v>0</v>
      </c>
      <c r="K595" s="86" t="b">
        <v>0</v>
      </c>
      <c r="L595" s="86" t="b">
        <v>0</v>
      </c>
    </row>
    <row r="596" spans="1:12" ht="15">
      <c r="A596" s="86" t="s">
        <v>3496</v>
      </c>
      <c r="B596" s="86" t="s">
        <v>3258</v>
      </c>
      <c r="C596" s="86">
        <v>2</v>
      </c>
      <c r="D596" s="123">
        <v>0.0011455204387111966</v>
      </c>
      <c r="E596" s="123">
        <v>2.932600584500482</v>
      </c>
      <c r="F596" s="86" t="s">
        <v>3669</v>
      </c>
      <c r="G596" s="86" t="b">
        <v>0</v>
      </c>
      <c r="H596" s="86" t="b">
        <v>0</v>
      </c>
      <c r="I596" s="86" t="b">
        <v>0</v>
      </c>
      <c r="J596" s="86" t="b">
        <v>0</v>
      </c>
      <c r="K596" s="86" t="b">
        <v>0</v>
      </c>
      <c r="L596" s="86" t="b">
        <v>0</v>
      </c>
    </row>
    <row r="597" spans="1:12" ht="15">
      <c r="A597" s="86" t="s">
        <v>3498</v>
      </c>
      <c r="B597" s="86" t="s">
        <v>3499</v>
      </c>
      <c r="C597" s="86">
        <v>2</v>
      </c>
      <c r="D597" s="123">
        <v>0.0011455204387111966</v>
      </c>
      <c r="E597" s="123">
        <v>3.2336305801644634</v>
      </c>
      <c r="F597" s="86" t="s">
        <v>3669</v>
      </c>
      <c r="G597" s="86" t="b">
        <v>0</v>
      </c>
      <c r="H597" s="86" t="b">
        <v>0</v>
      </c>
      <c r="I597" s="86" t="b">
        <v>0</v>
      </c>
      <c r="J597" s="86" t="b">
        <v>0</v>
      </c>
      <c r="K597" s="86" t="b">
        <v>0</v>
      </c>
      <c r="L597" s="86" t="b">
        <v>0</v>
      </c>
    </row>
    <row r="598" spans="1:12" ht="15">
      <c r="A598" s="86" t="s">
        <v>3499</v>
      </c>
      <c r="B598" s="86" t="s">
        <v>3158</v>
      </c>
      <c r="C598" s="86">
        <v>2</v>
      </c>
      <c r="D598" s="123">
        <v>0.0011455204387111966</v>
      </c>
      <c r="E598" s="123">
        <v>2.7565093254448008</v>
      </c>
      <c r="F598" s="86" t="s">
        <v>3669</v>
      </c>
      <c r="G598" s="86" t="b">
        <v>0</v>
      </c>
      <c r="H598" s="86" t="b">
        <v>0</v>
      </c>
      <c r="I598" s="86" t="b">
        <v>0</v>
      </c>
      <c r="J598" s="86" t="b">
        <v>0</v>
      </c>
      <c r="K598" s="86" t="b">
        <v>0</v>
      </c>
      <c r="L598" s="86" t="b">
        <v>0</v>
      </c>
    </row>
    <row r="599" spans="1:12" ht="15">
      <c r="A599" s="86" t="s">
        <v>3158</v>
      </c>
      <c r="B599" s="86" t="s">
        <v>3500</v>
      </c>
      <c r="C599" s="86">
        <v>2</v>
      </c>
      <c r="D599" s="123">
        <v>0.0011455204387111966</v>
      </c>
      <c r="E599" s="123">
        <v>2.7565093254448008</v>
      </c>
      <c r="F599" s="86" t="s">
        <v>3669</v>
      </c>
      <c r="G599" s="86" t="b">
        <v>0</v>
      </c>
      <c r="H599" s="86" t="b">
        <v>0</v>
      </c>
      <c r="I599" s="86" t="b">
        <v>0</v>
      </c>
      <c r="J599" s="86" t="b">
        <v>0</v>
      </c>
      <c r="K599" s="86" t="b">
        <v>0</v>
      </c>
      <c r="L599" s="86" t="b">
        <v>0</v>
      </c>
    </row>
    <row r="600" spans="1:12" ht="15">
      <c r="A600" s="86" t="s">
        <v>3500</v>
      </c>
      <c r="B600" s="86" t="s">
        <v>3259</v>
      </c>
      <c r="C600" s="86">
        <v>2</v>
      </c>
      <c r="D600" s="123">
        <v>0.0011455204387111966</v>
      </c>
      <c r="E600" s="123">
        <v>2.932600584500482</v>
      </c>
      <c r="F600" s="86" t="s">
        <v>3669</v>
      </c>
      <c r="G600" s="86" t="b">
        <v>0</v>
      </c>
      <c r="H600" s="86" t="b">
        <v>0</v>
      </c>
      <c r="I600" s="86" t="b">
        <v>0</v>
      </c>
      <c r="J600" s="86" t="b">
        <v>0</v>
      </c>
      <c r="K600" s="86" t="b">
        <v>0</v>
      </c>
      <c r="L600" s="86" t="b">
        <v>0</v>
      </c>
    </row>
    <row r="601" spans="1:12" ht="15">
      <c r="A601" s="86" t="s">
        <v>3259</v>
      </c>
      <c r="B601" s="86" t="s">
        <v>2533</v>
      </c>
      <c r="C601" s="86">
        <v>2</v>
      </c>
      <c r="D601" s="123">
        <v>0.0011455204387111966</v>
      </c>
      <c r="E601" s="123">
        <v>2.1196872278576264</v>
      </c>
      <c r="F601" s="86" t="s">
        <v>3669</v>
      </c>
      <c r="G601" s="86" t="b">
        <v>0</v>
      </c>
      <c r="H601" s="86" t="b">
        <v>0</v>
      </c>
      <c r="I601" s="86" t="b">
        <v>0</v>
      </c>
      <c r="J601" s="86" t="b">
        <v>0</v>
      </c>
      <c r="K601" s="86" t="b">
        <v>0</v>
      </c>
      <c r="L601" s="86" t="b">
        <v>0</v>
      </c>
    </row>
    <row r="602" spans="1:12" ht="15">
      <c r="A602" s="86" t="s">
        <v>2533</v>
      </c>
      <c r="B602" s="86" t="s">
        <v>3501</v>
      </c>
      <c r="C602" s="86">
        <v>2</v>
      </c>
      <c r="D602" s="123">
        <v>0.0011455204387111966</v>
      </c>
      <c r="E602" s="123">
        <v>2.4207172235216077</v>
      </c>
      <c r="F602" s="86" t="s">
        <v>3669</v>
      </c>
      <c r="G602" s="86" t="b">
        <v>0</v>
      </c>
      <c r="H602" s="86" t="b">
        <v>0</v>
      </c>
      <c r="I602" s="86" t="b">
        <v>0</v>
      </c>
      <c r="J602" s="86" t="b">
        <v>0</v>
      </c>
      <c r="K602" s="86" t="b">
        <v>0</v>
      </c>
      <c r="L602" s="86" t="b">
        <v>0</v>
      </c>
    </row>
    <row r="603" spans="1:12" ht="15">
      <c r="A603" s="86" t="s">
        <v>3501</v>
      </c>
      <c r="B603" s="86" t="s">
        <v>3260</v>
      </c>
      <c r="C603" s="86">
        <v>2</v>
      </c>
      <c r="D603" s="123">
        <v>0.0011455204387111966</v>
      </c>
      <c r="E603" s="123">
        <v>2.932600584500482</v>
      </c>
      <c r="F603" s="86" t="s">
        <v>3669</v>
      </c>
      <c r="G603" s="86" t="b">
        <v>0</v>
      </c>
      <c r="H603" s="86" t="b">
        <v>0</v>
      </c>
      <c r="I603" s="86" t="b">
        <v>0</v>
      </c>
      <c r="J603" s="86" t="b">
        <v>0</v>
      </c>
      <c r="K603" s="86" t="b">
        <v>0</v>
      </c>
      <c r="L603" s="86" t="b">
        <v>0</v>
      </c>
    </row>
    <row r="604" spans="1:12" ht="15">
      <c r="A604" s="86" t="s">
        <v>3260</v>
      </c>
      <c r="B604" s="86" t="s">
        <v>3502</v>
      </c>
      <c r="C604" s="86">
        <v>2</v>
      </c>
      <c r="D604" s="123">
        <v>0.0011455204387111966</v>
      </c>
      <c r="E604" s="123">
        <v>2.932600584500482</v>
      </c>
      <c r="F604" s="86" t="s">
        <v>3669</v>
      </c>
      <c r="G604" s="86" t="b">
        <v>0</v>
      </c>
      <c r="H604" s="86" t="b">
        <v>0</v>
      </c>
      <c r="I604" s="86" t="b">
        <v>0</v>
      </c>
      <c r="J604" s="86" t="b">
        <v>0</v>
      </c>
      <c r="K604" s="86" t="b">
        <v>0</v>
      </c>
      <c r="L604" s="86" t="b">
        <v>0</v>
      </c>
    </row>
    <row r="605" spans="1:12" ht="15">
      <c r="A605" s="86" t="s">
        <v>3502</v>
      </c>
      <c r="B605" s="86" t="s">
        <v>3503</v>
      </c>
      <c r="C605" s="86">
        <v>2</v>
      </c>
      <c r="D605" s="123">
        <v>0.0011455204387111966</v>
      </c>
      <c r="E605" s="123">
        <v>3.2336305801644634</v>
      </c>
      <c r="F605" s="86" t="s">
        <v>3669</v>
      </c>
      <c r="G605" s="86" t="b">
        <v>0</v>
      </c>
      <c r="H605" s="86" t="b">
        <v>0</v>
      </c>
      <c r="I605" s="86" t="b">
        <v>0</v>
      </c>
      <c r="J605" s="86" t="b">
        <v>0</v>
      </c>
      <c r="K605" s="86" t="b">
        <v>0</v>
      </c>
      <c r="L605" s="86" t="b">
        <v>0</v>
      </c>
    </row>
    <row r="606" spans="1:12" ht="15">
      <c r="A606" s="86" t="s">
        <v>3503</v>
      </c>
      <c r="B606" s="86" t="s">
        <v>3504</v>
      </c>
      <c r="C606" s="86">
        <v>2</v>
      </c>
      <c r="D606" s="123">
        <v>0.0011455204387111966</v>
      </c>
      <c r="E606" s="123">
        <v>3.2336305801644634</v>
      </c>
      <c r="F606" s="86" t="s">
        <v>3669</v>
      </c>
      <c r="G606" s="86" t="b">
        <v>0</v>
      </c>
      <c r="H606" s="86" t="b">
        <v>0</v>
      </c>
      <c r="I606" s="86" t="b">
        <v>0</v>
      </c>
      <c r="J606" s="86" t="b">
        <v>0</v>
      </c>
      <c r="K606" s="86" t="b">
        <v>0</v>
      </c>
      <c r="L606" s="86" t="b">
        <v>0</v>
      </c>
    </row>
    <row r="607" spans="1:12" ht="15">
      <c r="A607" s="86" t="s">
        <v>3504</v>
      </c>
      <c r="B607" s="86" t="s">
        <v>2533</v>
      </c>
      <c r="C607" s="86">
        <v>2</v>
      </c>
      <c r="D607" s="123">
        <v>0.0011455204387111966</v>
      </c>
      <c r="E607" s="123">
        <v>2.4207172235216077</v>
      </c>
      <c r="F607" s="86" t="s">
        <v>3669</v>
      </c>
      <c r="G607" s="86" t="b">
        <v>0</v>
      </c>
      <c r="H607" s="86" t="b">
        <v>0</v>
      </c>
      <c r="I607" s="86" t="b">
        <v>0</v>
      </c>
      <c r="J607" s="86" t="b">
        <v>0</v>
      </c>
      <c r="K607" s="86" t="b">
        <v>0</v>
      </c>
      <c r="L607" s="86" t="b">
        <v>0</v>
      </c>
    </row>
    <row r="608" spans="1:12" ht="15">
      <c r="A608" s="86" t="s">
        <v>2533</v>
      </c>
      <c r="B608" s="86" t="s">
        <v>2565</v>
      </c>
      <c r="C608" s="86">
        <v>2</v>
      </c>
      <c r="D608" s="123">
        <v>0.0011455204387111966</v>
      </c>
      <c r="E608" s="123">
        <v>1.360019383167996</v>
      </c>
      <c r="F608" s="86" t="s">
        <v>3669</v>
      </c>
      <c r="G608" s="86" t="b">
        <v>0</v>
      </c>
      <c r="H608" s="86" t="b">
        <v>0</v>
      </c>
      <c r="I608" s="86" t="b">
        <v>0</v>
      </c>
      <c r="J608" s="86" t="b">
        <v>0</v>
      </c>
      <c r="K608" s="86" t="b">
        <v>0</v>
      </c>
      <c r="L608" s="86" t="b">
        <v>0</v>
      </c>
    </row>
    <row r="609" spans="1:12" ht="15">
      <c r="A609" s="86" t="s">
        <v>2565</v>
      </c>
      <c r="B609" s="86" t="s">
        <v>3505</v>
      </c>
      <c r="C609" s="86">
        <v>2</v>
      </c>
      <c r="D609" s="123">
        <v>0.0011455204387111966</v>
      </c>
      <c r="E609" s="123">
        <v>2.1729327398108516</v>
      </c>
      <c r="F609" s="86" t="s">
        <v>3669</v>
      </c>
      <c r="G609" s="86" t="b">
        <v>0</v>
      </c>
      <c r="H609" s="86" t="b">
        <v>0</v>
      </c>
      <c r="I609" s="86" t="b">
        <v>0</v>
      </c>
      <c r="J609" s="86" t="b">
        <v>0</v>
      </c>
      <c r="K609" s="86" t="b">
        <v>0</v>
      </c>
      <c r="L609" s="86" t="b">
        <v>0</v>
      </c>
    </row>
    <row r="610" spans="1:12" ht="15">
      <c r="A610" s="86" t="s">
        <v>3505</v>
      </c>
      <c r="B610" s="86" t="s">
        <v>3259</v>
      </c>
      <c r="C610" s="86">
        <v>2</v>
      </c>
      <c r="D610" s="123">
        <v>0.0011455204387111966</v>
      </c>
      <c r="E610" s="123">
        <v>2.932600584500482</v>
      </c>
      <c r="F610" s="86" t="s">
        <v>3669</v>
      </c>
      <c r="G610" s="86" t="b">
        <v>0</v>
      </c>
      <c r="H610" s="86" t="b">
        <v>0</v>
      </c>
      <c r="I610" s="86" t="b">
        <v>0</v>
      </c>
      <c r="J610" s="86" t="b">
        <v>0</v>
      </c>
      <c r="K610" s="86" t="b">
        <v>0</v>
      </c>
      <c r="L610" s="86" t="b">
        <v>0</v>
      </c>
    </row>
    <row r="611" spans="1:12" ht="15">
      <c r="A611" s="86" t="s">
        <v>3259</v>
      </c>
      <c r="B611" s="86" t="s">
        <v>3506</v>
      </c>
      <c r="C611" s="86">
        <v>2</v>
      </c>
      <c r="D611" s="123">
        <v>0.0011455204387111966</v>
      </c>
      <c r="E611" s="123">
        <v>2.932600584500482</v>
      </c>
      <c r="F611" s="86" t="s">
        <v>3669</v>
      </c>
      <c r="G611" s="86" t="b">
        <v>0</v>
      </c>
      <c r="H611" s="86" t="b">
        <v>0</v>
      </c>
      <c r="I611" s="86" t="b">
        <v>0</v>
      </c>
      <c r="J611" s="86" t="b">
        <v>0</v>
      </c>
      <c r="K611" s="86" t="b">
        <v>0</v>
      </c>
      <c r="L611" s="86" t="b">
        <v>0</v>
      </c>
    </row>
    <row r="612" spans="1:12" ht="15">
      <c r="A612" s="86" t="s">
        <v>3506</v>
      </c>
      <c r="B612" s="86" t="s">
        <v>3261</v>
      </c>
      <c r="C612" s="86">
        <v>2</v>
      </c>
      <c r="D612" s="123">
        <v>0.0011455204387111966</v>
      </c>
      <c r="E612" s="123">
        <v>2.932600584500482</v>
      </c>
      <c r="F612" s="86" t="s">
        <v>3669</v>
      </c>
      <c r="G612" s="86" t="b">
        <v>0</v>
      </c>
      <c r="H612" s="86" t="b">
        <v>0</v>
      </c>
      <c r="I612" s="86" t="b">
        <v>0</v>
      </c>
      <c r="J612" s="86" t="b">
        <v>0</v>
      </c>
      <c r="K612" s="86" t="b">
        <v>0</v>
      </c>
      <c r="L612" s="86" t="b">
        <v>0</v>
      </c>
    </row>
    <row r="613" spans="1:12" ht="15">
      <c r="A613" s="86" t="s">
        <v>3261</v>
      </c>
      <c r="B613" s="86" t="s">
        <v>3507</v>
      </c>
      <c r="C613" s="86">
        <v>2</v>
      </c>
      <c r="D613" s="123">
        <v>0.0011455204387111966</v>
      </c>
      <c r="E613" s="123">
        <v>2.932600584500482</v>
      </c>
      <c r="F613" s="86" t="s">
        <v>3669</v>
      </c>
      <c r="G613" s="86" t="b">
        <v>0</v>
      </c>
      <c r="H613" s="86" t="b">
        <v>0</v>
      </c>
      <c r="I613" s="86" t="b">
        <v>0</v>
      </c>
      <c r="J613" s="86" t="b">
        <v>0</v>
      </c>
      <c r="K613" s="86" t="b">
        <v>0</v>
      </c>
      <c r="L613" s="86" t="b">
        <v>0</v>
      </c>
    </row>
    <row r="614" spans="1:12" ht="15">
      <c r="A614" s="86" t="s">
        <v>3507</v>
      </c>
      <c r="B614" s="86" t="s">
        <v>3508</v>
      </c>
      <c r="C614" s="86">
        <v>2</v>
      </c>
      <c r="D614" s="123">
        <v>0.0011455204387111966</v>
      </c>
      <c r="E614" s="123">
        <v>3.2336305801644634</v>
      </c>
      <c r="F614" s="86" t="s">
        <v>3669</v>
      </c>
      <c r="G614" s="86" t="b">
        <v>0</v>
      </c>
      <c r="H614" s="86" t="b">
        <v>0</v>
      </c>
      <c r="I614" s="86" t="b">
        <v>0</v>
      </c>
      <c r="J614" s="86" t="b">
        <v>0</v>
      </c>
      <c r="K614" s="86" t="b">
        <v>0</v>
      </c>
      <c r="L614" s="86" t="b">
        <v>0</v>
      </c>
    </row>
    <row r="615" spans="1:12" ht="15">
      <c r="A615" s="86" t="s">
        <v>3508</v>
      </c>
      <c r="B615" s="86" t="s">
        <v>3509</v>
      </c>
      <c r="C615" s="86">
        <v>2</v>
      </c>
      <c r="D615" s="123">
        <v>0.0011455204387111966</v>
      </c>
      <c r="E615" s="123">
        <v>3.2336305801644634</v>
      </c>
      <c r="F615" s="86" t="s">
        <v>3669</v>
      </c>
      <c r="G615" s="86" t="b">
        <v>0</v>
      </c>
      <c r="H615" s="86" t="b">
        <v>0</v>
      </c>
      <c r="I615" s="86" t="b">
        <v>0</v>
      </c>
      <c r="J615" s="86" t="b">
        <v>0</v>
      </c>
      <c r="K615" s="86" t="b">
        <v>0</v>
      </c>
      <c r="L615" s="86" t="b">
        <v>0</v>
      </c>
    </row>
    <row r="616" spans="1:12" ht="15">
      <c r="A616" s="86" t="s">
        <v>3509</v>
      </c>
      <c r="B616" s="86" t="s">
        <v>587</v>
      </c>
      <c r="C616" s="86">
        <v>2</v>
      </c>
      <c r="D616" s="123">
        <v>0.0011455204387111966</v>
      </c>
      <c r="E616" s="123">
        <v>1.1767257288279906</v>
      </c>
      <c r="F616" s="86" t="s">
        <v>3669</v>
      </c>
      <c r="G616" s="86" t="b">
        <v>0</v>
      </c>
      <c r="H616" s="86" t="b">
        <v>0</v>
      </c>
      <c r="I616" s="86" t="b">
        <v>0</v>
      </c>
      <c r="J616" s="86" t="b">
        <v>0</v>
      </c>
      <c r="K616" s="86" t="b">
        <v>0</v>
      </c>
      <c r="L616" s="86" t="b">
        <v>0</v>
      </c>
    </row>
    <row r="617" spans="1:12" ht="15">
      <c r="A617" s="86" t="s">
        <v>3128</v>
      </c>
      <c r="B617" s="86" t="s">
        <v>3510</v>
      </c>
      <c r="C617" s="86">
        <v>2</v>
      </c>
      <c r="D617" s="123">
        <v>0.0011455204387111966</v>
      </c>
      <c r="E617" s="123">
        <v>2.6895625358141877</v>
      </c>
      <c r="F617" s="86" t="s">
        <v>3669</v>
      </c>
      <c r="G617" s="86" t="b">
        <v>0</v>
      </c>
      <c r="H617" s="86" t="b">
        <v>0</v>
      </c>
      <c r="I617" s="86" t="b">
        <v>0</v>
      </c>
      <c r="J617" s="86" t="b">
        <v>0</v>
      </c>
      <c r="K617" s="86" t="b">
        <v>0</v>
      </c>
      <c r="L617" s="86" t="b">
        <v>0</v>
      </c>
    </row>
    <row r="618" spans="1:12" ht="15">
      <c r="A618" s="86" t="s">
        <v>3510</v>
      </c>
      <c r="B618" s="86" t="s">
        <v>3511</v>
      </c>
      <c r="C618" s="86">
        <v>2</v>
      </c>
      <c r="D618" s="123">
        <v>0.0011455204387111966</v>
      </c>
      <c r="E618" s="123">
        <v>3.2336305801644634</v>
      </c>
      <c r="F618" s="86" t="s">
        <v>3669</v>
      </c>
      <c r="G618" s="86" t="b">
        <v>0</v>
      </c>
      <c r="H618" s="86" t="b">
        <v>0</v>
      </c>
      <c r="I618" s="86" t="b">
        <v>0</v>
      </c>
      <c r="J618" s="86" t="b">
        <v>0</v>
      </c>
      <c r="K618" s="86" t="b">
        <v>0</v>
      </c>
      <c r="L618" s="86" t="b">
        <v>0</v>
      </c>
    </row>
    <row r="619" spans="1:12" ht="15">
      <c r="A619" s="86" t="s">
        <v>3511</v>
      </c>
      <c r="B619" s="86" t="s">
        <v>3262</v>
      </c>
      <c r="C619" s="86">
        <v>2</v>
      </c>
      <c r="D619" s="123">
        <v>0.0011455204387111966</v>
      </c>
      <c r="E619" s="123">
        <v>2.932600584500482</v>
      </c>
      <c r="F619" s="86" t="s">
        <v>3669</v>
      </c>
      <c r="G619" s="86" t="b">
        <v>0</v>
      </c>
      <c r="H619" s="86" t="b">
        <v>0</v>
      </c>
      <c r="I619" s="86" t="b">
        <v>0</v>
      </c>
      <c r="J619" s="86" t="b">
        <v>0</v>
      </c>
      <c r="K619" s="86" t="b">
        <v>0</v>
      </c>
      <c r="L619" s="86" t="b">
        <v>0</v>
      </c>
    </row>
    <row r="620" spans="1:12" ht="15">
      <c r="A620" s="86" t="s">
        <v>3262</v>
      </c>
      <c r="B620" s="86" t="s">
        <v>3512</v>
      </c>
      <c r="C620" s="86">
        <v>2</v>
      </c>
      <c r="D620" s="123">
        <v>0.0011455204387111966</v>
      </c>
      <c r="E620" s="123">
        <v>2.932600584500482</v>
      </c>
      <c r="F620" s="86" t="s">
        <v>3669</v>
      </c>
      <c r="G620" s="86" t="b">
        <v>0</v>
      </c>
      <c r="H620" s="86" t="b">
        <v>0</v>
      </c>
      <c r="I620" s="86" t="b">
        <v>0</v>
      </c>
      <c r="J620" s="86" t="b">
        <v>0</v>
      </c>
      <c r="K620" s="86" t="b">
        <v>0</v>
      </c>
      <c r="L620" s="86" t="b">
        <v>0</v>
      </c>
    </row>
    <row r="621" spans="1:12" ht="15">
      <c r="A621" s="86" t="s">
        <v>3512</v>
      </c>
      <c r="B621" s="86" t="s">
        <v>3253</v>
      </c>
      <c r="C621" s="86">
        <v>2</v>
      </c>
      <c r="D621" s="123">
        <v>0.0011455204387111966</v>
      </c>
      <c r="E621" s="123">
        <v>2.932600584500482</v>
      </c>
      <c r="F621" s="86" t="s">
        <v>3669</v>
      </c>
      <c r="G621" s="86" t="b">
        <v>0</v>
      </c>
      <c r="H621" s="86" t="b">
        <v>0</v>
      </c>
      <c r="I621" s="86" t="b">
        <v>0</v>
      </c>
      <c r="J621" s="86" t="b">
        <v>0</v>
      </c>
      <c r="K621" s="86" t="b">
        <v>1</v>
      </c>
      <c r="L621" s="86" t="b">
        <v>0</v>
      </c>
    </row>
    <row r="622" spans="1:12" ht="15">
      <c r="A622" s="86" t="s">
        <v>3253</v>
      </c>
      <c r="B622" s="86" t="s">
        <v>3513</v>
      </c>
      <c r="C622" s="86">
        <v>2</v>
      </c>
      <c r="D622" s="123">
        <v>0.0011455204387111966</v>
      </c>
      <c r="E622" s="123">
        <v>2.932600584500482</v>
      </c>
      <c r="F622" s="86" t="s">
        <v>3669</v>
      </c>
      <c r="G622" s="86" t="b">
        <v>0</v>
      </c>
      <c r="H622" s="86" t="b">
        <v>1</v>
      </c>
      <c r="I622" s="86" t="b">
        <v>0</v>
      </c>
      <c r="J622" s="86" t="b">
        <v>0</v>
      </c>
      <c r="K622" s="86" t="b">
        <v>0</v>
      </c>
      <c r="L622" s="86" t="b">
        <v>0</v>
      </c>
    </row>
    <row r="623" spans="1:12" ht="15">
      <c r="A623" s="86" t="s">
        <v>3513</v>
      </c>
      <c r="B623" s="86" t="s">
        <v>2544</v>
      </c>
      <c r="C623" s="86">
        <v>2</v>
      </c>
      <c r="D623" s="123">
        <v>0.0011455204387111966</v>
      </c>
      <c r="E623" s="123">
        <v>2.3885325401502064</v>
      </c>
      <c r="F623" s="86" t="s">
        <v>3669</v>
      </c>
      <c r="G623" s="86" t="b">
        <v>0</v>
      </c>
      <c r="H623" s="86" t="b">
        <v>0</v>
      </c>
      <c r="I623" s="86" t="b">
        <v>0</v>
      </c>
      <c r="J623" s="86" t="b">
        <v>0</v>
      </c>
      <c r="K623" s="86" t="b">
        <v>0</v>
      </c>
      <c r="L623" s="86" t="b">
        <v>0</v>
      </c>
    </row>
    <row r="624" spans="1:12" ht="15">
      <c r="A624" s="86" t="s">
        <v>2544</v>
      </c>
      <c r="B624" s="86" t="s">
        <v>2566</v>
      </c>
      <c r="C624" s="86">
        <v>2</v>
      </c>
      <c r="D624" s="123">
        <v>0.0011455204387111966</v>
      </c>
      <c r="E624" s="123">
        <v>1.9905925314781687</v>
      </c>
      <c r="F624" s="86" t="s">
        <v>3669</v>
      </c>
      <c r="G624" s="86" t="b">
        <v>0</v>
      </c>
      <c r="H624" s="86" t="b">
        <v>0</v>
      </c>
      <c r="I624" s="86" t="b">
        <v>0</v>
      </c>
      <c r="J624" s="86" t="b">
        <v>0</v>
      </c>
      <c r="K624" s="86" t="b">
        <v>1</v>
      </c>
      <c r="L624" s="86" t="b">
        <v>0</v>
      </c>
    </row>
    <row r="625" spans="1:12" ht="15">
      <c r="A625" s="86" t="s">
        <v>2566</v>
      </c>
      <c r="B625" s="86" t="s">
        <v>3514</v>
      </c>
      <c r="C625" s="86">
        <v>2</v>
      </c>
      <c r="D625" s="123">
        <v>0.0011455204387111966</v>
      </c>
      <c r="E625" s="123">
        <v>2.6895625358141877</v>
      </c>
      <c r="F625" s="86" t="s">
        <v>3669</v>
      </c>
      <c r="G625" s="86" t="b">
        <v>0</v>
      </c>
      <c r="H625" s="86" t="b">
        <v>1</v>
      </c>
      <c r="I625" s="86" t="b">
        <v>0</v>
      </c>
      <c r="J625" s="86" t="b">
        <v>0</v>
      </c>
      <c r="K625" s="86" t="b">
        <v>0</v>
      </c>
      <c r="L625" s="86" t="b">
        <v>0</v>
      </c>
    </row>
    <row r="626" spans="1:12" ht="15">
      <c r="A626" s="86" t="s">
        <v>3514</v>
      </c>
      <c r="B626" s="86" t="s">
        <v>3515</v>
      </c>
      <c r="C626" s="86">
        <v>2</v>
      </c>
      <c r="D626" s="123">
        <v>0.0011455204387111966</v>
      </c>
      <c r="E626" s="123">
        <v>3.2336305801644634</v>
      </c>
      <c r="F626" s="86" t="s">
        <v>3669</v>
      </c>
      <c r="G626" s="86" t="b">
        <v>0</v>
      </c>
      <c r="H626" s="86" t="b">
        <v>0</v>
      </c>
      <c r="I626" s="86" t="b">
        <v>0</v>
      </c>
      <c r="J626" s="86" t="b">
        <v>0</v>
      </c>
      <c r="K626" s="86" t="b">
        <v>0</v>
      </c>
      <c r="L626" s="86" t="b">
        <v>0</v>
      </c>
    </row>
    <row r="627" spans="1:12" ht="15">
      <c r="A627" s="86" t="s">
        <v>3515</v>
      </c>
      <c r="B627" s="86" t="s">
        <v>3516</v>
      </c>
      <c r="C627" s="86">
        <v>2</v>
      </c>
      <c r="D627" s="123">
        <v>0.0011455204387111966</v>
      </c>
      <c r="E627" s="123">
        <v>3.2336305801644634</v>
      </c>
      <c r="F627" s="86" t="s">
        <v>3669</v>
      </c>
      <c r="G627" s="86" t="b">
        <v>0</v>
      </c>
      <c r="H627" s="86" t="b">
        <v>0</v>
      </c>
      <c r="I627" s="86" t="b">
        <v>0</v>
      </c>
      <c r="J627" s="86" t="b">
        <v>0</v>
      </c>
      <c r="K627" s="86" t="b">
        <v>0</v>
      </c>
      <c r="L627" s="86" t="b">
        <v>0</v>
      </c>
    </row>
    <row r="628" spans="1:12" ht="15">
      <c r="A628" s="86" t="s">
        <v>3516</v>
      </c>
      <c r="B628" s="86" t="s">
        <v>3263</v>
      </c>
      <c r="C628" s="86">
        <v>2</v>
      </c>
      <c r="D628" s="123">
        <v>0.0011455204387111966</v>
      </c>
      <c r="E628" s="123">
        <v>2.932600584500482</v>
      </c>
      <c r="F628" s="86" t="s">
        <v>3669</v>
      </c>
      <c r="G628" s="86" t="b">
        <v>0</v>
      </c>
      <c r="H628" s="86" t="b">
        <v>0</v>
      </c>
      <c r="I628" s="86" t="b">
        <v>0</v>
      </c>
      <c r="J628" s="86" t="b">
        <v>0</v>
      </c>
      <c r="K628" s="86" t="b">
        <v>0</v>
      </c>
      <c r="L628" s="86" t="b">
        <v>0</v>
      </c>
    </row>
    <row r="629" spans="1:12" ht="15">
      <c r="A629" s="86" t="s">
        <v>3263</v>
      </c>
      <c r="B629" s="86" t="s">
        <v>3346</v>
      </c>
      <c r="C629" s="86">
        <v>2</v>
      </c>
      <c r="D629" s="123">
        <v>0.0011455204387111966</v>
      </c>
      <c r="E629" s="123">
        <v>2.7565093254448008</v>
      </c>
      <c r="F629" s="86" t="s">
        <v>3669</v>
      </c>
      <c r="G629" s="86" t="b">
        <v>0</v>
      </c>
      <c r="H629" s="86" t="b">
        <v>0</v>
      </c>
      <c r="I629" s="86" t="b">
        <v>0</v>
      </c>
      <c r="J629" s="86" t="b">
        <v>0</v>
      </c>
      <c r="K629" s="86" t="b">
        <v>0</v>
      </c>
      <c r="L629" s="86" t="b">
        <v>0</v>
      </c>
    </row>
    <row r="630" spans="1:12" ht="15">
      <c r="A630" s="86" t="s">
        <v>3346</v>
      </c>
      <c r="B630" s="86" t="s">
        <v>3517</v>
      </c>
      <c r="C630" s="86">
        <v>2</v>
      </c>
      <c r="D630" s="123">
        <v>0.0011455204387111966</v>
      </c>
      <c r="E630" s="123">
        <v>3.057539321108782</v>
      </c>
      <c r="F630" s="86" t="s">
        <v>3669</v>
      </c>
      <c r="G630" s="86" t="b">
        <v>0</v>
      </c>
      <c r="H630" s="86" t="b">
        <v>0</v>
      </c>
      <c r="I630" s="86" t="b">
        <v>0</v>
      </c>
      <c r="J630" s="86" t="b">
        <v>0</v>
      </c>
      <c r="K630" s="86" t="b">
        <v>0</v>
      </c>
      <c r="L630" s="86" t="b">
        <v>0</v>
      </c>
    </row>
    <row r="631" spans="1:12" ht="15">
      <c r="A631" s="86" t="s">
        <v>3517</v>
      </c>
      <c r="B631" s="86" t="s">
        <v>3518</v>
      </c>
      <c r="C631" s="86">
        <v>2</v>
      </c>
      <c r="D631" s="123">
        <v>0.0011455204387111966</v>
      </c>
      <c r="E631" s="123">
        <v>3.2336305801644634</v>
      </c>
      <c r="F631" s="86" t="s">
        <v>3669</v>
      </c>
      <c r="G631" s="86" t="b">
        <v>0</v>
      </c>
      <c r="H631" s="86" t="b">
        <v>0</v>
      </c>
      <c r="I631" s="86" t="b">
        <v>0</v>
      </c>
      <c r="J631" s="86" t="b">
        <v>0</v>
      </c>
      <c r="K631" s="86" t="b">
        <v>0</v>
      </c>
      <c r="L631" s="86" t="b">
        <v>0</v>
      </c>
    </row>
    <row r="632" spans="1:12" ht="15">
      <c r="A632" s="86" t="s">
        <v>3518</v>
      </c>
      <c r="B632" s="86" t="s">
        <v>3519</v>
      </c>
      <c r="C632" s="86">
        <v>2</v>
      </c>
      <c r="D632" s="123">
        <v>0.0011455204387111966</v>
      </c>
      <c r="E632" s="123">
        <v>3.2336305801644634</v>
      </c>
      <c r="F632" s="86" t="s">
        <v>3669</v>
      </c>
      <c r="G632" s="86" t="b">
        <v>0</v>
      </c>
      <c r="H632" s="86" t="b">
        <v>0</v>
      </c>
      <c r="I632" s="86" t="b">
        <v>0</v>
      </c>
      <c r="J632" s="86" t="b">
        <v>0</v>
      </c>
      <c r="K632" s="86" t="b">
        <v>0</v>
      </c>
      <c r="L632" s="86" t="b">
        <v>0</v>
      </c>
    </row>
    <row r="633" spans="1:12" ht="15">
      <c r="A633" s="86" t="s">
        <v>3519</v>
      </c>
      <c r="B633" s="86" t="s">
        <v>3163</v>
      </c>
      <c r="C633" s="86">
        <v>2</v>
      </c>
      <c r="D633" s="123">
        <v>0.0011455204387111966</v>
      </c>
      <c r="E633" s="123">
        <v>2.7565093254448008</v>
      </c>
      <c r="F633" s="86" t="s">
        <v>3669</v>
      </c>
      <c r="G633" s="86" t="b">
        <v>0</v>
      </c>
      <c r="H633" s="86" t="b">
        <v>0</v>
      </c>
      <c r="I633" s="86" t="b">
        <v>0</v>
      </c>
      <c r="J633" s="86" t="b">
        <v>0</v>
      </c>
      <c r="K633" s="86" t="b">
        <v>0</v>
      </c>
      <c r="L633" s="86" t="b">
        <v>0</v>
      </c>
    </row>
    <row r="634" spans="1:12" ht="15">
      <c r="A634" s="86" t="s">
        <v>3163</v>
      </c>
      <c r="B634" s="86" t="s">
        <v>3520</v>
      </c>
      <c r="C634" s="86">
        <v>2</v>
      </c>
      <c r="D634" s="123">
        <v>0.0011455204387111966</v>
      </c>
      <c r="E634" s="123">
        <v>2.7565093254448008</v>
      </c>
      <c r="F634" s="86" t="s">
        <v>3669</v>
      </c>
      <c r="G634" s="86" t="b">
        <v>0</v>
      </c>
      <c r="H634" s="86" t="b">
        <v>0</v>
      </c>
      <c r="I634" s="86" t="b">
        <v>0</v>
      </c>
      <c r="J634" s="86" t="b">
        <v>0</v>
      </c>
      <c r="K634" s="86" t="b">
        <v>0</v>
      </c>
      <c r="L634" s="86" t="b">
        <v>0</v>
      </c>
    </row>
    <row r="635" spans="1:12" ht="15">
      <c r="A635" s="86" t="s">
        <v>3520</v>
      </c>
      <c r="B635" s="86" t="s">
        <v>3115</v>
      </c>
      <c r="C635" s="86">
        <v>2</v>
      </c>
      <c r="D635" s="123">
        <v>0.0011455204387111966</v>
      </c>
      <c r="E635" s="123">
        <v>2.631570588836501</v>
      </c>
      <c r="F635" s="86" t="s">
        <v>3669</v>
      </c>
      <c r="G635" s="86" t="b">
        <v>0</v>
      </c>
      <c r="H635" s="86" t="b">
        <v>0</v>
      </c>
      <c r="I635" s="86" t="b">
        <v>0</v>
      </c>
      <c r="J635" s="86" t="b">
        <v>0</v>
      </c>
      <c r="K635" s="86" t="b">
        <v>0</v>
      </c>
      <c r="L635" s="86" t="b">
        <v>0</v>
      </c>
    </row>
    <row r="636" spans="1:12" ht="15">
      <c r="A636" s="86" t="s">
        <v>3115</v>
      </c>
      <c r="B636" s="86" t="s">
        <v>3521</v>
      </c>
      <c r="C636" s="86">
        <v>2</v>
      </c>
      <c r="D636" s="123">
        <v>0.0011455204387111966</v>
      </c>
      <c r="E636" s="123">
        <v>2.631570588836501</v>
      </c>
      <c r="F636" s="86" t="s">
        <v>3669</v>
      </c>
      <c r="G636" s="86" t="b">
        <v>0</v>
      </c>
      <c r="H636" s="86" t="b">
        <v>0</v>
      </c>
      <c r="I636" s="86" t="b">
        <v>0</v>
      </c>
      <c r="J636" s="86" t="b">
        <v>0</v>
      </c>
      <c r="K636" s="86" t="b">
        <v>0</v>
      </c>
      <c r="L636" s="86" t="b">
        <v>0</v>
      </c>
    </row>
    <row r="637" spans="1:12" ht="15">
      <c r="A637" s="86" t="s">
        <v>3521</v>
      </c>
      <c r="B637" s="86" t="s">
        <v>3261</v>
      </c>
      <c r="C637" s="86">
        <v>2</v>
      </c>
      <c r="D637" s="123">
        <v>0.0011455204387111966</v>
      </c>
      <c r="E637" s="123">
        <v>2.932600584500482</v>
      </c>
      <c r="F637" s="86" t="s">
        <v>3669</v>
      </c>
      <c r="G637" s="86" t="b">
        <v>0</v>
      </c>
      <c r="H637" s="86" t="b">
        <v>0</v>
      </c>
      <c r="I637" s="86" t="b">
        <v>0</v>
      </c>
      <c r="J637" s="86" t="b">
        <v>0</v>
      </c>
      <c r="K637" s="86" t="b">
        <v>0</v>
      </c>
      <c r="L637" s="86" t="b">
        <v>0</v>
      </c>
    </row>
    <row r="638" spans="1:12" ht="15">
      <c r="A638" s="86" t="s">
        <v>3261</v>
      </c>
      <c r="B638" s="86" t="s">
        <v>3260</v>
      </c>
      <c r="C638" s="86">
        <v>2</v>
      </c>
      <c r="D638" s="123">
        <v>0.0011455204387111966</v>
      </c>
      <c r="E638" s="123">
        <v>2.631570588836501</v>
      </c>
      <c r="F638" s="86" t="s">
        <v>3669</v>
      </c>
      <c r="G638" s="86" t="b">
        <v>0</v>
      </c>
      <c r="H638" s="86" t="b">
        <v>0</v>
      </c>
      <c r="I638" s="86" t="b">
        <v>0</v>
      </c>
      <c r="J638" s="86" t="b">
        <v>0</v>
      </c>
      <c r="K638" s="86" t="b">
        <v>0</v>
      </c>
      <c r="L638" s="86" t="b">
        <v>0</v>
      </c>
    </row>
    <row r="639" spans="1:12" ht="15">
      <c r="A639" s="86" t="s">
        <v>3260</v>
      </c>
      <c r="B639" s="86" t="s">
        <v>3522</v>
      </c>
      <c r="C639" s="86">
        <v>2</v>
      </c>
      <c r="D639" s="123">
        <v>0.0011455204387111966</v>
      </c>
      <c r="E639" s="123">
        <v>2.932600584500482</v>
      </c>
      <c r="F639" s="86" t="s">
        <v>3669</v>
      </c>
      <c r="G639" s="86" t="b">
        <v>0</v>
      </c>
      <c r="H639" s="86" t="b">
        <v>0</v>
      </c>
      <c r="I639" s="86" t="b">
        <v>0</v>
      </c>
      <c r="J639" s="86" t="b">
        <v>0</v>
      </c>
      <c r="K639" s="86" t="b">
        <v>0</v>
      </c>
      <c r="L639" s="86" t="b">
        <v>0</v>
      </c>
    </row>
    <row r="640" spans="1:12" ht="15">
      <c r="A640" s="86" t="s">
        <v>3522</v>
      </c>
      <c r="B640" s="86" t="s">
        <v>3213</v>
      </c>
      <c r="C640" s="86">
        <v>2</v>
      </c>
      <c r="D640" s="123">
        <v>0.0011455204387111966</v>
      </c>
      <c r="E640" s="123">
        <v>2.8356905714924254</v>
      </c>
      <c r="F640" s="86" t="s">
        <v>3669</v>
      </c>
      <c r="G640" s="86" t="b">
        <v>0</v>
      </c>
      <c r="H640" s="86" t="b">
        <v>0</v>
      </c>
      <c r="I640" s="86" t="b">
        <v>0</v>
      </c>
      <c r="J640" s="86" t="b">
        <v>1</v>
      </c>
      <c r="K640" s="86" t="b">
        <v>0</v>
      </c>
      <c r="L640" s="86" t="b">
        <v>0</v>
      </c>
    </row>
    <row r="641" spans="1:12" ht="15">
      <c r="A641" s="86" t="s">
        <v>3213</v>
      </c>
      <c r="B641" s="86" t="s">
        <v>3263</v>
      </c>
      <c r="C641" s="86">
        <v>2</v>
      </c>
      <c r="D641" s="123">
        <v>0.0011455204387111966</v>
      </c>
      <c r="E641" s="123">
        <v>2.534660575828444</v>
      </c>
      <c r="F641" s="86" t="s">
        <v>3669</v>
      </c>
      <c r="G641" s="86" t="b">
        <v>1</v>
      </c>
      <c r="H641" s="86" t="b">
        <v>0</v>
      </c>
      <c r="I641" s="86" t="b">
        <v>0</v>
      </c>
      <c r="J641" s="86" t="b">
        <v>0</v>
      </c>
      <c r="K641" s="86" t="b">
        <v>0</v>
      </c>
      <c r="L641" s="86" t="b">
        <v>0</v>
      </c>
    </row>
    <row r="642" spans="1:12" ht="15">
      <c r="A642" s="86" t="s">
        <v>3263</v>
      </c>
      <c r="B642" s="86" t="s">
        <v>3264</v>
      </c>
      <c r="C642" s="86">
        <v>2</v>
      </c>
      <c r="D642" s="123">
        <v>0.0011455204387111966</v>
      </c>
      <c r="E642" s="123">
        <v>2.631570588836501</v>
      </c>
      <c r="F642" s="86" t="s">
        <v>3669</v>
      </c>
      <c r="G642" s="86" t="b">
        <v>0</v>
      </c>
      <c r="H642" s="86" t="b">
        <v>0</v>
      </c>
      <c r="I642" s="86" t="b">
        <v>0</v>
      </c>
      <c r="J642" s="86" t="b">
        <v>0</v>
      </c>
      <c r="K642" s="86" t="b">
        <v>0</v>
      </c>
      <c r="L642" s="86" t="b">
        <v>0</v>
      </c>
    </row>
    <row r="643" spans="1:12" ht="15">
      <c r="A643" s="86" t="s">
        <v>3264</v>
      </c>
      <c r="B643" s="86" t="s">
        <v>3523</v>
      </c>
      <c r="C643" s="86">
        <v>2</v>
      </c>
      <c r="D643" s="123">
        <v>0.0011455204387111966</v>
      </c>
      <c r="E643" s="123">
        <v>2.932600584500482</v>
      </c>
      <c r="F643" s="86" t="s">
        <v>3669</v>
      </c>
      <c r="G643" s="86" t="b">
        <v>0</v>
      </c>
      <c r="H643" s="86" t="b">
        <v>0</v>
      </c>
      <c r="I643" s="86" t="b">
        <v>0</v>
      </c>
      <c r="J643" s="86" t="b">
        <v>0</v>
      </c>
      <c r="K643" s="86" t="b">
        <v>0</v>
      </c>
      <c r="L643" s="86" t="b">
        <v>0</v>
      </c>
    </row>
    <row r="644" spans="1:12" ht="15">
      <c r="A644" s="86" t="s">
        <v>3523</v>
      </c>
      <c r="B644" s="86" t="s">
        <v>3524</v>
      </c>
      <c r="C644" s="86">
        <v>2</v>
      </c>
      <c r="D644" s="123">
        <v>0.0011455204387111966</v>
      </c>
      <c r="E644" s="123">
        <v>3.2336305801644634</v>
      </c>
      <c r="F644" s="86" t="s">
        <v>3669</v>
      </c>
      <c r="G644" s="86" t="b">
        <v>0</v>
      </c>
      <c r="H644" s="86" t="b">
        <v>0</v>
      </c>
      <c r="I644" s="86" t="b">
        <v>0</v>
      </c>
      <c r="J644" s="86" t="b">
        <v>0</v>
      </c>
      <c r="K644" s="86" t="b">
        <v>0</v>
      </c>
      <c r="L644" s="86" t="b">
        <v>0</v>
      </c>
    </row>
    <row r="645" spans="1:12" ht="15">
      <c r="A645" s="86" t="s">
        <v>3524</v>
      </c>
      <c r="B645" s="86" t="s">
        <v>3525</v>
      </c>
      <c r="C645" s="86">
        <v>2</v>
      </c>
      <c r="D645" s="123">
        <v>0.0011455204387111966</v>
      </c>
      <c r="E645" s="123">
        <v>3.2336305801644634</v>
      </c>
      <c r="F645" s="86" t="s">
        <v>3669</v>
      </c>
      <c r="G645" s="86" t="b">
        <v>0</v>
      </c>
      <c r="H645" s="86" t="b">
        <v>0</v>
      </c>
      <c r="I645" s="86" t="b">
        <v>0</v>
      </c>
      <c r="J645" s="86" t="b">
        <v>0</v>
      </c>
      <c r="K645" s="86" t="b">
        <v>0</v>
      </c>
      <c r="L645" s="86" t="b">
        <v>0</v>
      </c>
    </row>
    <row r="646" spans="1:12" ht="15">
      <c r="A646" s="86" t="s">
        <v>3525</v>
      </c>
      <c r="B646" s="86" t="s">
        <v>3264</v>
      </c>
      <c r="C646" s="86">
        <v>2</v>
      </c>
      <c r="D646" s="123">
        <v>0.0011455204387111966</v>
      </c>
      <c r="E646" s="123">
        <v>2.932600584500482</v>
      </c>
      <c r="F646" s="86" t="s">
        <v>3669</v>
      </c>
      <c r="G646" s="86" t="b">
        <v>0</v>
      </c>
      <c r="H646" s="86" t="b">
        <v>0</v>
      </c>
      <c r="I646" s="86" t="b">
        <v>0</v>
      </c>
      <c r="J646" s="86" t="b">
        <v>0</v>
      </c>
      <c r="K646" s="86" t="b">
        <v>0</v>
      </c>
      <c r="L646" s="86" t="b">
        <v>0</v>
      </c>
    </row>
    <row r="647" spans="1:12" ht="15">
      <c r="A647" s="86" t="s">
        <v>3264</v>
      </c>
      <c r="B647" s="86" t="s">
        <v>3255</v>
      </c>
      <c r="C647" s="86">
        <v>2</v>
      </c>
      <c r="D647" s="123">
        <v>0.0011455204387111966</v>
      </c>
      <c r="E647" s="123">
        <v>2.631570588836501</v>
      </c>
      <c r="F647" s="86" t="s">
        <v>3669</v>
      </c>
      <c r="G647" s="86" t="b">
        <v>0</v>
      </c>
      <c r="H647" s="86" t="b">
        <v>0</v>
      </c>
      <c r="I647" s="86" t="b">
        <v>0</v>
      </c>
      <c r="J647" s="86" t="b">
        <v>0</v>
      </c>
      <c r="K647" s="86" t="b">
        <v>0</v>
      </c>
      <c r="L647" s="86" t="b">
        <v>0</v>
      </c>
    </row>
    <row r="648" spans="1:12" ht="15">
      <c r="A648" s="86" t="s">
        <v>3255</v>
      </c>
      <c r="B648" s="86" t="s">
        <v>3526</v>
      </c>
      <c r="C648" s="86">
        <v>2</v>
      </c>
      <c r="D648" s="123">
        <v>0.0011455204387111966</v>
      </c>
      <c r="E648" s="123">
        <v>2.932600584500482</v>
      </c>
      <c r="F648" s="86" t="s">
        <v>3669</v>
      </c>
      <c r="G648" s="86" t="b">
        <v>0</v>
      </c>
      <c r="H648" s="86" t="b">
        <v>0</v>
      </c>
      <c r="I648" s="86" t="b">
        <v>0</v>
      </c>
      <c r="J648" s="86" t="b">
        <v>0</v>
      </c>
      <c r="K648" s="86" t="b">
        <v>0</v>
      </c>
      <c r="L648" s="86" t="b">
        <v>0</v>
      </c>
    </row>
    <row r="649" spans="1:12" ht="15">
      <c r="A649" s="86" t="s">
        <v>3526</v>
      </c>
      <c r="B649" s="86" t="s">
        <v>3527</v>
      </c>
      <c r="C649" s="86">
        <v>2</v>
      </c>
      <c r="D649" s="123">
        <v>0.0011455204387111966</v>
      </c>
      <c r="E649" s="123">
        <v>3.2336305801644634</v>
      </c>
      <c r="F649" s="86" t="s">
        <v>3669</v>
      </c>
      <c r="G649" s="86" t="b">
        <v>0</v>
      </c>
      <c r="H649" s="86" t="b">
        <v>0</v>
      </c>
      <c r="I649" s="86" t="b">
        <v>0</v>
      </c>
      <c r="J649" s="86" t="b">
        <v>0</v>
      </c>
      <c r="K649" s="86" t="b">
        <v>0</v>
      </c>
      <c r="L649" s="86" t="b">
        <v>0</v>
      </c>
    </row>
    <row r="650" spans="1:12" ht="15">
      <c r="A650" s="86" t="s">
        <v>3527</v>
      </c>
      <c r="B650" s="86" t="s">
        <v>3528</v>
      </c>
      <c r="C650" s="86">
        <v>2</v>
      </c>
      <c r="D650" s="123">
        <v>0.0011455204387111966</v>
      </c>
      <c r="E650" s="123">
        <v>3.2336305801644634</v>
      </c>
      <c r="F650" s="86" t="s">
        <v>3669</v>
      </c>
      <c r="G650" s="86" t="b">
        <v>0</v>
      </c>
      <c r="H650" s="86" t="b">
        <v>0</v>
      </c>
      <c r="I650" s="86" t="b">
        <v>0</v>
      </c>
      <c r="J650" s="86" t="b">
        <v>0</v>
      </c>
      <c r="K650" s="86" t="b">
        <v>0</v>
      </c>
      <c r="L650" s="86" t="b">
        <v>0</v>
      </c>
    </row>
    <row r="651" spans="1:12" ht="15">
      <c r="A651" s="86" t="s">
        <v>3528</v>
      </c>
      <c r="B651" s="86" t="s">
        <v>3529</v>
      </c>
      <c r="C651" s="86">
        <v>2</v>
      </c>
      <c r="D651" s="123">
        <v>0.0011455204387111966</v>
      </c>
      <c r="E651" s="123">
        <v>3.2336305801644634</v>
      </c>
      <c r="F651" s="86" t="s">
        <v>3669</v>
      </c>
      <c r="G651" s="86" t="b">
        <v>0</v>
      </c>
      <c r="H651" s="86" t="b">
        <v>0</v>
      </c>
      <c r="I651" s="86" t="b">
        <v>0</v>
      </c>
      <c r="J651" s="86" t="b">
        <v>0</v>
      </c>
      <c r="K651" s="86" t="b">
        <v>0</v>
      </c>
      <c r="L651" s="86" t="b">
        <v>0</v>
      </c>
    </row>
    <row r="652" spans="1:12" ht="15">
      <c r="A652" s="86" t="s">
        <v>3529</v>
      </c>
      <c r="B652" s="86" t="s">
        <v>587</v>
      </c>
      <c r="C652" s="86">
        <v>2</v>
      </c>
      <c r="D652" s="123">
        <v>0.0011455204387111966</v>
      </c>
      <c r="E652" s="123">
        <v>1.1767257288279906</v>
      </c>
      <c r="F652" s="86" t="s">
        <v>3669</v>
      </c>
      <c r="G652" s="86" t="b">
        <v>0</v>
      </c>
      <c r="H652" s="86" t="b">
        <v>0</v>
      </c>
      <c r="I652" s="86" t="b">
        <v>0</v>
      </c>
      <c r="J652" s="86" t="b">
        <v>0</v>
      </c>
      <c r="K652" s="86" t="b">
        <v>0</v>
      </c>
      <c r="L652" s="86" t="b">
        <v>0</v>
      </c>
    </row>
    <row r="653" spans="1:12" ht="15">
      <c r="A653" s="86" t="s">
        <v>607</v>
      </c>
      <c r="B653" s="86" t="s">
        <v>3265</v>
      </c>
      <c r="C653" s="86">
        <v>2</v>
      </c>
      <c r="D653" s="123">
        <v>0.0011455204387111966</v>
      </c>
      <c r="E653" s="123">
        <v>1.8719027441468703</v>
      </c>
      <c r="F653" s="86" t="s">
        <v>3669</v>
      </c>
      <c r="G653" s="86" t="b">
        <v>0</v>
      </c>
      <c r="H653" s="86" t="b">
        <v>0</v>
      </c>
      <c r="I653" s="86" t="b">
        <v>0</v>
      </c>
      <c r="J653" s="86" t="b">
        <v>0</v>
      </c>
      <c r="K653" s="86" t="b">
        <v>0</v>
      </c>
      <c r="L653" s="86" t="b">
        <v>0</v>
      </c>
    </row>
    <row r="654" spans="1:12" ht="15">
      <c r="A654" s="86" t="s">
        <v>3265</v>
      </c>
      <c r="B654" s="86" t="s">
        <v>3124</v>
      </c>
      <c r="C654" s="86">
        <v>2</v>
      </c>
      <c r="D654" s="123">
        <v>0.0011455204387111966</v>
      </c>
      <c r="E654" s="123">
        <v>2.3305405931725196</v>
      </c>
      <c r="F654" s="86" t="s">
        <v>3669</v>
      </c>
      <c r="G654" s="86" t="b">
        <v>0</v>
      </c>
      <c r="H654" s="86" t="b">
        <v>0</v>
      </c>
      <c r="I654" s="86" t="b">
        <v>0</v>
      </c>
      <c r="J654" s="86" t="b">
        <v>0</v>
      </c>
      <c r="K654" s="86" t="b">
        <v>0</v>
      </c>
      <c r="L654" s="86" t="b">
        <v>0</v>
      </c>
    </row>
    <row r="655" spans="1:12" ht="15">
      <c r="A655" s="86" t="s">
        <v>3124</v>
      </c>
      <c r="B655" s="86" t="s">
        <v>3190</v>
      </c>
      <c r="C655" s="86">
        <v>2</v>
      </c>
      <c r="D655" s="123">
        <v>0.0011455204387111966</v>
      </c>
      <c r="E655" s="123">
        <v>2.2336305801644634</v>
      </c>
      <c r="F655" s="86" t="s">
        <v>3669</v>
      </c>
      <c r="G655" s="86" t="b">
        <v>0</v>
      </c>
      <c r="H655" s="86" t="b">
        <v>0</v>
      </c>
      <c r="I655" s="86" t="b">
        <v>0</v>
      </c>
      <c r="J655" s="86" t="b">
        <v>0</v>
      </c>
      <c r="K655" s="86" t="b">
        <v>0</v>
      </c>
      <c r="L655" s="86" t="b">
        <v>0</v>
      </c>
    </row>
    <row r="656" spans="1:12" ht="15">
      <c r="A656" s="86" t="s">
        <v>3190</v>
      </c>
      <c r="B656" s="86" t="s">
        <v>3530</v>
      </c>
      <c r="C656" s="86">
        <v>2</v>
      </c>
      <c r="D656" s="123">
        <v>0.0011455204387111966</v>
      </c>
      <c r="E656" s="123">
        <v>2.8356905714924254</v>
      </c>
      <c r="F656" s="86" t="s">
        <v>3669</v>
      </c>
      <c r="G656" s="86" t="b">
        <v>0</v>
      </c>
      <c r="H656" s="86" t="b">
        <v>0</v>
      </c>
      <c r="I656" s="86" t="b">
        <v>0</v>
      </c>
      <c r="J656" s="86" t="b">
        <v>0</v>
      </c>
      <c r="K656" s="86" t="b">
        <v>0</v>
      </c>
      <c r="L656" s="86" t="b">
        <v>0</v>
      </c>
    </row>
    <row r="657" spans="1:12" ht="15">
      <c r="A657" s="86" t="s">
        <v>3530</v>
      </c>
      <c r="B657" s="86" t="s">
        <v>3214</v>
      </c>
      <c r="C657" s="86">
        <v>2</v>
      </c>
      <c r="D657" s="123">
        <v>0.0011455204387111966</v>
      </c>
      <c r="E657" s="123">
        <v>2.8356905714924254</v>
      </c>
      <c r="F657" s="86" t="s">
        <v>3669</v>
      </c>
      <c r="G657" s="86" t="b">
        <v>0</v>
      </c>
      <c r="H657" s="86" t="b">
        <v>0</v>
      </c>
      <c r="I657" s="86" t="b">
        <v>0</v>
      </c>
      <c r="J657" s="86" t="b">
        <v>0</v>
      </c>
      <c r="K657" s="86" t="b">
        <v>0</v>
      </c>
      <c r="L657" s="86" t="b">
        <v>0</v>
      </c>
    </row>
    <row r="658" spans="1:12" ht="15">
      <c r="A658" s="86" t="s">
        <v>3214</v>
      </c>
      <c r="B658" s="86" t="s">
        <v>3531</v>
      </c>
      <c r="C658" s="86">
        <v>2</v>
      </c>
      <c r="D658" s="123">
        <v>0.0011455204387111966</v>
      </c>
      <c r="E658" s="123">
        <v>2.8356905714924254</v>
      </c>
      <c r="F658" s="86" t="s">
        <v>3669</v>
      </c>
      <c r="G658" s="86" t="b">
        <v>0</v>
      </c>
      <c r="H658" s="86" t="b">
        <v>0</v>
      </c>
      <c r="I658" s="86" t="b">
        <v>0</v>
      </c>
      <c r="J658" s="86" t="b">
        <v>0</v>
      </c>
      <c r="K658" s="86" t="b">
        <v>0</v>
      </c>
      <c r="L658" s="86" t="b">
        <v>0</v>
      </c>
    </row>
    <row r="659" spans="1:12" ht="15">
      <c r="A659" s="86" t="s">
        <v>3531</v>
      </c>
      <c r="B659" s="86" t="s">
        <v>3532</v>
      </c>
      <c r="C659" s="86">
        <v>2</v>
      </c>
      <c r="D659" s="123">
        <v>0.0011455204387111966</v>
      </c>
      <c r="E659" s="123">
        <v>3.2336305801644634</v>
      </c>
      <c r="F659" s="86" t="s">
        <v>3669</v>
      </c>
      <c r="G659" s="86" t="b">
        <v>0</v>
      </c>
      <c r="H659" s="86" t="b">
        <v>0</v>
      </c>
      <c r="I659" s="86" t="b">
        <v>0</v>
      </c>
      <c r="J659" s="86" t="b">
        <v>0</v>
      </c>
      <c r="K659" s="86" t="b">
        <v>0</v>
      </c>
      <c r="L659" s="86" t="b">
        <v>0</v>
      </c>
    </row>
    <row r="660" spans="1:12" ht="15">
      <c r="A660" s="86" t="s">
        <v>3532</v>
      </c>
      <c r="B660" s="86" t="s">
        <v>3533</v>
      </c>
      <c r="C660" s="86">
        <v>2</v>
      </c>
      <c r="D660" s="123">
        <v>0.0011455204387111966</v>
      </c>
      <c r="E660" s="123">
        <v>3.2336305801644634</v>
      </c>
      <c r="F660" s="86" t="s">
        <v>3669</v>
      </c>
      <c r="G660" s="86" t="b">
        <v>0</v>
      </c>
      <c r="H660" s="86" t="b">
        <v>0</v>
      </c>
      <c r="I660" s="86" t="b">
        <v>0</v>
      </c>
      <c r="J660" s="86" t="b">
        <v>0</v>
      </c>
      <c r="K660" s="86" t="b">
        <v>0</v>
      </c>
      <c r="L660" s="86" t="b">
        <v>0</v>
      </c>
    </row>
    <row r="661" spans="1:12" ht="15">
      <c r="A661" s="86" t="s">
        <v>3533</v>
      </c>
      <c r="B661" s="86" t="s">
        <v>3534</v>
      </c>
      <c r="C661" s="86">
        <v>2</v>
      </c>
      <c r="D661" s="123">
        <v>0.0011455204387111966</v>
      </c>
      <c r="E661" s="123">
        <v>3.2336305801644634</v>
      </c>
      <c r="F661" s="86" t="s">
        <v>3669</v>
      </c>
      <c r="G661" s="86" t="b">
        <v>0</v>
      </c>
      <c r="H661" s="86" t="b">
        <v>0</v>
      </c>
      <c r="I661" s="86" t="b">
        <v>0</v>
      </c>
      <c r="J661" s="86" t="b">
        <v>0</v>
      </c>
      <c r="K661" s="86" t="b">
        <v>0</v>
      </c>
      <c r="L661" s="86" t="b">
        <v>0</v>
      </c>
    </row>
    <row r="662" spans="1:12" ht="15">
      <c r="A662" s="86" t="s">
        <v>3534</v>
      </c>
      <c r="B662" s="86" t="s">
        <v>3535</v>
      </c>
      <c r="C662" s="86">
        <v>2</v>
      </c>
      <c r="D662" s="123">
        <v>0.0011455204387111966</v>
      </c>
      <c r="E662" s="123">
        <v>3.2336305801644634</v>
      </c>
      <c r="F662" s="86" t="s">
        <v>3669</v>
      </c>
      <c r="G662" s="86" t="b">
        <v>0</v>
      </c>
      <c r="H662" s="86" t="b">
        <v>0</v>
      </c>
      <c r="I662" s="86" t="b">
        <v>0</v>
      </c>
      <c r="J662" s="86" t="b">
        <v>0</v>
      </c>
      <c r="K662" s="86" t="b">
        <v>0</v>
      </c>
      <c r="L662" s="86" t="b">
        <v>0</v>
      </c>
    </row>
    <row r="663" spans="1:12" ht="15">
      <c r="A663" s="86" t="s">
        <v>3535</v>
      </c>
      <c r="B663" s="86" t="s">
        <v>3536</v>
      </c>
      <c r="C663" s="86">
        <v>2</v>
      </c>
      <c r="D663" s="123">
        <v>0.0011455204387111966</v>
      </c>
      <c r="E663" s="123">
        <v>3.2336305801644634</v>
      </c>
      <c r="F663" s="86" t="s">
        <v>3669</v>
      </c>
      <c r="G663" s="86" t="b">
        <v>0</v>
      </c>
      <c r="H663" s="86" t="b">
        <v>0</v>
      </c>
      <c r="I663" s="86" t="b">
        <v>0</v>
      </c>
      <c r="J663" s="86" t="b">
        <v>0</v>
      </c>
      <c r="K663" s="86" t="b">
        <v>0</v>
      </c>
      <c r="L663" s="86" t="b">
        <v>0</v>
      </c>
    </row>
    <row r="664" spans="1:12" ht="15">
      <c r="A664" s="86" t="s">
        <v>3536</v>
      </c>
      <c r="B664" s="86" t="s">
        <v>3537</v>
      </c>
      <c r="C664" s="86">
        <v>2</v>
      </c>
      <c r="D664" s="123">
        <v>0.0011455204387111966</v>
      </c>
      <c r="E664" s="123">
        <v>3.2336305801644634</v>
      </c>
      <c r="F664" s="86" t="s">
        <v>3669</v>
      </c>
      <c r="G664" s="86" t="b">
        <v>0</v>
      </c>
      <c r="H664" s="86" t="b">
        <v>0</v>
      </c>
      <c r="I664" s="86" t="b">
        <v>0</v>
      </c>
      <c r="J664" s="86" t="b">
        <v>0</v>
      </c>
      <c r="K664" s="86" t="b">
        <v>0</v>
      </c>
      <c r="L664" s="86" t="b">
        <v>0</v>
      </c>
    </row>
    <row r="665" spans="1:12" ht="15">
      <c r="A665" s="86" t="s">
        <v>3537</v>
      </c>
      <c r="B665" s="86" t="s">
        <v>3538</v>
      </c>
      <c r="C665" s="86">
        <v>2</v>
      </c>
      <c r="D665" s="123">
        <v>0.0011455204387111966</v>
      </c>
      <c r="E665" s="123">
        <v>3.2336305801644634</v>
      </c>
      <c r="F665" s="86" t="s">
        <v>3669</v>
      </c>
      <c r="G665" s="86" t="b">
        <v>0</v>
      </c>
      <c r="H665" s="86" t="b">
        <v>0</v>
      </c>
      <c r="I665" s="86" t="b">
        <v>0</v>
      </c>
      <c r="J665" s="86" t="b">
        <v>0</v>
      </c>
      <c r="K665" s="86" t="b">
        <v>0</v>
      </c>
      <c r="L665" s="86" t="b">
        <v>0</v>
      </c>
    </row>
    <row r="666" spans="1:12" ht="15">
      <c r="A666" s="86" t="s">
        <v>3538</v>
      </c>
      <c r="B666" s="86" t="s">
        <v>2471</v>
      </c>
      <c r="C666" s="86">
        <v>2</v>
      </c>
      <c r="D666" s="123">
        <v>0.0011455204387111966</v>
      </c>
      <c r="E666" s="123">
        <v>2.7565093254448008</v>
      </c>
      <c r="F666" s="86" t="s">
        <v>3669</v>
      </c>
      <c r="G666" s="86" t="b">
        <v>0</v>
      </c>
      <c r="H666" s="86" t="b">
        <v>0</v>
      </c>
      <c r="I666" s="86" t="b">
        <v>0</v>
      </c>
      <c r="J666" s="86" t="b">
        <v>0</v>
      </c>
      <c r="K666" s="86" t="b">
        <v>0</v>
      </c>
      <c r="L666" s="86" t="b">
        <v>0</v>
      </c>
    </row>
    <row r="667" spans="1:12" ht="15">
      <c r="A667" s="86" t="s">
        <v>2471</v>
      </c>
      <c r="B667" s="86" t="s">
        <v>3539</v>
      </c>
      <c r="C667" s="86">
        <v>2</v>
      </c>
      <c r="D667" s="123">
        <v>0.0011455204387111966</v>
      </c>
      <c r="E667" s="123">
        <v>2.7565093254448008</v>
      </c>
      <c r="F667" s="86" t="s">
        <v>3669</v>
      </c>
      <c r="G667" s="86" t="b">
        <v>0</v>
      </c>
      <c r="H667" s="86" t="b">
        <v>0</v>
      </c>
      <c r="I667" s="86" t="b">
        <v>0</v>
      </c>
      <c r="J667" s="86" t="b">
        <v>0</v>
      </c>
      <c r="K667" s="86" t="b">
        <v>0</v>
      </c>
      <c r="L667" s="86" t="b">
        <v>0</v>
      </c>
    </row>
    <row r="668" spans="1:12" ht="15">
      <c r="A668" s="86" t="s">
        <v>3539</v>
      </c>
      <c r="B668" s="86" t="s">
        <v>3540</v>
      </c>
      <c r="C668" s="86">
        <v>2</v>
      </c>
      <c r="D668" s="123">
        <v>0.0011455204387111966</v>
      </c>
      <c r="E668" s="123">
        <v>3.2336305801644634</v>
      </c>
      <c r="F668" s="86" t="s">
        <v>3669</v>
      </c>
      <c r="G668" s="86" t="b">
        <v>0</v>
      </c>
      <c r="H668" s="86" t="b">
        <v>0</v>
      </c>
      <c r="I668" s="86" t="b">
        <v>0</v>
      </c>
      <c r="J668" s="86" t="b">
        <v>0</v>
      </c>
      <c r="K668" s="86" t="b">
        <v>0</v>
      </c>
      <c r="L668" s="86" t="b">
        <v>0</v>
      </c>
    </row>
    <row r="669" spans="1:12" ht="15">
      <c r="A669" s="86" t="s">
        <v>3540</v>
      </c>
      <c r="B669" s="86" t="s">
        <v>3164</v>
      </c>
      <c r="C669" s="86">
        <v>2</v>
      </c>
      <c r="D669" s="123">
        <v>0.0011455204387111966</v>
      </c>
      <c r="E669" s="123">
        <v>2.7565093254448008</v>
      </c>
      <c r="F669" s="86" t="s">
        <v>3669</v>
      </c>
      <c r="G669" s="86" t="b">
        <v>0</v>
      </c>
      <c r="H669" s="86" t="b">
        <v>0</v>
      </c>
      <c r="I669" s="86" t="b">
        <v>0</v>
      </c>
      <c r="J669" s="86" t="b">
        <v>0</v>
      </c>
      <c r="K669" s="86" t="b">
        <v>0</v>
      </c>
      <c r="L669" s="86" t="b">
        <v>0</v>
      </c>
    </row>
    <row r="670" spans="1:12" ht="15">
      <c r="A670" s="86" t="s">
        <v>3164</v>
      </c>
      <c r="B670" s="86" t="s">
        <v>3541</v>
      </c>
      <c r="C670" s="86">
        <v>2</v>
      </c>
      <c r="D670" s="123">
        <v>0.0011455204387111966</v>
      </c>
      <c r="E670" s="123">
        <v>2.7565093254448008</v>
      </c>
      <c r="F670" s="86" t="s">
        <v>3669</v>
      </c>
      <c r="G670" s="86" t="b">
        <v>0</v>
      </c>
      <c r="H670" s="86" t="b">
        <v>0</v>
      </c>
      <c r="I670" s="86" t="b">
        <v>0</v>
      </c>
      <c r="J670" s="86" t="b">
        <v>0</v>
      </c>
      <c r="K670" s="86" t="b">
        <v>0</v>
      </c>
      <c r="L670" s="86" t="b">
        <v>0</v>
      </c>
    </row>
    <row r="671" spans="1:12" ht="15">
      <c r="A671" s="86" t="s">
        <v>3541</v>
      </c>
      <c r="B671" s="86" t="s">
        <v>3542</v>
      </c>
      <c r="C671" s="86">
        <v>2</v>
      </c>
      <c r="D671" s="123">
        <v>0.0011455204387111966</v>
      </c>
      <c r="E671" s="123">
        <v>3.2336305801644634</v>
      </c>
      <c r="F671" s="86" t="s">
        <v>3669</v>
      </c>
      <c r="G671" s="86" t="b">
        <v>0</v>
      </c>
      <c r="H671" s="86" t="b">
        <v>0</v>
      </c>
      <c r="I671" s="86" t="b">
        <v>0</v>
      </c>
      <c r="J671" s="86" t="b">
        <v>0</v>
      </c>
      <c r="K671" s="86" t="b">
        <v>0</v>
      </c>
      <c r="L671" s="86" t="b">
        <v>0</v>
      </c>
    </row>
    <row r="672" spans="1:12" ht="15">
      <c r="A672" s="86" t="s">
        <v>3542</v>
      </c>
      <c r="B672" s="86" t="s">
        <v>3124</v>
      </c>
      <c r="C672" s="86">
        <v>2</v>
      </c>
      <c r="D672" s="123">
        <v>0.0011455204387111966</v>
      </c>
      <c r="E672" s="123">
        <v>2.631570588836501</v>
      </c>
      <c r="F672" s="86" t="s">
        <v>3669</v>
      </c>
      <c r="G672" s="86" t="b">
        <v>0</v>
      </c>
      <c r="H672" s="86" t="b">
        <v>0</v>
      </c>
      <c r="I672" s="86" t="b">
        <v>0</v>
      </c>
      <c r="J672" s="86" t="b">
        <v>0</v>
      </c>
      <c r="K672" s="86" t="b">
        <v>0</v>
      </c>
      <c r="L672" s="86" t="b">
        <v>0</v>
      </c>
    </row>
    <row r="673" spans="1:12" ht="15">
      <c r="A673" s="86" t="s">
        <v>3124</v>
      </c>
      <c r="B673" s="86" t="s">
        <v>3543</v>
      </c>
      <c r="C673" s="86">
        <v>2</v>
      </c>
      <c r="D673" s="123">
        <v>0.0011455204387111966</v>
      </c>
      <c r="E673" s="123">
        <v>2.631570588836501</v>
      </c>
      <c r="F673" s="86" t="s">
        <v>3669</v>
      </c>
      <c r="G673" s="86" t="b">
        <v>0</v>
      </c>
      <c r="H673" s="86" t="b">
        <v>0</v>
      </c>
      <c r="I673" s="86" t="b">
        <v>0</v>
      </c>
      <c r="J673" s="86" t="b">
        <v>0</v>
      </c>
      <c r="K673" s="86" t="b">
        <v>0</v>
      </c>
      <c r="L673" s="86" t="b">
        <v>0</v>
      </c>
    </row>
    <row r="674" spans="1:12" ht="15">
      <c r="A674" s="86" t="s">
        <v>3543</v>
      </c>
      <c r="B674" s="86" t="s">
        <v>3347</v>
      </c>
      <c r="C674" s="86">
        <v>2</v>
      </c>
      <c r="D674" s="123">
        <v>0.0011455204387111966</v>
      </c>
      <c r="E674" s="123">
        <v>3.057539321108782</v>
      </c>
      <c r="F674" s="86" t="s">
        <v>3669</v>
      </c>
      <c r="G674" s="86" t="b">
        <v>0</v>
      </c>
      <c r="H674" s="86" t="b">
        <v>0</v>
      </c>
      <c r="I674" s="86" t="b">
        <v>0</v>
      </c>
      <c r="J674" s="86" t="b">
        <v>0</v>
      </c>
      <c r="K674" s="86" t="b">
        <v>0</v>
      </c>
      <c r="L674" s="86" t="b">
        <v>0</v>
      </c>
    </row>
    <row r="675" spans="1:12" ht="15">
      <c r="A675" s="86" t="s">
        <v>3347</v>
      </c>
      <c r="B675" s="86" t="s">
        <v>3266</v>
      </c>
      <c r="C675" s="86">
        <v>2</v>
      </c>
      <c r="D675" s="123">
        <v>0.0011455204387111966</v>
      </c>
      <c r="E675" s="123">
        <v>2.7565093254448008</v>
      </c>
      <c r="F675" s="86" t="s">
        <v>3669</v>
      </c>
      <c r="G675" s="86" t="b">
        <v>0</v>
      </c>
      <c r="H675" s="86" t="b">
        <v>0</v>
      </c>
      <c r="I675" s="86" t="b">
        <v>0</v>
      </c>
      <c r="J675" s="86" t="b">
        <v>0</v>
      </c>
      <c r="K675" s="86" t="b">
        <v>0</v>
      </c>
      <c r="L675" s="86" t="b">
        <v>0</v>
      </c>
    </row>
    <row r="676" spans="1:12" ht="15">
      <c r="A676" s="86" t="s">
        <v>3266</v>
      </c>
      <c r="B676" s="86" t="s">
        <v>3544</v>
      </c>
      <c r="C676" s="86">
        <v>2</v>
      </c>
      <c r="D676" s="123">
        <v>0.0011455204387111966</v>
      </c>
      <c r="E676" s="123">
        <v>2.932600584500482</v>
      </c>
      <c r="F676" s="86" t="s">
        <v>3669</v>
      </c>
      <c r="G676" s="86" t="b">
        <v>0</v>
      </c>
      <c r="H676" s="86" t="b">
        <v>0</v>
      </c>
      <c r="I676" s="86" t="b">
        <v>0</v>
      </c>
      <c r="J676" s="86" t="b">
        <v>0</v>
      </c>
      <c r="K676" s="86" t="b">
        <v>0</v>
      </c>
      <c r="L676" s="86" t="b">
        <v>0</v>
      </c>
    </row>
    <row r="677" spans="1:12" ht="15">
      <c r="A677" s="86" t="s">
        <v>3544</v>
      </c>
      <c r="B677" s="86" t="s">
        <v>3165</v>
      </c>
      <c r="C677" s="86">
        <v>2</v>
      </c>
      <c r="D677" s="123">
        <v>0.0011455204387111966</v>
      </c>
      <c r="E677" s="123">
        <v>2.7565093254448008</v>
      </c>
      <c r="F677" s="86" t="s">
        <v>3669</v>
      </c>
      <c r="G677" s="86" t="b">
        <v>0</v>
      </c>
      <c r="H677" s="86" t="b">
        <v>0</v>
      </c>
      <c r="I677" s="86" t="b">
        <v>0</v>
      </c>
      <c r="J677" s="86" t="b">
        <v>0</v>
      </c>
      <c r="K677" s="86" t="b">
        <v>0</v>
      </c>
      <c r="L677" s="86" t="b">
        <v>0</v>
      </c>
    </row>
    <row r="678" spans="1:12" ht="15">
      <c r="A678" s="86" t="s">
        <v>3165</v>
      </c>
      <c r="B678" s="86" t="s">
        <v>3545</v>
      </c>
      <c r="C678" s="86">
        <v>2</v>
      </c>
      <c r="D678" s="123">
        <v>0.0011455204387111966</v>
      </c>
      <c r="E678" s="123">
        <v>2.7565093254448008</v>
      </c>
      <c r="F678" s="86" t="s">
        <v>3669</v>
      </c>
      <c r="G678" s="86" t="b">
        <v>0</v>
      </c>
      <c r="H678" s="86" t="b">
        <v>0</v>
      </c>
      <c r="I678" s="86" t="b">
        <v>0</v>
      </c>
      <c r="J678" s="86" t="b">
        <v>0</v>
      </c>
      <c r="K678" s="86" t="b">
        <v>1</v>
      </c>
      <c r="L678" s="86" t="b">
        <v>0</v>
      </c>
    </row>
    <row r="679" spans="1:12" ht="15">
      <c r="A679" s="86" t="s">
        <v>3545</v>
      </c>
      <c r="B679" s="86" t="s">
        <v>3215</v>
      </c>
      <c r="C679" s="86">
        <v>2</v>
      </c>
      <c r="D679" s="123">
        <v>0.0011455204387111966</v>
      </c>
      <c r="E679" s="123">
        <v>2.8356905714924254</v>
      </c>
      <c r="F679" s="86" t="s">
        <v>3669</v>
      </c>
      <c r="G679" s="86" t="b">
        <v>0</v>
      </c>
      <c r="H679" s="86" t="b">
        <v>1</v>
      </c>
      <c r="I679" s="86" t="b">
        <v>0</v>
      </c>
      <c r="J679" s="86" t="b">
        <v>1</v>
      </c>
      <c r="K679" s="86" t="b">
        <v>0</v>
      </c>
      <c r="L679" s="86" t="b">
        <v>0</v>
      </c>
    </row>
    <row r="680" spans="1:12" ht="15">
      <c r="A680" s="86" t="s">
        <v>3184</v>
      </c>
      <c r="B680" s="86" t="s">
        <v>3546</v>
      </c>
      <c r="C680" s="86">
        <v>2</v>
      </c>
      <c r="D680" s="123">
        <v>0.0011455204387111966</v>
      </c>
      <c r="E680" s="123">
        <v>2.8356905714924254</v>
      </c>
      <c r="F680" s="86" t="s">
        <v>3669</v>
      </c>
      <c r="G680" s="86" t="b">
        <v>0</v>
      </c>
      <c r="H680" s="86" t="b">
        <v>0</v>
      </c>
      <c r="I680" s="86" t="b">
        <v>0</v>
      </c>
      <c r="J680" s="86" t="b">
        <v>0</v>
      </c>
      <c r="K680" s="86" t="b">
        <v>0</v>
      </c>
      <c r="L680" s="86" t="b">
        <v>0</v>
      </c>
    </row>
    <row r="681" spans="1:12" ht="15">
      <c r="A681" s="86" t="s">
        <v>3546</v>
      </c>
      <c r="B681" s="86" t="s">
        <v>587</v>
      </c>
      <c r="C681" s="86">
        <v>2</v>
      </c>
      <c r="D681" s="123">
        <v>0.0011455204387111966</v>
      </c>
      <c r="E681" s="123">
        <v>1.1767257288279906</v>
      </c>
      <c r="F681" s="86" t="s">
        <v>3669</v>
      </c>
      <c r="G681" s="86" t="b">
        <v>0</v>
      </c>
      <c r="H681" s="86" t="b">
        <v>0</v>
      </c>
      <c r="I681" s="86" t="b">
        <v>0</v>
      </c>
      <c r="J681" s="86" t="b">
        <v>0</v>
      </c>
      <c r="K681" s="86" t="b">
        <v>0</v>
      </c>
      <c r="L681" s="86" t="b">
        <v>0</v>
      </c>
    </row>
    <row r="682" spans="1:12" ht="15">
      <c r="A682" s="86" t="s">
        <v>3348</v>
      </c>
      <c r="B682" s="86" t="s">
        <v>3547</v>
      </c>
      <c r="C682" s="86">
        <v>2</v>
      </c>
      <c r="D682" s="123">
        <v>0.0011455204387111966</v>
      </c>
      <c r="E682" s="123">
        <v>3.057539321108782</v>
      </c>
      <c r="F682" s="86" t="s">
        <v>3669</v>
      </c>
      <c r="G682" s="86" t="b">
        <v>0</v>
      </c>
      <c r="H682" s="86" t="b">
        <v>0</v>
      </c>
      <c r="I682" s="86" t="b">
        <v>0</v>
      </c>
      <c r="J682" s="86" t="b">
        <v>0</v>
      </c>
      <c r="K682" s="86" t="b">
        <v>0</v>
      </c>
      <c r="L682" s="86" t="b">
        <v>0</v>
      </c>
    </row>
    <row r="683" spans="1:12" ht="15">
      <c r="A683" s="86" t="s">
        <v>3547</v>
      </c>
      <c r="B683" s="86" t="s">
        <v>3267</v>
      </c>
      <c r="C683" s="86">
        <v>2</v>
      </c>
      <c r="D683" s="123">
        <v>0.0011455204387111966</v>
      </c>
      <c r="E683" s="123">
        <v>2.932600584500482</v>
      </c>
      <c r="F683" s="86" t="s">
        <v>3669</v>
      </c>
      <c r="G683" s="86" t="b">
        <v>0</v>
      </c>
      <c r="H683" s="86" t="b">
        <v>0</v>
      </c>
      <c r="I683" s="86" t="b">
        <v>0</v>
      </c>
      <c r="J683" s="86" t="b">
        <v>1</v>
      </c>
      <c r="K683" s="86" t="b">
        <v>0</v>
      </c>
      <c r="L683" s="86" t="b">
        <v>0</v>
      </c>
    </row>
    <row r="684" spans="1:12" ht="15">
      <c r="A684" s="86" t="s">
        <v>3267</v>
      </c>
      <c r="B684" s="86" t="s">
        <v>3349</v>
      </c>
      <c r="C684" s="86">
        <v>2</v>
      </c>
      <c r="D684" s="123">
        <v>0.0011455204387111966</v>
      </c>
      <c r="E684" s="123">
        <v>2.7565093254448008</v>
      </c>
      <c r="F684" s="86" t="s">
        <v>3669</v>
      </c>
      <c r="G684" s="86" t="b">
        <v>1</v>
      </c>
      <c r="H684" s="86" t="b">
        <v>0</v>
      </c>
      <c r="I684" s="86" t="b">
        <v>0</v>
      </c>
      <c r="J684" s="86" t="b">
        <v>0</v>
      </c>
      <c r="K684" s="86" t="b">
        <v>0</v>
      </c>
      <c r="L684" s="86" t="b">
        <v>0</v>
      </c>
    </row>
    <row r="685" spans="1:12" ht="15">
      <c r="A685" s="86" t="s">
        <v>3349</v>
      </c>
      <c r="B685" s="86" t="s">
        <v>3080</v>
      </c>
      <c r="C685" s="86">
        <v>2</v>
      </c>
      <c r="D685" s="123">
        <v>0.0011455204387111966</v>
      </c>
      <c r="E685" s="123">
        <v>2.1032968116694573</v>
      </c>
      <c r="F685" s="86" t="s">
        <v>3669</v>
      </c>
      <c r="G685" s="86" t="b">
        <v>0</v>
      </c>
      <c r="H685" s="86" t="b">
        <v>0</v>
      </c>
      <c r="I685" s="86" t="b">
        <v>0</v>
      </c>
      <c r="J685" s="86" t="b">
        <v>0</v>
      </c>
      <c r="K685" s="86" t="b">
        <v>0</v>
      </c>
      <c r="L685" s="86" t="b">
        <v>0</v>
      </c>
    </row>
    <row r="686" spans="1:12" ht="15">
      <c r="A686" s="86" t="s">
        <v>3080</v>
      </c>
      <c r="B686" s="86" t="s">
        <v>3548</v>
      </c>
      <c r="C686" s="86">
        <v>2</v>
      </c>
      <c r="D686" s="123">
        <v>0.0011455204387111966</v>
      </c>
      <c r="E686" s="123">
        <v>2.3042116544501705</v>
      </c>
      <c r="F686" s="86" t="s">
        <v>3669</v>
      </c>
      <c r="G686" s="86" t="b">
        <v>0</v>
      </c>
      <c r="H686" s="86" t="b">
        <v>0</v>
      </c>
      <c r="I686" s="86" t="b">
        <v>0</v>
      </c>
      <c r="J686" s="86" t="b">
        <v>0</v>
      </c>
      <c r="K686" s="86" t="b">
        <v>0</v>
      </c>
      <c r="L686" s="86" t="b">
        <v>0</v>
      </c>
    </row>
    <row r="687" spans="1:12" ht="15">
      <c r="A687" s="86" t="s">
        <v>3548</v>
      </c>
      <c r="B687" s="86" t="s">
        <v>3549</v>
      </c>
      <c r="C687" s="86">
        <v>2</v>
      </c>
      <c r="D687" s="123">
        <v>0.0011455204387111966</v>
      </c>
      <c r="E687" s="123">
        <v>3.2336305801644634</v>
      </c>
      <c r="F687" s="86" t="s">
        <v>3669</v>
      </c>
      <c r="G687" s="86" t="b">
        <v>0</v>
      </c>
      <c r="H687" s="86" t="b">
        <v>0</v>
      </c>
      <c r="I687" s="86" t="b">
        <v>0</v>
      </c>
      <c r="J687" s="86" t="b">
        <v>0</v>
      </c>
      <c r="K687" s="86" t="b">
        <v>0</v>
      </c>
      <c r="L687" s="86" t="b">
        <v>0</v>
      </c>
    </row>
    <row r="688" spans="1:12" ht="15">
      <c r="A688" s="86" t="s">
        <v>3549</v>
      </c>
      <c r="B688" s="86" t="s">
        <v>3550</v>
      </c>
      <c r="C688" s="86">
        <v>2</v>
      </c>
      <c r="D688" s="123">
        <v>0.0011455204387111966</v>
      </c>
      <c r="E688" s="123">
        <v>3.2336305801644634</v>
      </c>
      <c r="F688" s="86" t="s">
        <v>3669</v>
      </c>
      <c r="G688" s="86" t="b">
        <v>0</v>
      </c>
      <c r="H688" s="86" t="b">
        <v>0</v>
      </c>
      <c r="I688" s="86" t="b">
        <v>0</v>
      </c>
      <c r="J688" s="86" t="b">
        <v>0</v>
      </c>
      <c r="K688" s="86" t="b">
        <v>0</v>
      </c>
      <c r="L688" s="86" t="b">
        <v>0</v>
      </c>
    </row>
    <row r="689" spans="1:12" ht="15">
      <c r="A689" s="86" t="s">
        <v>3550</v>
      </c>
      <c r="B689" s="86" t="s">
        <v>3100</v>
      </c>
      <c r="C689" s="86">
        <v>2</v>
      </c>
      <c r="D689" s="123">
        <v>0.0011455204387111966</v>
      </c>
      <c r="E689" s="123">
        <v>2.631570588836501</v>
      </c>
      <c r="F689" s="86" t="s">
        <v>3669</v>
      </c>
      <c r="G689" s="86" t="b">
        <v>0</v>
      </c>
      <c r="H689" s="86" t="b">
        <v>0</v>
      </c>
      <c r="I689" s="86" t="b">
        <v>0</v>
      </c>
      <c r="J689" s="86" t="b">
        <v>0</v>
      </c>
      <c r="K689" s="86" t="b">
        <v>0</v>
      </c>
      <c r="L689" s="86" t="b">
        <v>0</v>
      </c>
    </row>
    <row r="690" spans="1:12" ht="15">
      <c r="A690" s="86" t="s">
        <v>3268</v>
      </c>
      <c r="B690" s="86" t="s">
        <v>3551</v>
      </c>
      <c r="C690" s="86">
        <v>2</v>
      </c>
      <c r="D690" s="123">
        <v>0.0011455204387111966</v>
      </c>
      <c r="E690" s="123">
        <v>2.932600584500482</v>
      </c>
      <c r="F690" s="86" t="s">
        <v>3669</v>
      </c>
      <c r="G690" s="86" t="b">
        <v>0</v>
      </c>
      <c r="H690" s="86" t="b">
        <v>0</v>
      </c>
      <c r="I690" s="86" t="b">
        <v>0</v>
      </c>
      <c r="J690" s="86" t="b">
        <v>0</v>
      </c>
      <c r="K690" s="86" t="b">
        <v>1</v>
      </c>
      <c r="L690" s="86" t="b">
        <v>0</v>
      </c>
    </row>
    <row r="691" spans="1:12" ht="15">
      <c r="A691" s="86" t="s">
        <v>3551</v>
      </c>
      <c r="B691" s="86" t="s">
        <v>3552</v>
      </c>
      <c r="C691" s="86">
        <v>2</v>
      </c>
      <c r="D691" s="123">
        <v>0.0011455204387111966</v>
      </c>
      <c r="E691" s="123">
        <v>3.2336305801644634</v>
      </c>
      <c r="F691" s="86" t="s">
        <v>3669</v>
      </c>
      <c r="G691" s="86" t="b">
        <v>0</v>
      </c>
      <c r="H691" s="86" t="b">
        <v>1</v>
      </c>
      <c r="I691" s="86" t="b">
        <v>0</v>
      </c>
      <c r="J691" s="86" t="b">
        <v>0</v>
      </c>
      <c r="K691" s="86" t="b">
        <v>0</v>
      </c>
      <c r="L691" s="86" t="b">
        <v>0</v>
      </c>
    </row>
    <row r="692" spans="1:12" ht="15">
      <c r="A692" s="86" t="s">
        <v>3552</v>
      </c>
      <c r="B692" s="86" t="s">
        <v>3553</v>
      </c>
      <c r="C692" s="86">
        <v>2</v>
      </c>
      <c r="D692" s="123">
        <v>0.0011455204387111966</v>
      </c>
      <c r="E692" s="123">
        <v>3.2336305801644634</v>
      </c>
      <c r="F692" s="86" t="s">
        <v>3669</v>
      </c>
      <c r="G692" s="86" t="b">
        <v>0</v>
      </c>
      <c r="H692" s="86" t="b">
        <v>0</v>
      </c>
      <c r="I692" s="86" t="b">
        <v>0</v>
      </c>
      <c r="J692" s="86" t="b">
        <v>0</v>
      </c>
      <c r="K692" s="86" t="b">
        <v>1</v>
      </c>
      <c r="L692" s="86" t="b">
        <v>0</v>
      </c>
    </row>
    <row r="693" spans="1:12" ht="15">
      <c r="A693" s="86" t="s">
        <v>3553</v>
      </c>
      <c r="B693" s="86" t="s">
        <v>3100</v>
      </c>
      <c r="C693" s="86">
        <v>2</v>
      </c>
      <c r="D693" s="123">
        <v>0.0011455204387111966</v>
      </c>
      <c r="E693" s="123">
        <v>2.631570588836501</v>
      </c>
      <c r="F693" s="86" t="s">
        <v>3669</v>
      </c>
      <c r="G693" s="86" t="b">
        <v>0</v>
      </c>
      <c r="H693" s="86" t="b">
        <v>1</v>
      </c>
      <c r="I693" s="86" t="b">
        <v>0</v>
      </c>
      <c r="J693" s="86" t="b">
        <v>0</v>
      </c>
      <c r="K693" s="86" t="b">
        <v>0</v>
      </c>
      <c r="L693" s="86" t="b">
        <v>0</v>
      </c>
    </row>
    <row r="694" spans="1:12" ht="15">
      <c r="A694" s="86" t="s">
        <v>3268</v>
      </c>
      <c r="B694" s="86" t="s">
        <v>587</v>
      </c>
      <c r="C694" s="86">
        <v>2</v>
      </c>
      <c r="D694" s="123">
        <v>0.0011455204387111966</v>
      </c>
      <c r="E694" s="123">
        <v>0.8756957331640094</v>
      </c>
      <c r="F694" s="86" t="s">
        <v>3669</v>
      </c>
      <c r="G694" s="86" t="b">
        <v>0</v>
      </c>
      <c r="H694" s="86" t="b">
        <v>0</v>
      </c>
      <c r="I694" s="86" t="b">
        <v>0</v>
      </c>
      <c r="J694" s="86" t="b">
        <v>0</v>
      </c>
      <c r="K694" s="86" t="b">
        <v>0</v>
      </c>
      <c r="L694" s="86" t="b">
        <v>0</v>
      </c>
    </row>
    <row r="695" spans="1:12" ht="15">
      <c r="A695" s="86" t="s">
        <v>3554</v>
      </c>
      <c r="B695" s="86" t="s">
        <v>3555</v>
      </c>
      <c r="C695" s="86">
        <v>2</v>
      </c>
      <c r="D695" s="123">
        <v>0.0011455204387111966</v>
      </c>
      <c r="E695" s="123">
        <v>3.2336305801644634</v>
      </c>
      <c r="F695" s="86" t="s">
        <v>3669</v>
      </c>
      <c r="G695" s="86" t="b">
        <v>0</v>
      </c>
      <c r="H695" s="86" t="b">
        <v>0</v>
      </c>
      <c r="I695" s="86" t="b">
        <v>0</v>
      </c>
      <c r="J695" s="86" t="b">
        <v>0</v>
      </c>
      <c r="K695" s="86" t="b">
        <v>0</v>
      </c>
      <c r="L695" s="86" t="b">
        <v>0</v>
      </c>
    </row>
    <row r="696" spans="1:12" ht="15">
      <c r="A696" s="86" t="s">
        <v>3555</v>
      </c>
      <c r="B696" s="86" t="s">
        <v>3262</v>
      </c>
      <c r="C696" s="86">
        <v>2</v>
      </c>
      <c r="D696" s="123">
        <v>0.0011455204387111966</v>
      </c>
      <c r="E696" s="123">
        <v>2.932600584500482</v>
      </c>
      <c r="F696" s="86" t="s">
        <v>3669</v>
      </c>
      <c r="G696" s="86" t="b">
        <v>0</v>
      </c>
      <c r="H696" s="86" t="b">
        <v>0</v>
      </c>
      <c r="I696" s="86" t="b">
        <v>0</v>
      </c>
      <c r="J696" s="86" t="b">
        <v>0</v>
      </c>
      <c r="K696" s="86" t="b">
        <v>0</v>
      </c>
      <c r="L696" s="86" t="b">
        <v>0</v>
      </c>
    </row>
    <row r="697" spans="1:12" ht="15">
      <c r="A697" s="86" t="s">
        <v>3262</v>
      </c>
      <c r="B697" s="86" t="s">
        <v>3345</v>
      </c>
      <c r="C697" s="86">
        <v>2</v>
      </c>
      <c r="D697" s="123">
        <v>0.0011455204387111966</v>
      </c>
      <c r="E697" s="123">
        <v>2.7565093254448008</v>
      </c>
      <c r="F697" s="86" t="s">
        <v>3669</v>
      </c>
      <c r="G697" s="86" t="b">
        <v>0</v>
      </c>
      <c r="H697" s="86" t="b">
        <v>0</v>
      </c>
      <c r="I697" s="86" t="b">
        <v>0</v>
      </c>
      <c r="J697" s="86" t="b">
        <v>0</v>
      </c>
      <c r="K697" s="86" t="b">
        <v>0</v>
      </c>
      <c r="L697" s="86" t="b">
        <v>0</v>
      </c>
    </row>
    <row r="698" spans="1:12" ht="15">
      <c r="A698" s="86" t="s">
        <v>3345</v>
      </c>
      <c r="B698" s="86" t="s">
        <v>3269</v>
      </c>
      <c r="C698" s="86">
        <v>2</v>
      </c>
      <c r="D698" s="123">
        <v>0.0011455204387111966</v>
      </c>
      <c r="E698" s="123">
        <v>2.932600584500482</v>
      </c>
      <c r="F698" s="86" t="s">
        <v>3669</v>
      </c>
      <c r="G698" s="86" t="b">
        <v>0</v>
      </c>
      <c r="H698" s="86" t="b">
        <v>0</v>
      </c>
      <c r="I698" s="86" t="b">
        <v>0</v>
      </c>
      <c r="J698" s="86" t="b">
        <v>0</v>
      </c>
      <c r="K698" s="86" t="b">
        <v>0</v>
      </c>
      <c r="L698" s="86" t="b">
        <v>0</v>
      </c>
    </row>
    <row r="699" spans="1:12" ht="15">
      <c r="A699" s="86" t="s">
        <v>3135</v>
      </c>
      <c r="B699" s="86" t="s">
        <v>3270</v>
      </c>
      <c r="C699" s="86">
        <v>2</v>
      </c>
      <c r="D699" s="123">
        <v>0.0011455204387111966</v>
      </c>
      <c r="E699" s="123">
        <v>2.3885325401502064</v>
      </c>
      <c r="F699" s="86" t="s">
        <v>3669</v>
      </c>
      <c r="G699" s="86" t="b">
        <v>0</v>
      </c>
      <c r="H699" s="86" t="b">
        <v>0</v>
      </c>
      <c r="I699" s="86" t="b">
        <v>0</v>
      </c>
      <c r="J699" s="86" t="b">
        <v>0</v>
      </c>
      <c r="K699" s="86" t="b">
        <v>0</v>
      </c>
      <c r="L699" s="86" t="b">
        <v>0</v>
      </c>
    </row>
    <row r="700" spans="1:12" ht="15">
      <c r="A700" s="86" t="s">
        <v>3270</v>
      </c>
      <c r="B700" s="86" t="s">
        <v>3092</v>
      </c>
      <c r="C700" s="86">
        <v>2</v>
      </c>
      <c r="D700" s="123">
        <v>0.0011455204387111966</v>
      </c>
      <c r="E700" s="123">
        <v>2.1544493341168383</v>
      </c>
      <c r="F700" s="86" t="s">
        <v>3669</v>
      </c>
      <c r="G700" s="86" t="b">
        <v>0</v>
      </c>
      <c r="H700" s="86" t="b">
        <v>0</v>
      </c>
      <c r="I700" s="86" t="b">
        <v>0</v>
      </c>
      <c r="J700" s="86" t="b">
        <v>0</v>
      </c>
      <c r="K700" s="86" t="b">
        <v>0</v>
      </c>
      <c r="L700" s="86" t="b">
        <v>0</v>
      </c>
    </row>
    <row r="701" spans="1:12" ht="15">
      <c r="A701" s="86" t="s">
        <v>3092</v>
      </c>
      <c r="B701" s="86" t="s">
        <v>3556</v>
      </c>
      <c r="C701" s="86">
        <v>2</v>
      </c>
      <c r="D701" s="123">
        <v>0.0011455204387111966</v>
      </c>
      <c r="E701" s="123">
        <v>2.4554793297808195</v>
      </c>
      <c r="F701" s="86" t="s">
        <v>3669</v>
      </c>
      <c r="G701" s="86" t="b">
        <v>0</v>
      </c>
      <c r="H701" s="86" t="b">
        <v>0</v>
      </c>
      <c r="I701" s="86" t="b">
        <v>0</v>
      </c>
      <c r="J701" s="86" t="b">
        <v>0</v>
      </c>
      <c r="K701" s="86" t="b">
        <v>0</v>
      </c>
      <c r="L701" s="86" t="b">
        <v>0</v>
      </c>
    </row>
    <row r="702" spans="1:12" ht="15">
      <c r="A702" s="86" t="s">
        <v>3556</v>
      </c>
      <c r="B702" s="86" t="s">
        <v>3269</v>
      </c>
      <c r="C702" s="86">
        <v>2</v>
      </c>
      <c r="D702" s="123">
        <v>0.0011455204387111966</v>
      </c>
      <c r="E702" s="123">
        <v>2.932600584500482</v>
      </c>
      <c r="F702" s="86" t="s">
        <v>3669</v>
      </c>
      <c r="G702" s="86" t="b">
        <v>0</v>
      </c>
      <c r="H702" s="86" t="b">
        <v>0</v>
      </c>
      <c r="I702" s="86" t="b">
        <v>0</v>
      </c>
      <c r="J702" s="86" t="b">
        <v>0</v>
      </c>
      <c r="K702" s="86" t="b">
        <v>0</v>
      </c>
      <c r="L702" s="86" t="b">
        <v>0</v>
      </c>
    </row>
    <row r="703" spans="1:12" ht="15">
      <c r="A703" s="86" t="s">
        <v>3135</v>
      </c>
      <c r="B703" s="86" t="s">
        <v>3163</v>
      </c>
      <c r="C703" s="86">
        <v>2</v>
      </c>
      <c r="D703" s="123">
        <v>0.0011455204387111966</v>
      </c>
      <c r="E703" s="123">
        <v>2.212441281094525</v>
      </c>
      <c r="F703" s="86" t="s">
        <v>3669</v>
      </c>
      <c r="G703" s="86" t="b">
        <v>0</v>
      </c>
      <c r="H703" s="86" t="b">
        <v>0</v>
      </c>
      <c r="I703" s="86" t="b">
        <v>0</v>
      </c>
      <c r="J703" s="86" t="b">
        <v>0</v>
      </c>
      <c r="K703" s="86" t="b">
        <v>0</v>
      </c>
      <c r="L703" s="86" t="b">
        <v>0</v>
      </c>
    </row>
    <row r="704" spans="1:12" ht="15">
      <c r="A704" s="86" t="s">
        <v>3163</v>
      </c>
      <c r="B704" s="86" t="s">
        <v>3557</v>
      </c>
      <c r="C704" s="86">
        <v>2</v>
      </c>
      <c r="D704" s="123">
        <v>0.0011455204387111966</v>
      </c>
      <c r="E704" s="123">
        <v>2.7565093254448008</v>
      </c>
      <c r="F704" s="86" t="s">
        <v>3669</v>
      </c>
      <c r="G704" s="86" t="b">
        <v>0</v>
      </c>
      <c r="H704" s="86" t="b">
        <v>0</v>
      </c>
      <c r="I704" s="86" t="b">
        <v>0</v>
      </c>
      <c r="J704" s="86" t="b">
        <v>0</v>
      </c>
      <c r="K704" s="86" t="b">
        <v>0</v>
      </c>
      <c r="L704" s="86" t="b">
        <v>0</v>
      </c>
    </row>
    <row r="705" spans="1:12" ht="15">
      <c r="A705" s="86" t="s">
        <v>3557</v>
      </c>
      <c r="B705" s="86" t="s">
        <v>3558</v>
      </c>
      <c r="C705" s="86">
        <v>2</v>
      </c>
      <c r="D705" s="123">
        <v>0.0011455204387111966</v>
      </c>
      <c r="E705" s="123">
        <v>3.2336305801644634</v>
      </c>
      <c r="F705" s="86" t="s">
        <v>3669</v>
      </c>
      <c r="G705" s="86" t="b">
        <v>0</v>
      </c>
      <c r="H705" s="86" t="b">
        <v>0</v>
      </c>
      <c r="I705" s="86" t="b">
        <v>0</v>
      </c>
      <c r="J705" s="86" t="b">
        <v>0</v>
      </c>
      <c r="K705" s="86" t="b">
        <v>0</v>
      </c>
      <c r="L705" s="86" t="b">
        <v>0</v>
      </c>
    </row>
    <row r="706" spans="1:12" ht="15">
      <c r="A706" s="86" t="s">
        <v>3558</v>
      </c>
      <c r="B706" s="86" t="s">
        <v>3559</v>
      </c>
      <c r="C706" s="86">
        <v>2</v>
      </c>
      <c r="D706" s="123">
        <v>0.0011455204387111966</v>
      </c>
      <c r="E706" s="123">
        <v>3.2336305801644634</v>
      </c>
      <c r="F706" s="86" t="s">
        <v>3669</v>
      </c>
      <c r="G706" s="86" t="b">
        <v>0</v>
      </c>
      <c r="H706" s="86" t="b">
        <v>0</v>
      </c>
      <c r="I706" s="86" t="b">
        <v>0</v>
      </c>
      <c r="J706" s="86" t="b">
        <v>0</v>
      </c>
      <c r="K706" s="86" t="b">
        <v>0</v>
      </c>
      <c r="L706" s="86" t="b">
        <v>0</v>
      </c>
    </row>
    <row r="707" spans="1:12" ht="15">
      <c r="A707" s="86" t="s">
        <v>3559</v>
      </c>
      <c r="B707" s="86" t="s">
        <v>3271</v>
      </c>
      <c r="C707" s="86">
        <v>2</v>
      </c>
      <c r="D707" s="123">
        <v>0.0011455204387111966</v>
      </c>
      <c r="E707" s="123">
        <v>2.932600584500482</v>
      </c>
      <c r="F707" s="86" t="s">
        <v>3669</v>
      </c>
      <c r="G707" s="86" t="b">
        <v>0</v>
      </c>
      <c r="H707" s="86" t="b">
        <v>0</v>
      </c>
      <c r="I707" s="86" t="b">
        <v>0</v>
      </c>
      <c r="J707" s="86" t="b">
        <v>0</v>
      </c>
      <c r="K707" s="86" t="b">
        <v>0</v>
      </c>
      <c r="L707" s="86" t="b">
        <v>0</v>
      </c>
    </row>
    <row r="708" spans="1:12" ht="15">
      <c r="A708" s="86" t="s">
        <v>3271</v>
      </c>
      <c r="B708" s="86" t="s">
        <v>3272</v>
      </c>
      <c r="C708" s="86">
        <v>2</v>
      </c>
      <c r="D708" s="123">
        <v>0.0011455204387111966</v>
      </c>
      <c r="E708" s="123">
        <v>2.631570588836501</v>
      </c>
      <c r="F708" s="86" t="s">
        <v>3669</v>
      </c>
      <c r="G708" s="86" t="b">
        <v>0</v>
      </c>
      <c r="H708" s="86" t="b">
        <v>0</v>
      </c>
      <c r="I708" s="86" t="b">
        <v>0</v>
      </c>
      <c r="J708" s="86" t="b">
        <v>0</v>
      </c>
      <c r="K708" s="86" t="b">
        <v>0</v>
      </c>
      <c r="L708" s="86" t="b">
        <v>0</v>
      </c>
    </row>
    <row r="709" spans="1:12" ht="15">
      <c r="A709" s="86" t="s">
        <v>3272</v>
      </c>
      <c r="B709" s="86" t="s">
        <v>3560</v>
      </c>
      <c r="C709" s="86">
        <v>2</v>
      </c>
      <c r="D709" s="123">
        <v>0.0011455204387111966</v>
      </c>
      <c r="E709" s="123">
        <v>2.932600584500482</v>
      </c>
      <c r="F709" s="86" t="s">
        <v>3669</v>
      </c>
      <c r="G709" s="86" t="b">
        <v>0</v>
      </c>
      <c r="H709" s="86" t="b">
        <v>0</v>
      </c>
      <c r="I709" s="86" t="b">
        <v>0</v>
      </c>
      <c r="J709" s="86" t="b">
        <v>0</v>
      </c>
      <c r="K709" s="86" t="b">
        <v>0</v>
      </c>
      <c r="L709" s="86" t="b">
        <v>0</v>
      </c>
    </row>
    <row r="710" spans="1:12" ht="15">
      <c r="A710" s="86" t="s">
        <v>3560</v>
      </c>
      <c r="B710" s="86" t="s">
        <v>3193</v>
      </c>
      <c r="C710" s="86">
        <v>2</v>
      </c>
      <c r="D710" s="123">
        <v>0.0011455204387111966</v>
      </c>
      <c r="E710" s="123">
        <v>2.8356905714924254</v>
      </c>
      <c r="F710" s="86" t="s">
        <v>3669</v>
      </c>
      <c r="G710" s="86" t="b">
        <v>0</v>
      </c>
      <c r="H710" s="86" t="b">
        <v>0</v>
      </c>
      <c r="I710" s="86" t="b">
        <v>0</v>
      </c>
      <c r="J710" s="86" t="b">
        <v>0</v>
      </c>
      <c r="K710" s="86" t="b">
        <v>0</v>
      </c>
      <c r="L710" s="86" t="b">
        <v>0</v>
      </c>
    </row>
    <row r="711" spans="1:12" ht="15">
      <c r="A711" s="86" t="s">
        <v>3193</v>
      </c>
      <c r="B711" s="86" t="s">
        <v>3561</v>
      </c>
      <c r="C711" s="86">
        <v>2</v>
      </c>
      <c r="D711" s="123">
        <v>0.0011455204387111966</v>
      </c>
      <c r="E711" s="123">
        <v>2.8356905714924254</v>
      </c>
      <c r="F711" s="86" t="s">
        <v>3669</v>
      </c>
      <c r="G711" s="86" t="b">
        <v>0</v>
      </c>
      <c r="H711" s="86" t="b">
        <v>0</v>
      </c>
      <c r="I711" s="86" t="b">
        <v>0</v>
      </c>
      <c r="J711" s="86" t="b">
        <v>0</v>
      </c>
      <c r="K711" s="86" t="b">
        <v>0</v>
      </c>
      <c r="L711" s="86" t="b">
        <v>0</v>
      </c>
    </row>
    <row r="712" spans="1:12" ht="15">
      <c r="A712" s="86" t="s">
        <v>3561</v>
      </c>
      <c r="B712" s="86" t="s">
        <v>3350</v>
      </c>
      <c r="C712" s="86">
        <v>2</v>
      </c>
      <c r="D712" s="123">
        <v>0.0011455204387111966</v>
      </c>
      <c r="E712" s="123">
        <v>3.057539321108782</v>
      </c>
      <c r="F712" s="86" t="s">
        <v>3669</v>
      </c>
      <c r="G712" s="86" t="b">
        <v>0</v>
      </c>
      <c r="H712" s="86" t="b">
        <v>0</v>
      </c>
      <c r="I712" s="86" t="b">
        <v>0</v>
      </c>
      <c r="J712" s="86" t="b">
        <v>0</v>
      </c>
      <c r="K712" s="86" t="b">
        <v>0</v>
      </c>
      <c r="L712" s="86" t="b">
        <v>0</v>
      </c>
    </row>
    <row r="713" spans="1:12" ht="15">
      <c r="A713" s="86" t="s">
        <v>3214</v>
      </c>
      <c r="B713" s="86" t="s">
        <v>3273</v>
      </c>
      <c r="C713" s="86">
        <v>2</v>
      </c>
      <c r="D713" s="123">
        <v>0.0011455204387111966</v>
      </c>
      <c r="E713" s="123">
        <v>2.534660575828444</v>
      </c>
      <c r="F713" s="86" t="s">
        <v>3669</v>
      </c>
      <c r="G713" s="86" t="b">
        <v>0</v>
      </c>
      <c r="H713" s="86" t="b">
        <v>0</v>
      </c>
      <c r="I713" s="86" t="b">
        <v>0</v>
      </c>
      <c r="J713" s="86" t="b">
        <v>0</v>
      </c>
      <c r="K713" s="86" t="b">
        <v>0</v>
      </c>
      <c r="L713" s="86" t="b">
        <v>0</v>
      </c>
    </row>
    <row r="714" spans="1:12" ht="15">
      <c r="A714" s="86" t="s">
        <v>3273</v>
      </c>
      <c r="B714" s="86" t="s">
        <v>3081</v>
      </c>
      <c r="C714" s="86">
        <v>2</v>
      </c>
      <c r="D714" s="123">
        <v>0.0011455204387111966</v>
      </c>
      <c r="E714" s="123">
        <v>2.279388070725138</v>
      </c>
      <c r="F714" s="86" t="s">
        <v>3669</v>
      </c>
      <c r="G714" s="86" t="b">
        <v>0</v>
      </c>
      <c r="H714" s="86" t="b">
        <v>0</v>
      </c>
      <c r="I714" s="86" t="b">
        <v>0</v>
      </c>
      <c r="J714" s="86" t="b">
        <v>0</v>
      </c>
      <c r="K714" s="86" t="b">
        <v>0</v>
      </c>
      <c r="L714" s="86" t="b">
        <v>0</v>
      </c>
    </row>
    <row r="715" spans="1:12" ht="15">
      <c r="A715" s="86" t="s">
        <v>3081</v>
      </c>
      <c r="B715" s="86" t="s">
        <v>3163</v>
      </c>
      <c r="C715" s="86">
        <v>2</v>
      </c>
      <c r="D715" s="123">
        <v>0.0011455204387111966</v>
      </c>
      <c r="E715" s="123">
        <v>1.8534193384528572</v>
      </c>
      <c r="F715" s="86" t="s">
        <v>3669</v>
      </c>
      <c r="G715" s="86" t="b">
        <v>0</v>
      </c>
      <c r="H715" s="86" t="b">
        <v>0</v>
      </c>
      <c r="I715" s="86" t="b">
        <v>0</v>
      </c>
      <c r="J715" s="86" t="b">
        <v>0</v>
      </c>
      <c r="K715" s="86" t="b">
        <v>0</v>
      </c>
      <c r="L715" s="86" t="b">
        <v>0</v>
      </c>
    </row>
    <row r="716" spans="1:12" ht="15">
      <c r="A716" s="86" t="s">
        <v>3163</v>
      </c>
      <c r="B716" s="86" t="s">
        <v>3562</v>
      </c>
      <c r="C716" s="86">
        <v>2</v>
      </c>
      <c r="D716" s="123">
        <v>0.0011455204387111966</v>
      </c>
      <c r="E716" s="123">
        <v>2.7565093254448008</v>
      </c>
      <c r="F716" s="86" t="s">
        <v>3669</v>
      </c>
      <c r="G716" s="86" t="b">
        <v>0</v>
      </c>
      <c r="H716" s="86" t="b">
        <v>0</v>
      </c>
      <c r="I716" s="86" t="b">
        <v>0</v>
      </c>
      <c r="J716" s="86" t="b">
        <v>0</v>
      </c>
      <c r="K716" s="86" t="b">
        <v>0</v>
      </c>
      <c r="L716" s="86" t="b">
        <v>0</v>
      </c>
    </row>
    <row r="717" spans="1:12" ht="15">
      <c r="A717" s="86" t="s">
        <v>3562</v>
      </c>
      <c r="B717" s="86" t="s">
        <v>3563</v>
      </c>
      <c r="C717" s="86">
        <v>2</v>
      </c>
      <c r="D717" s="123">
        <v>0.0011455204387111966</v>
      </c>
      <c r="E717" s="123">
        <v>3.2336305801644634</v>
      </c>
      <c r="F717" s="86" t="s">
        <v>3669</v>
      </c>
      <c r="G717" s="86" t="b">
        <v>0</v>
      </c>
      <c r="H717" s="86" t="b">
        <v>0</v>
      </c>
      <c r="I717" s="86" t="b">
        <v>0</v>
      </c>
      <c r="J717" s="86" t="b">
        <v>0</v>
      </c>
      <c r="K717" s="86" t="b">
        <v>0</v>
      </c>
      <c r="L717" s="86" t="b">
        <v>0</v>
      </c>
    </row>
    <row r="718" spans="1:12" ht="15">
      <c r="A718" s="86" t="s">
        <v>3563</v>
      </c>
      <c r="B718" s="86" t="s">
        <v>587</v>
      </c>
      <c r="C718" s="86">
        <v>2</v>
      </c>
      <c r="D718" s="123">
        <v>0.0011455204387111966</v>
      </c>
      <c r="E718" s="123">
        <v>1.1767257288279906</v>
      </c>
      <c r="F718" s="86" t="s">
        <v>3669</v>
      </c>
      <c r="G718" s="86" t="b">
        <v>0</v>
      </c>
      <c r="H718" s="86" t="b">
        <v>0</v>
      </c>
      <c r="I718" s="86" t="b">
        <v>0</v>
      </c>
      <c r="J718" s="86" t="b">
        <v>0</v>
      </c>
      <c r="K718" s="86" t="b">
        <v>0</v>
      </c>
      <c r="L718" s="86" t="b">
        <v>0</v>
      </c>
    </row>
    <row r="719" spans="1:12" ht="15">
      <c r="A719" s="86" t="s">
        <v>3352</v>
      </c>
      <c r="B719" s="86" t="s">
        <v>3564</v>
      </c>
      <c r="C719" s="86">
        <v>2</v>
      </c>
      <c r="D719" s="123">
        <v>0.0011455204387111966</v>
      </c>
      <c r="E719" s="123">
        <v>3.057539321108782</v>
      </c>
      <c r="F719" s="86" t="s">
        <v>3669</v>
      </c>
      <c r="G719" s="86" t="b">
        <v>0</v>
      </c>
      <c r="H719" s="86" t="b">
        <v>0</v>
      </c>
      <c r="I719" s="86" t="b">
        <v>0</v>
      </c>
      <c r="J719" s="86" t="b">
        <v>0</v>
      </c>
      <c r="K719" s="86" t="b">
        <v>0</v>
      </c>
      <c r="L719" s="86" t="b">
        <v>0</v>
      </c>
    </row>
    <row r="720" spans="1:12" ht="15">
      <c r="A720" s="86" t="s">
        <v>3153</v>
      </c>
      <c r="B720" s="86" t="s">
        <v>3274</v>
      </c>
      <c r="C720" s="86">
        <v>2</v>
      </c>
      <c r="D720" s="123">
        <v>0.0011455204387111966</v>
      </c>
      <c r="E720" s="123">
        <v>2.4554793297808195</v>
      </c>
      <c r="F720" s="86" t="s">
        <v>3669</v>
      </c>
      <c r="G720" s="86" t="b">
        <v>1</v>
      </c>
      <c r="H720" s="86" t="b">
        <v>0</v>
      </c>
      <c r="I720" s="86" t="b">
        <v>0</v>
      </c>
      <c r="J720" s="86" t="b">
        <v>0</v>
      </c>
      <c r="K720" s="86" t="b">
        <v>0</v>
      </c>
      <c r="L720" s="86" t="b">
        <v>0</v>
      </c>
    </row>
    <row r="721" spans="1:12" ht="15">
      <c r="A721" s="86" t="s">
        <v>3274</v>
      </c>
      <c r="B721" s="86" t="s">
        <v>3565</v>
      </c>
      <c r="C721" s="86">
        <v>2</v>
      </c>
      <c r="D721" s="123">
        <v>0.0011455204387111966</v>
      </c>
      <c r="E721" s="123">
        <v>2.932600584500482</v>
      </c>
      <c r="F721" s="86" t="s">
        <v>3669</v>
      </c>
      <c r="G721" s="86" t="b">
        <v>0</v>
      </c>
      <c r="H721" s="86" t="b">
        <v>0</v>
      </c>
      <c r="I721" s="86" t="b">
        <v>0</v>
      </c>
      <c r="J721" s="86" t="b">
        <v>0</v>
      </c>
      <c r="K721" s="86" t="b">
        <v>0</v>
      </c>
      <c r="L721" s="86" t="b">
        <v>0</v>
      </c>
    </row>
    <row r="722" spans="1:12" ht="15">
      <c r="A722" s="86" t="s">
        <v>3565</v>
      </c>
      <c r="B722" s="86" t="s">
        <v>3566</v>
      </c>
      <c r="C722" s="86">
        <v>2</v>
      </c>
      <c r="D722" s="123">
        <v>0.0011455204387111966</v>
      </c>
      <c r="E722" s="123">
        <v>3.2336305801644634</v>
      </c>
      <c r="F722" s="86" t="s">
        <v>3669</v>
      </c>
      <c r="G722" s="86" t="b">
        <v>0</v>
      </c>
      <c r="H722" s="86" t="b">
        <v>0</v>
      </c>
      <c r="I722" s="86" t="b">
        <v>0</v>
      </c>
      <c r="J722" s="86" t="b">
        <v>0</v>
      </c>
      <c r="K722" s="86" t="b">
        <v>0</v>
      </c>
      <c r="L722" s="86" t="b">
        <v>0</v>
      </c>
    </row>
    <row r="723" spans="1:12" ht="15">
      <c r="A723" s="86" t="s">
        <v>3566</v>
      </c>
      <c r="B723" s="86" t="s">
        <v>3354</v>
      </c>
      <c r="C723" s="86">
        <v>2</v>
      </c>
      <c r="D723" s="123">
        <v>0.0011455204387111966</v>
      </c>
      <c r="E723" s="123">
        <v>3.057539321108782</v>
      </c>
      <c r="F723" s="86" t="s">
        <v>3669</v>
      </c>
      <c r="G723" s="86" t="b">
        <v>0</v>
      </c>
      <c r="H723" s="86" t="b">
        <v>0</v>
      </c>
      <c r="I723" s="86" t="b">
        <v>0</v>
      </c>
      <c r="J723" s="86" t="b">
        <v>0</v>
      </c>
      <c r="K723" s="86" t="b">
        <v>0</v>
      </c>
      <c r="L723" s="86" t="b">
        <v>0</v>
      </c>
    </row>
    <row r="724" spans="1:12" ht="15">
      <c r="A724" s="86" t="s">
        <v>3354</v>
      </c>
      <c r="B724" s="86" t="s">
        <v>587</v>
      </c>
      <c r="C724" s="86">
        <v>2</v>
      </c>
      <c r="D724" s="123">
        <v>0.0011455204387111966</v>
      </c>
      <c r="E724" s="123">
        <v>1.0006344697723095</v>
      </c>
      <c r="F724" s="86" t="s">
        <v>3669</v>
      </c>
      <c r="G724" s="86" t="b">
        <v>0</v>
      </c>
      <c r="H724" s="86" t="b">
        <v>0</v>
      </c>
      <c r="I724" s="86" t="b">
        <v>0</v>
      </c>
      <c r="J724" s="86" t="b">
        <v>0</v>
      </c>
      <c r="K724" s="86" t="b">
        <v>0</v>
      </c>
      <c r="L724" s="86" t="b">
        <v>0</v>
      </c>
    </row>
    <row r="725" spans="1:12" ht="15">
      <c r="A725" s="86" t="s">
        <v>3098</v>
      </c>
      <c r="B725" s="86" t="s">
        <v>3157</v>
      </c>
      <c r="C725" s="86">
        <v>2</v>
      </c>
      <c r="D725" s="123">
        <v>0.0011455204387111966</v>
      </c>
      <c r="E725" s="123">
        <v>2.1367205671564067</v>
      </c>
      <c r="F725" s="86" t="s">
        <v>3669</v>
      </c>
      <c r="G725" s="86" t="b">
        <v>0</v>
      </c>
      <c r="H725" s="86" t="b">
        <v>0</v>
      </c>
      <c r="I725" s="86" t="b">
        <v>0</v>
      </c>
      <c r="J725" s="86" t="b">
        <v>0</v>
      </c>
      <c r="K725" s="86" t="b">
        <v>0</v>
      </c>
      <c r="L725" s="86" t="b">
        <v>0</v>
      </c>
    </row>
    <row r="726" spans="1:12" ht="15">
      <c r="A726" s="86" t="s">
        <v>2479</v>
      </c>
      <c r="B726" s="86" t="s">
        <v>587</v>
      </c>
      <c r="C726" s="86">
        <v>2</v>
      </c>
      <c r="D726" s="123">
        <v>0.0011455204387111966</v>
      </c>
      <c r="E726" s="123">
        <v>0.1555364297580526</v>
      </c>
      <c r="F726" s="86" t="s">
        <v>3669</v>
      </c>
      <c r="G726" s="86" t="b">
        <v>0</v>
      </c>
      <c r="H726" s="86" t="b">
        <v>0</v>
      </c>
      <c r="I726" s="86" t="b">
        <v>0</v>
      </c>
      <c r="J726" s="86" t="b">
        <v>0</v>
      </c>
      <c r="K726" s="86" t="b">
        <v>0</v>
      </c>
      <c r="L726" s="86" t="b">
        <v>0</v>
      </c>
    </row>
    <row r="727" spans="1:12" ht="15">
      <c r="A727" s="86" t="s">
        <v>587</v>
      </c>
      <c r="B727" s="86" t="s">
        <v>610</v>
      </c>
      <c r="C727" s="86">
        <v>2</v>
      </c>
      <c r="D727" s="123">
        <v>0.0011455204387111966</v>
      </c>
      <c r="E727" s="123">
        <v>0.316387722256997</v>
      </c>
      <c r="F727" s="86" t="s">
        <v>3669</v>
      </c>
      <c r="G727" s="86" t="b">
        <v>0</v>
      </c>
      <c r="H727" s="86" t="b">
        <v>0</v>
      </c>
      <c r="I727" s="86" t="b">
        <v>0</v>
      </c>
      <c r="J727" s="86" t="b">
        <v>1</v>
      </c>
      <c r="K727" s="86" t="b">
        <v>0</v>
      </c>
      <c r="L727" s="86" t="b">
        <v>0</v>
      </c>
    </row>
    <row r="728" spans="1:12" ht="15">
      <c r="A728" s="86" t="s">
        <v>610</v>
      </c>
      <c r="B728" s="86" t="s">
        <v>3118</v>
      </c>
      <c r="C728" s="86">
        <v>2</v>
      </c>
      <c r="D728" s="123">
        <v>0.0011455204387111966</v>
      </c>
      <c r="E728" s="123">
        <v>1.5012368203414947</v>
      </c>
      <c r="F728" s="86" t="s">
        <v>3669</v>
      </c>
      <c r="G728" s="86" t="b">
        <v>1</v>
      </c>
      <c r="H728" s="86" t="b">
        <v>0</v>
      </c>
      <c r="I728" s="86" t="b">
        <v>0</v>
      </c>
      <c r="J728" s="86" t="b">
        <v>1</v>
      </c>
      <c r="K728" s="86" t="b">
        <v>0</v>
      </c>
      <c r="L728" s="86" t="b">
        <v>0</v>
      </c>
    </row>
    <row r="729" spans="1:12" ht="15">
      <c r="A729" s="86" t="s">
        <v>3155</v>
      </c>
      <c r="B729" s="86" t="s">
        <v>3115</v>
      </c>
      <c r="C729" s="86">
        <v>2</v>
      </c>
      <c r="D729" s="123">
        <v>0.0011455204387111966</v>
      </c>
      <c r="E729" s="123">
        <v>2.631570588836501</v>
      </c>
      <c r="F729" s="86" t="s">
        <v>3669</v>
      </c>
      <c r="G729" s="86" t="b">
        <v>0</v>
      </c>
      <c r="H729" s="86" t="b">
        <v>0</v>
      </c>
      <c r="I729" s="86" t="b">
        <v>0</v>
      </c>
      <c r="J729" s="86" t="b">
        <v>0</v>
      </c>
      <c r="K729" s="86" t="b">
        <v>0</v>
      </c>
      <c r="L729" s="86" t="b">
        <v>0</v>
      </c>
    </row>
    <row r="730" spans="1:12" ht="15">
      <c r="A730" s="86" t="s">
        <v>3115</v>
      </c>
      <c r="B730" s="86" t="s">
        <v>3568</v>
      </c>
      <c r="C730" s="86">
        <v>2</v>
      </c>
      <c r="D730" s="123">
        <v>0.0011455204387111966</v>
      </c>
      <c r="E730" s="123">
        <v>2.631570588836501</v>
      </c>
      <c r="F730" s="86" t="s">
        <v>3669</v>
      </c>
      <c r="G730" s="86" t="b">
        <v>0</v>
      </c>
      <c r="H730" s="86" t="b">
        <v>0</v>
      </c>
      <c r="I730" s="86" t="b">
        <v>0</v>
      </c>
      <c r="J730" s="86" t="b">
        <v>1</v>
      </c>
      <c r="K730" s="86" t="b">
        <v>0</v>
      </c>
      <c r="L730" s="86" t="b">
        <v>0</v>
      </c>
    </row>
    <row r="731" spans="1:12" ht="15">
      <c r="A731" s="86" t="s">
        <v>3252</v>
      </c>
      <c r="B731" s="86" t="s">
        <v>3251</v>
      </c>
      <c r="C731" s="86">
        <v>2</v>
      </c>
      <c r="D731" s="123">
        <v>0.0011455204387111966</v>
      </c>
      <c r="E731" s="123">
        <v>2.631570588836501</v>
      </c>
      <c r="F731" s="86" t="s">
        <v>3669</v>
      </c>
      <c r="G731" s="86" t="b">
        <v>0</v>
      </c>
      <c r="H731" s="86" t="b">
        <v>0</v>
      </c>
      <c r="I731" s="86" t="b">
        <v>0</v>
      </c>
      <c r="J731" s="86" t="b">
        <v>0</v>
      </c>
      <c r="K731" s="86" t="b">
        <v>0</v>
      </c>
      <c r="L731" s="86" t="b">
        <v>0</v>
      </c>
    </row>
    <row r="732" spans="1:12" ht="15">
      <c r="A732" s="86" t="s">
        <v>3251</v>
      </c>
      <c r="B732" s="86" t="s">
        <v>3570</v>
      </c>
      <c r="C732" s="86">
        <v>2</v>
      </c>
      <c r="D732" s="123">
        <v>0.0011455204387111966</v>
      </c>
      <c r="E732" s="123">
        <v>2.932600584500482</v>
      </c>
      <c r="F732" s="86" t="s">
        <v>3669</v>
      </c>
      <c r="G732" s="86" t="b">
        <v>0</v>
      </c>
      <c r="H732" s="86" t="b">
        <v>0</v>
      </c>
      <c r="I732" s="86" t="b">
        <v>0</v>
      </c>
      <c r="J732" s="86" t="b">
        <v>0</v>
      </c>
      <c r="K732" s="86" t="b">
        <v>0</v>
      </c>
      <c r="L732" s="86" t="b">
        <v>0</v>
      </c>
    </row>
    <row r="733" spans="1:12" ht="15">
      <c r="A733" s="86" t="s">
        <v>3570</v>
      </c>
      <c r="B733" s="86" t="s">
        <v>2552</v>
      </c>
      <c r="C733" s="86">
        <v>2</v>
      </c>
      <c r="D733" s="123">
        <v>0.0011455204387111966</v>
      </c>
      <c r="E733" s="123">
        <v>2.4932678906702193</v>
      </c>
      <c r="F733" s="86" t="s">
        <v>3669</v>
      </c>
      <c r="G733" s="86" t="b">
        <v>0</v>
      </c>
      <c r="H733" s="86" t="b">
        <v>0</v>
      </c>
      <c r="I733" s="86" t="b">
        <v>0</v>
      </c>
      <c r="J733" s="86" t="b">
        <v>0</v>
      </c>
      <c r="K733" s="86" t="b">
        <v>1</v>
      </c>
      <c r="L733" s="86" t="b">
        <v>0</v>
      </c>
    </row>
    <row r="734" spans="1:12" ht="15">
      <c r="A734" s="86" t="s">
        <v>2552</v>
      </c>
      <c r="B734" s="86" t="s">
        <v>2549</v>
      </c>
      <c r="C734" s="86">
        <v>2</v>
      </c>
      <c r="D734" s="123">
        <v>0.0011455204387111966</v>
      </c>
      <c r="E734" s="123">
        <v>1.6895625358141875</v>
      </c>
      <c r="F734" s="86" t="s">
        <v>3669</v>
      </c>
      <c r="G734" s="86" t="b">
        <v>0</v>
      </c>
      <c r="H734" s="86" t="b">
        <v>1</v>
      </c>
      <c r="I734" s="86" t="b">
        <v>0</v>
      </c>
      <c r="J734" s="86" t="b">
        <v>0</v>
      </c>
      <c r="K734" s="86" t="b">
        <v>0</v>
      </c>
      <c r="L734" s="86" t="b">
        <v>0</v>
      </c>
    </row>
    <row r="735" spans="1:12" ht="15">
      <c r="A735" s="86" t="s">
        <v>2550</v>
      </c>
      <c r="B735" s="86" t="s">
        <v>3571</v>
      </c>
      <c r="C735" s="86">
        <v>2</v>
      </c>
      <c r="D735" s="123">
        <v>0.0011455204387111966</v>
      </c>
      <c r="E735" s="123">
        <v>2.3305405931725196</v>
      </c>
      <c r="F735" s="86" t="s">
        <v>3669</v>
      </c>
      <c r="G735" s="86" t="b">
        <v>0</v>
      </c>
      <c r="H735" s="86" t="b">
        <v>0</v>
      </c>
      <c r="I735" s="86" t="b">
        <v>0</v>
      </c>
      <c r="J735" s="86" t="b">
        <v>0</v>
      </c>
      <c r="K735" s="86" t="b">
        <v>0</v>
      </c>
      <c r="L735" s="86" t="b">
        <v>0</v>
      </c>
    </row>
    <row r="736" spans="1:12" ht="15">
      <c r="A736" s="86" t="s">
        <v>3571</v>
      </c>
      <c r="B736" s="86" t="s">
        <v>3122</v>
      </c>
      <c r="C736" s="86">
        <v>2</v>
      </c>
      <c r="D736" s="123">
        <v>0.0011455204387111966</v>
      </c>
      <c r="E736" s="123">
        <v>2.631570588836501</v>
      </c>
      <c r="F736" s="86" t="s">
        <v>3669</v>
      </c>
      <c r="G736" s="86" t="b">
        <v>0</v>
      </c>
      <c r="H736" s="86" t="b">
        <v>0</v>
      </c>
      <c r="I736" s="86" t="b">
        <v>0</v>
      </c>
      <c r="J736" s="86" t="b">
        <v>0</v>
      </c>
      <c r="K736" s="86" t="b">
        <v>0</v>
      </c>
      <c r="L736" s="86" t="b">
        <v>0</v>
      </c>
    </row>
    <row r="737" spans="1:12" ht="15">
      <c r="A737" s="86" t="s">
        <v>3122</v>
      </c>
      <c r="B737" s="86" t="s">
        <v>3117</v>
      </c>
      <c r="C737" s="86">
        <v>2</v>
      </c>
      <c r="D737" s="123">
        <v>0.0011455204387111966</v>
      </c>
      <c r="E737" s="123">
        <v>2.0295105975085383</v>
      </c>
      <c r="F737" s="86" t="s">
        <v>3669</v>
      </c>
      <c r="G737" s="86" t="b">
        <v>0</v>
      </c>
      <c r="H737" s="86" t="b">
        <v>0</v>
      </c>
      <c r="I737" s="86" t="b">
        <v>0</v>
      </c>
      <c r="J737" s="86" t="b">
        <v>1</v>
      </c>
      <c r="K737" s="86" t="b">
        <v>0</v>
      </c>
      <c r="L737" s="86" t="b">
        <v>0</v>
      </c>
    </row>
    <row r="738" spans="1:12" ht="15">
      <c r="A738" s="86" t="s">
        <v>3117</v>
      </c>
      <c r="B738" s="86" t="s">
        <v>3115</v>
      </c>
      <c r="C738" s="86">
        <v>2</v>
      </c>
      <c r="D738" s="123">
        <v>0.0011455204387111966</v>
      </c>
      <c r="E738" s="123">
        <v>2.0295105975085383</v>
      </c>
      <c r="F738" s="86" t="s">
        <v>3669</v>
      </c>
      <c r="G738" s="86" t="b">
        <v>1</v>
      </c>
      <c r="H738" s="86" t="b">
        <v>0</v>
      </c>
      <c r="I738" s="86" t="b">
        <v>0</v>
      </c>
      <c r="J738" s="86" t="b">
        <v>0</v>
      </c>
      <c r="K738" s="86" t="b">
        <v>0</v>
      </c>
      <c r="L738" s="86" t="b">
        <v>0</v>
      </c>
    </row>
    <row r="739" spans="1:12" ht="15">
      <c r="A739" s="86" t="s">
        <v>3115</v>
      </c>
      <c r="B739" s="86" t="s">
        <v>3195</v>
      </c>
      <c r="C739" s="86">
        <v>2</v>
      </c>
      <c r="D739" s="123">
        <v>0.0011455204387111966</v>
      </c>
      <c r="E739" s="123">
        <v>2.2336305801644634</v>
      </c>
      <c r="F739" s="86" t="s">
        <v>3669</v>
      </c>
      <c r="G739" s="86" t="b">
        <v>0</v>
      </c>
      <c r="H739" s="86" t="b">
        <v>0</v>
      </c>
      <c r="I739" s="86" t="b">
        <v>0</v>
      </c>
      <c r="J739" s="86" t="b">
        <v>0</v>
      </c>
      <c r="K739" s="86" t="b">
        <v>0</v>
      </c>
      <c r="L739" s="86" t="b">
        <v>0</v>
      </c>
    </row>
    <row r="740" spans="1:12" ht="15">
      <c r="A740" s="86" t="s">
        <v>3195</v>
      </c>
      <c r="B740" s="86" t="s">
        <v>3109</v>
      </c>
      <c r="C740" s="86">
        <v>2</v>
      </c>
      <c r="D740" s="123">
        <v>0.0011455204387111966</v>
      </c>
      <c r="E740" s="123">
        <v>2.182478057717082</v>
      </c>
      <c r="F740" s="86" t="s">
        <v>3669</v>
      </c>
      <c r="G740" s="86" t="b">
        <v>0</v>
      </c>
      <c r="H740" s="86" t="b">
        <v>0</v>
      </c>
      <c r="I740" s="86" t="b">
        <v>0</v>
      </c>
      <c r="J740" s="86" t="b">
        <v>0</v>
      </c>
      <c r="K740" s="86" t="b">
        <v>0</v>
      </c>
      <c r="L740" s="86" t="b">
        <v>0</v>
      </c>
    </row>
    <row r="741" spans="1:12" ht="15">
      <c r="A741" s="86" t="s">
        <v>3091</v>
      </c>
      <c r="B741" s="86" t="s">
        <v>2535</v>
      </c>
      <c r="C741" s="86">
        <v>2</v>
      </c>
      <c r="D741" s="123">
        <v>0.0011455204387111966</v>
      </c>
      <c r="E741" s="123">
        <v>1.2616593037647068</v>
      </c>
      <c r="F741" s="86" t="s">
        <v>3669</v>
      </c>
      <c r="G741" s="86" t="b">
        <v>0</v>
      </c>
      <c r="H741" s="86" t="b">
        <v>0</v>
      </c>
      <c r="I741" s="86" t="b">
        <v>0</v>
      </c>
      <c r="J741" s="86" t="b">
        <v>0</v>
      </c>
      <c r="K741" s="86" t="b">
        <v>0</v>
      </c>
      <c r="L741" s="86" t="b">
        <v>0</v>
      </c>
    </row>
    <row r="742" spans="1:12" ht="15">
      <c r="A742" s="86" t="s">
        <v>2535</v>
      </c>
      <c r="B742" s="86" t="s">
        <v>3572</v>
      </c>
      <c r="C742" s="86">
        <v>2</v>
      </c>
      <c r="D742" s="123">
        <v>0.0011455204387111966</v>
      </c>
      <c r="E742" s="123">
        <v>2.1196872278576264</v>
      </c>
      <c r="F742" s="86" t="s">
        <v>3669</v>
      </c>
      <c r="G742" s="86" t="b">
        <v>0</v>
      </c>
      <c r="H742" s="86" t="b">
        <v>0</v>
      </c>
      <c r="I742" s="86" t="b">
        <v>0</v>
      </c>
      <c r="J742" s="86" t="b">
        <v>0</v>
      </c>
      <c r="K742" s="86" t="b">
        <v>0</v>
      </c>
      <c r="L742" s="86" t="b">
        <v>0</v>
      </c>
    </row>
    <row r="743" spans="1:12" ht="15">
      <c r="A743" s="86" t="s">
        <v>3572</v>
      </c>
      <c r="B743" s="86" t="s">
        <v>587</v>
      </c>
      <c r="C743" s="86">
        <v>2</v>
      </c>
      <c r="D743" s="123">
        <v>0.0011455204387111966</v>
      </c>
      <c r="E743" s="123">
        <v>1.1767257288279906</v>
      </c>
      <c r="F743" s="86" t="s">
        <v>3669</v>
      </c>
      <c r="G743" s="86" t="b">
        <v>0</v>
      </c>
      <c r="H743" s="86" t="b">
        <v>0</v>
      </c>
      <c r="I743" s="86" t="b">
        <v>0</v>
      </c>
      <c r="J743" s="86" t="b">
        <v>0</v>
      </c>
      <c r="K743" s="86" t="b">
        <v>0</v>
      </c>
      <c r="L743" s="86" t="b">
        <v>0</v>
      </c>
    </row>
    <row r="744" spans="1:12" ht="15">
      <c r="A744" s="86" t="s">
        <v>2544</v>
      </c>
      <c r="B744" s="86" t="s">
        <v>3573</v>
      </c>
      <c r="C744" s="86">
        <v>2</v>
      </c>
      <c r="D744" s="123">
        <v>0.0011455204387111966</v>
      </c>
      <c r="E744" s="123">
        <v>2.3885325401502064</v>
      </c>
      <c r="F744" s="86" t="s">
        <v>3669</v>
      </c>
      <c r="G744" s="86" t="b">
        <v>0</v>
      </c>
      <c r="H744" s="86" t="b">
        <v>0</v>
      </c>
      <c r="I744" s="86" t="b">
        <v>0</v>
      </c>
      <c r="J744" s="86" t="b">
        <v>0</v>
      </c>
      <c r="K744" s="86" t="b">
        <v>0</v>
      </c>
      <c r="L744" s="86" t="b">
        <v>0</v>
      </c>
    </row>
    <row r="745" spans="1:12" ht="15">
      <c r="A745" s="86" t="s">
        <v>3573</v>
      </c>
      <c r="B745" s="86" t="s">
        <v>3191</v>
      </c>
      <c r="C745" s="86">
        <v>2</v>
      </c>
      <c r="D745" s="123">
        <v>0.0011455204387111966</v>
      </c>
      <c r="E745" s="123">
        <v>2.8356905714924254</v>
      </c>
      <c r="F745" s="86" t="s">
        <v>3669</v>
      </c>
      <c r="G745" s="86" t="b">
        <v>0</v>
      </c>
      <c r="H745" s="86" t="b">
        <v>0</v>
      </c>
      <c r="I745" s="86" t="b">
        <v>0</v>
      </c>
      <c r="J745" s="86" t="b">
        <v>0</v>
      </c>
      <c r="K745" s="86" t="b">
        <v>0</v>
      </c>
      <c r="L745" s="86" t="b">
        <v>0</v>
      </c>
    </row>
    <row r="746" spans="1:12" ht="15">
      <c r="A746" s="86" t="s">
        <v>402</v>
      </c>
      <c r="B746" s="86" t="s">
        <v>613</v>
      </c>
      <c r="C746" s="86">
        <v>2</v>
      </c>
      <c r="D746" s="123">
        <v>0.0011455204387111966</v>
      </c>
      <c r="E746" s="123">
        <v>1.6895625358141875</v>
      </c>
      <c r="F746" s="86" t="s">
        <v>3669</v>
      </c>
      <c r="G746" s="86" t="b">
        <v>0</v>
      </c>
      <c r="H746" s="86" t="b">
        <v>0</v>
      </c>
      <c r="I746" s="86" t="b">
        <v>0</v>
      </c>
      <c r="J746" s="86" t="b">
        <v>0</v>
      </c>
      <c r="K746" s="86" t="b">
        <v>0</v>
      </c>
      <c r="L746" s="86" t="b">
        <v>0</v>
      </c>
    </row>
    <row r="747" spans="1:12" ht="15">
      <c r="A747" s="86" t="s">
        <v>3574</v>
      </c>
      <c r="B747" s="86" t="s">
        <v>3575</v>
      </c>
      <c r="C747" s="86">
        <v>2</v>
      </c>
      <c r="D747" s="123">
        <v>0.0011455204387111966</v>
      </c>
      <c r="E747" s="123">
        <v>3.2336305801644634</v>
      </c>
      <c r="F747" s="86" t="s">
        <v>3669</v>
      </c>
      <c r="G747" s="86" t="b">
        <v>0</v>
      </c>
      <c r="H747" s="86" t="b">
        <v>0</v>
      </c>
      <c r="I747" s="86" t="b">
        <v>0</v>
      </c>
      <c r="J747" s="86" t="b">
        <v>0</v>
      </c>
      <c r="K747" s="86" t="b">
        <v>0</v>
      </c>
      <c r="L747" s="86" t="b">
        <v>0</v>
      </c>
    </row>
    <row r="748" spans="1:12" ht="15">
      <c r="A748" s="86" t="s">
        <v>3575</v>
      </c>
      <c r="B748" s="86" t="s">
        <v>3576</v>
      </c>
      <c r="C748" s="86">
        <v>2</v>
      </c>
      <c r="D748" s="123">
        <v>0.0011455204387111966</v>
      </c>
      <c r="E748" s="123">
        <v>3.2336305801644634</v>
      </c>
      <c r="F748" s="86" t="s">
        <v>3669</v>
      </c>
      <c r="G748" s="86" t="b">
        <v>0</v>
      </c>
      <c r="H748" s="86" t="b">
        <v>0</v>
      </c>
      <c r="I748" s="86" t="b">
        <v>0</v>
      </c>
      <c r="J748" s="86" t="b">
        <v>0</v>
      </c>
      <c r="K748" s="86" t="b">
        <v>0</v>
      </c>
      <c r="L748" s="86" t="b">
        <v>0</v>
      </c>
    </row>
    <row r="749" spans="1:12" ht="15">
      <c r="A749" s="86" t="s">
        <v>3576</v>
      </c>
      <c r="B749" s="86" t="s">
        <v>3358</v>
      </c>
      <c r="C749" s="86">
        <v>2</v>
      </c>
      <c r="D749" s="123">
        <v>0.0011455204387111966</v>
      </c>
      <c r="E749" s="123">
        <v>3.057539321108782</v>
      </c>
      <c r="F749" s="86" t="s">
        <v>3669</v>
      </c>
      <c r="G749" s="86" t="b">
        <v>0</v>
      </c>
      <c r="H749" s="86" t="b">
        <v>0</v>
      </c>
      <c r="I749" s="86" t="b">
        <v>0</v>
      </c>
      <c r="J749" s="86" t="b">
        <v>0</v>
      </c>
      <c r="K749" s="86" t="b">
        <v>0</v>
      </c>
      <c r="L749" s="86" t="b">
        <v>0</v>
      </c>
    </row>
    <row r="750" spans="1:12" ht="15">
      <c r="A750" s="86" t="s">
        <v>3358</v>
      </c>
      <c r="B750" s="86" t="s">
        <v>3577</v>
      </c>
      <c r="C750" s="86">
        <v>2</v>
      </c>
      <c r="D750" s="123">
        <v>0.0011455204387111966</v>
      </c>
      <c r="E750" s="123">
        <v>3.057539321108782</v>
      </c>
      <c r="F750" s="86" t="s">
        <v>3669</v>
      </c>
      <c r="G750" s="86" t="b">
        <v>0</v>
      </c>
      <c r="H750" s="86" t="b">
        <v>0</v>
      </c>
      <c r="I750" s="86" t="b">
        <v>0</v>
      </c>
      <c r="J750" s="86" t="b">
        <v>0</v>
      </c>
      <c r="K750" s="86" t="b">
        <v>0</v>
      </c>
      <c r="L750" s="86" t="b">
        <v>0</v>
      </c>
    </row>
    <row r="751" spans="1:12" ht="15">
      <c r="A751" s="86" t="s">
        <v>3577</v>
      </c>
      <c r="B751" s="86" t="s">
        <v>3215</v>
      </c>
      <c r="C751" s="86">
        <v>2</v>
      </c>
      <c r="D751" s="123">
        <v>0.0011455204387111966</v>
      </c>
      <c r="E751" s="123">
        <v>2.8356905714924254</v>
      </c>
      <c r="F751" s="86" t="s">
        <v>3669</v>
      </c>
      <c r="G751" s="86" t="b">
        <v>0</v>
      </c>
      <c r="H751" s="86" t="b">
        <v>0</v>
      </c>
      <c r="I751" s="86" t="b">
        <v>0</v>
      </c>
      <c r="J751" s="86" t="b">
        <v>1</v>
      </c>
      <c r="K751" s="86" t="b">
        <v>0</v>
      </c>
      <c r="L751" s="86" t="b">
        <v>0</v>
      </c>
    </row>
    <row r="752" spans="1:12" ht="15">
      <c r="A752" s="86" t="s">
        <v>3215</v>
      </c>
      <c r="B752" s="86" t="s">
        <v>3578</v>
      </c>
      <c r="C752" s="86">
        <v>2</v>
      </c>
      <c r="D752" s="123">
        <v>0.0011455204387111966</v>
      </c>
      <c r="E752" s="123">
        <v>2.8356905714924254</v>
      </c>
      <c r="F752" s="86" t="s">
        <v>3669</v>
      </c>
      <c r="G752" s="86" t="b">
        <v>1</v>
      </c>
      <c r="H752" s="86" t="b">
        <v>0</v>
      </c>
      <c r="I752" s="86" t="b">
        <v>0</v>
      </c>
      <c r="J752" s="86" t="b">
        <v>1</v>
      </c>
      <c r="K752" s="86" t="b">
        <v>0</v>
      </c>
      <c r="L752" s="86" t="b">
        <v>0</v>
      </c>
    </row>
    <row r="753" spans="1:12" ht="15">
      <c r="A753" s="86" t="s">
        <v>3578</v>
      </c>
      <c r="B753" s="86" t="s">
        <v>3579</v>
      </c>
      <c r="C753" s="86">
        <v>2</v>
      </c>
      <c r="D753" s="123">
        <v>0.0011455204387111966</v>
      </c>
      <c r="E753" s="123">
        <v>3.2336305801644634</v>
      </c>
      <c r="F753" s="86" t="s">
        <v>3669</v>
      </c>
      <c r="G753" s="86" t="b">
        <v>1</v>
      </c>
      <c r="H753" s="86" t="b">
        <v>0</v>
      </c>
      <c r="I753" s="86" t="b">
        <v>0</v>
      </c>
      <c r="J753" s="86" t="b">
        <v>1</v>
      </c>
      <c r="K753" s="86" t="b">
        <v>0</v>
      </c>
      <c r="L753" s="86" t="b">
        <v>0</v>
      </c>
    </row>
    <row r="754" spans="1:12" ht="15">
      <c r="A754" s="86" t="s">
        <v>3579</v>
      </c>
      <c r="B754" s="86" t="s">
        <v>3080</v>
      </c>
      <c r="C754" s="86">
        <v>2</v>
      </c>
      <c r="D754" s="123">
        <v>0.0011455204387111966</v>
      </c>
      <c r="E754" s="123">
        <v>2.279388070725138</v>
      </c>
      <c r="F754" s="86" t="s">
        <v>3669</v>
      </c>
      <c r="G754" s="86" t="b">
        <v>1</v>
      </c>
      <c r="H754" s="86" t="b">
        <v>0</v>
      </c>
      <c r="I754" s="86" t="b">
        <v>0</v>
      </c>
      <c r="J754" s="86" t="b">
        <v>0</v>
      </c>
      <c r="K754" s="86" t="b">
        <v>0</v>
      </c>
      <c r="L754" s="86" t="b">
        <v>0</v>
      </c>
    </row>
    <row r="755" spans="1:12" ht="15">
      <c r="A755" s="86" t="s">
        <v>3080</v>
      </c>
      <c r="B755" s="86" t="s">
        <v>3189</v>
      </c>
      <c r="C755" s="86">
        <v>2</v>
      </c>
      <c r="D755" s="123">
        <v>0.0011455204387111966</v>
      </c>
      <c r="E755" s="123">
        <v>2.3042116544501705</v>
      </c>
      <c r="F755" s="86" t="s">
        <v>3669</v>
      </c>
      <c r="G755" s="86" t="b">
        <v>0</v>
      </c>
      <c r="H755" s="86" t="b">
        <v>0</v>
      </c>
      <c r="I755" s="86" t="b">
        <v>0</v>
      </c>
      <c r="J755" s="86" t="b">
        <v>1</v>
      </c>
      <c r="K755" s="86" t="b">
        <v>0</v>
      </c>
      <c r="L755" s="86" t="b">
        <v>0</v>
      </c>
    </row>
    <row r="756" spans="1:12" ht="15">
      <c r="A756" s="86" t="s">
        <v>3189</v>
      </c>
      <c r="B756" s="86" t="s">
        <v>2481</v>
      </c>
      <c r="C756" s="86">
        <v>2</v>
      </c>
      <c r="D756" s="123">
        <v>0.0011455204387111966</v>
      </c>
      <c r="E756" s="123">
        <v>1.9062716457781328</v>
      </c>
      <c r="F756" s="86" t="s">
        <v>3669</v>
      </c>
      <c r="G756" s="86" t="b">
        <v>1</v>
      </c>
      <c r="H756" s="86" t="b">
        <v>0</v>
      </c>
      <c r="I756" s="86" t="b">
        <v>0</v>
      </c>
      <c r="J756" s="86" t="b">
        <v>0</v>
      </c>
      <c r="K756" s="86" t="b">
        <v>0</v>
      </c>
      <c r="L756" s="86" t="b">
        <v>0</v>
      </c>
    </row>
    <row r="757" spans="1:12" ht="15">
      <c r="A757" s="86" t="s">
        <v>2481</v>
      </c>
      <c r="B757" s="86" t="s">
        <v>587</v>
      </c>
      <c r="C757" s="86">
        <v>2</v>
      </c>
      <c r="D757" s="123">
        <v>0.0011455204387111966</v>
      </c>
      <c r="E757" s="123">
        <v>0.24730680311369788</v>
      </c>
      <c r="F757" s="86" t="s">
        <v>3669</v>
      </c>
      <c r="G757" s="86" t="b">
        <v>0</v>
      </c>
      <c r="H757" s="86" t="b">
        <v>0</v>
      </c>
      <c r="I757" s="86" t="b">
        <v>0</v>
      </c>
      <c r="J757" s="86" t="b">
        <v>0</v>
      </c>
      <c r="K757" s="86" t="b">
        <v>0</v>
      </c>
      <c r="L757" s="86" t="b">
        <v>0</v>
      </c>
    </row>
    <row r="758" spans="1:12" ht="15">
      <c r="A758" s="86" t="s">
        <v>587</v>
      </c>
      <c r="B758" s="86" t="s">
        <v>2478</v>
      </c>
      <c r="C758" s="86">
        <v>2</v>
      </c>
      <c r="D758" s="123">
        <v>0.0011455204387111966</v>
      </c>
      <c r="E758" s="123">
        <v>0.548336798777679</v>
      </c>
      <c r="F758" s="86" t="s">
        <v>3669</v>
      </c>
      <c r="G758" s="86" t="b">
        <v>0</v>
      </c>
      <c r="H758" s="86" t="b">
        <v>0</v>
      </c>
      <c r="I758" s="86" t="b">
        <v>0</v>
      </c>
      <c r="J758" s="86" t="b">
        <v>0</v>
      </c>
      <c r="K758" s="86" t="b">
        <v>0</v>
      </c>
      <c r="L758" s="86" t="b">
        <v>0</v>
      </c>
    </row>
    <row r="759" spans="1:12" ht="15">
      <c r="A759" s="86" t="s">
        <v>2478</v>
      </c>
      <c r="B759" s="86" t="s">
        <v>3226</v>
      </c>
      <c r="C759" s="86">
        <v>2</v>
      </c>
      <c r="D759" s="123">
        <v>0.0011455204387111966</v>
      </c>
      <c r="E759" s="123">
        <v>2.0031816587861893</v>
      </c>
      <c r="F759" s="86" t="s">
        <v>3669</v>
      </c>
      <c r="G759" s="86" t="b">
        <v>0</v>
      </c>
      <c r="H759" s="86" t="b">
        <v>0</v>
      </c>
      <c r="I759" s="86" t="b">
        <v>0</v>
      </c>
      <c r="J759" s="86" t="b">
        <v>0</v>
      </c>
      <c r="K759" s="86" t="b">
        <v>0</v>
      </c>
      <c r="L759" s="86" t="b">
        <v>0</v>
      </c>
    </row>
    <row r="760" spans="1:12" ht="15">
      <c r="A760" s="86" t="s">
        <v>3226</v>
      </c>
      <c r="B760" s="86" t="s">
        <v>2565</v>
      </c>
      <c r="C760" s="86">
        <v>2</v>
      </c>
      <c r="D760" s="123">
        <v>0.0011455204387111966</v>
      </c>
      <c r="E760" s="123">
        <v>1.8719027441468703</v>
      </c>
      <c r="F760" s="86" t="s">
        <v>3669</v>
      </c>
      <c r="G760" s="86" t="b">
        <v>0</v>
      </c>
      <c r="H760" s="86" t="b">
        <v>0</v>
      </c>
      <c r="I760" s="86" t="b">
        <v>0</v>
      </c>
      <c r="J760" s="86" t="b">
        <v>0</v>
      </c>
      <c r="K760" s="86" t="b">
        <v>0</v>
      </c>
      <c r="L760" s="86" t="b">
        <v>0</v>
      </c>
    </row>
    <row r="761" spans="1:12" ht="15">
      <c r="A761" s="86" t="s">
        <v>2565</v>
      </c>
      <c r="B761" s="86" t="s">
        <v>3156</v>
      </c>
      <c r="C761" s="86">
        <v>2</v>
      </c>
      <c r="D761" s="123">
        <v>0.0011455204387111966</v>
      </c>
      <c r="E761" s="123">
        <v>1.6958114850911892</v>
      </c>
      <c r="F761" s="86" t="s">
        <v>3669</v>
      </c>
      <c r="G761" s="86" t="b">
        <v>0</v>
      </c>
      <c r="H761" s="86" t="b">
        <v>0</v>
      </c>
      <c r="I761" s="86" t="b">
        <v>0</v>
      </c>
      <c r="J761" s="86" t="b">
        <v>1</v>
      </c>
      <c r="K761" s="86" t="b">
        <v>0</v>
      </c>
      <c r="L761" s="86" t="b">
        <v>0</v>
      </c>
    </row>
    <row r="762" spans="1:12" ht="15">
      <c r="A762" s="86" t="s">
        <v>3247</v>
      </c>
      <c r="B762" s="86" t="s">
        <v>3580</v>
      </c>
      <c r="C762" s="86">
        <v>2</v>
      </c>
      <c r="D762" s="123">
        <v>0.0011455204387111966</v>
      </c>
      <c r="E762" s="123">
        <v>2.932600584500482</v>
      </c>
      <c r="F762" s="86" t="s">
        <v>3669</v>
      </c>
      <c r="G762" s="86" t="b">
        <v>0</v>
      </c>
      <c r="H762" s="86" t="b">
        <v>0</v>
      </c>
      <c r="I762" s="86" t="b">
        <v>0</v>
      </c>
      <c r="J762" s="86" t="b">
        <v>0</v>
      </c>
      <c r="K762" s="86" t="b">
        <v>0</v>
      </c>
      <c r="L762" s="86" t="b">
        <v>0</v>
      </c>
    </row>
    <row r="763" spans="1:12" ht="15">
      <c r="A763" s="86" t="s">
        <v>3580</v>
      </c>
      <c r="B763" s="86" t="s">
        <v>3581</v>
      </c>
      <c r="C763" s="86">
        <v>2</v>
      </c>
      <c r="D763" s="123">
        <v>0.0011455204387111966</v>
      </c>
      <c r="E763" s="123">
        <v>3.2336305801644634</v>
      </c>
      <c r="F763" s="86" t="s">
        <v>3669</v>
      </c>
      <c r="G763" s="86" t="b">
        <v>0</v>
      </c>
      <c r="H763" s="86" t="b">
        <v>0</v>
      </c>
      <c r="I763" s="86" t="b">
        <v>0</v>
      </c>
      <c r="J763" s="86" t="b">
        <v>0</v>
      </c>
      <c r="K763" s="86" t="b">
        <v>0</v>
      </c>
      <c r="L763" s="86" t="b">
        <v>0</v>
      </c>
    </row>
    <row r="764" spans="1:12" ht="15">
      <c r="A764" s="86" t="s">
        <v>3581</v>
      </c>
      <c r="B764" s="86" t="s">
        <v>386</v>
      </c>
      <c r="C764" s="86">
        <v>2</v>
      </c>
      <c r="D764" s="123">
        <v>0.0011455204387111966</v>
      </c>
      <c r="E764" s="123">
        <v>3.2336305801644634</v>
      </c>
      <c r="F764" s="86" t="s">
        <v>3669</v>
      </c>
      <c r="G764" s="86" t="b">
        <v>0</v>
      </c>
      <c r="H764" s="86" t="b">
        <v>0</v>
      </c>
      <c r="I764" s="86" t="b">
        <v>0</v>
      </c>
      <c r="J764" s="86" t="b">
        <v>0</v>
      </c>
      <c r="K764" s="86" t="b">
        <v>0</v>
      </c>
      <c r="L764" s="86" t="b">
        <v>0</v>
      </c>
    </row>
    <row r="765" spans="1:12" ht="15">
      <c r="A765" s="86" t="s">
        <v>386</v>
      </c>
      <c r="B765" s="86" t="s">
        <v>3098</v>
      </c>
      <c r="C765" s="86">
        <v>2</v>
      </c>
      <c r="D765" s="123">
        <v>0.0011455204387111966</v>
      </c>
      <c r="E765" s="123">
        <v>2.534660575828444</v>
      </c>
      <c r="F765" s="86" t="s">
        <v>3669</v>
      </c>
      <c r="G765" s="86" t="b">
        <v>0</v>
      </c>
      <c r="H765" s="86" t="b">
        <v>0</v>
      </c>
      <c r="I765" s="86" t="b">
        <v>0</v>
      </c>
      <c r="J765" s="86" t="b">
        <v>0</v>
      </c>
      <c r="K765" s="86" t="b">
        <v>0</v>
      </c>
      <c r="L765" s="86" t="b">
        <v>0</v>
      </c>
    </row>
    <row r="766" spans="1:12" ht="15">
      <c r="A766" s="86" t="s">
        <v>3098</v>
      </c>
      <c r="B766" s="86" t="s">
        <v>3582</v>
      </c>
      <c r="C766" s="86">
        <v>2</v>
      </c>
      <c r="D766" s="123">
        <v>0.0011455204387111966</v>
      </c>
      <c r="E766" s="123">
        <v>2.534660575828444</v>
      </c>
      <c r="F766" s="86" t="s">
        <v>3669</v>
      </c>
      <c r="G766" s="86" t="b">
        <v>0</v>
      </c>
      <c r="H766" s="86" t="b">
        <v>0</v>
      </c>
      <c r="I766" s="86" t="b">
        <v>0</v>
      </c>
      <c r="J766" s="86" t="b">
        <v>0</v>
      </c>
      <c r="K766" s="86" t="b">
        <v>0</v>
      </c>
      <c r="L766" s="86" t="b">
        <v>0</v>
      </c>
    </row>
    <row r="767" spans="1:12" ht="15">
      <c r="A767" s="86" t="s">
        <v>3582</v>
      </c>
      <c r="B767" s="86" t="s">
        <v>3217</v>
      </c>
      <c r="C767" s="86">
        <v>2</v>
      </c>
      <c r="D767" s="123">
        <v>0.0011455204387111966</v>
      </c>
      <c r="E767" s="123">
        <v>2.8356905714924254</v>
      </c>
      <c r="F767" s="86" t="s">
        <v>3669</v>
      </c>
      <c r="G767" s="86" t="b">
        <v>0</v>
      </c>
      <c r="H767" s="86" t="b">
        <v>0</v>
      </c>
      <c r="I767" s="86" t="b">
        <v>0</v>
      </c>
      <c r="J767" s="86" t="b">
        <v>0</v>
      </c>
      <c r="K767" s="86" t="b">
        <v>0</v>
      </c>
      <c r="L767" s="86" t="b">
        <v>0</v>
      </c>
    </row>
    <row r="768" spans="1:12" ht="15">
      <c r="A768" s="86" t="s">
        <v>3217</v>
      </c>
      <c r="B768" s="86" t="s">
        <v>3583</v>
      </c>
      <c r="C768" s="86">
        <v>2</v>
      </c>
      <c r="D768" s="123">
        <v>0.0011455204387111966</v>
      </c>
      <c r="E768" s="123">
        <v>2.8356905714924254</v>
      </c>
      <c r="F768" s="86" t="s">
        <v>3669</v>
      </c>
      <c r="G768" s="86" t="b">
        <v>0</v>
      </c>
      <c r="H768" s="86" t="b">
        <v>0</v>
      </c>
      <c r="I768" s="86" t="b">
        <v>0</v>
      </c>
      <c r="J768" s="86" t="b">
        <v>0</v>
      </c>
      <c r="K768" s="86" t="b">
        <v>0</v>
      </c>
      <c r="L768" s="86" t="b">
        <v>0</v>
      </c>
    </row>
    <row r="769" spans="1:12" ht="15">
      <c r="A769" s="86" t="s">
        <v>3583</v>
      </c>
      <c r="B769" s="86" t="s">
        <v>3106</v>
      </c>
      <c r="C769" s="86">
        <v>2</v>
      </c>
      <c r="D769" s="123">
        <v>0.0011455204387111966</v>
      </c>
      <c r="E769" s="123">
        <v>2.5804180663891194</v>
      </c>
      <c r="F769" s="86" t="s">
        <v>3669</v>
      </c>
      <c r="G769" s="86" t="b">
        <v>0</v>
      </c>
      <c r="H769" s="86" t="b">
        <v>0</v>
      </c>
      <c r="I769" s="86" t="b">
        <v>0</v>
      </c>
      <c r="J769" s="86" t="b">
        <v>0</v>
      </c>
      <c r="K769" s="86" t="b">
        <v>0</v>
      </c>
      <c r="L769" s="86" t="b">
        <v>0</v>
      </c>
    </row>
    <row r="770" spans="1:12" ht="15">
      <c r="A770" s="86" t="s">
        <v>3106</v>
      </c>
      <c r="B770" s="86" t="s">
        <v>3271</v>
      </c>
      <c r="C770" s="86">
        <v>2</v>
      </c>
      <c r="D770" s="123">
        <v>0.0011455204387111966</v>
      </c>
      <c r="E770" s="123">
        <v>2.279388070725138</v>
      </c>
      <c r="F770" s="86" t="s">
        <v>3669</v>
      </c>
      <c r="G770" s="86" t="b">
        <v>0</v>
      </c>
      <c r="H770" s="86" t="b">
        <v>0</v>
      </c>
      <c r="I770" s="86" t="b">
        <v>0</v>
      </c>
      <c r="J770" s="86" t="b">
        <v>0</v>
      </c>
      <c r="K770" s="86" t="b">
        <v>0</v>
      </c>
      <c r="L770" s="86" t="b">
        <v>0</v>
      </c>
    </row>
    <row r="771" spans="1:12" ht="15">
      <c r="A771" s="86" t="s">
        <v>3271</v>
      </c>
      <c r="B771" s="86" t="s">
        <v>3218</v>
      </c>
      <c r="C771" s="86">
        <v>2</v>
      </c>
      <c r="D771" s="123">
        <v>0.0011455204387111966</v>
      </c>
      <c r="E771" s="123">
        <v>2.534660575828444</v>
      </c>
      <c r="F771" s="86" t="s">
        <v>3669</v>
      </c>
      <c r="G771" s="86" t="b">
        <v>0</v>
      </c>
      <c r="H771" s="86" t="b">
        <v>0</v>
      </c>
      <c r="I771" s="86" t="b">
        <v>0</v>
      </c>
      <c r="J771" s="86" t="b">
        <v>0</v>
      </c>
      <c r="K771" s="86" t="b">
        <v>0</v>
      </c>
      <c r="L771" s="86" t="b">
        <v>0</v>
      </c>
    </row>
    <row r="772" spans="1:12" ht="15">
      <c r="A772" s="86" t="s">
        <v>3218</v>
      </c>
      <c r="B772" s="86" t="s">
        <v>3267</v>
      </c>
      <c r="C772" s="86">
        <v>2</v>
      </c>
      <c r="D772" s="123">
        <v>0.0011455204387111966</v>
      </c>
      <c r="E772" s="123">
        <v>2.534660575828444</v>
      </c>
      <c r="F772" s="86" t="s">
        <v>3669</v>
      </c>
      <c r="G772" s="86" t="b">
        <v>0</v>
      </c>
      <c r="H772" s="86" t="b">
        <v>0</v>
      </c>
      <c r="I772" s="86" t="b">
        <v>0</v>
      </c>
      <c r="J772" s="86" t="b">
        <v>1</v>
      </c>
      <c r="K772" s="86" t="b">
        <v>0</v>
      </c>
      <c r="L772" s="86" t="b">
        <v>0</v>
      </c>
    </row>
    <row r="773" spans="1:12" ht="15">
      <c r="A773" s="86" t="s">
        <v>3267</v>
      </c>
      <c r="B773" s="86" t="s">
        <v>3356</v>
      </c>
      <c r="C773" s="86">
        <v>2</v>
      </c>
      <c r="D773" s="123">
        <v>0.0011455204387111966</v>
      </c>
      <c r="E773" s="123">
        <v>2.7565093254448008</v>
      </c>
      <c r="F773" s="86" t="s">
        <v>3669</v>
      </c>
      <c r="G773" s="86" t="b">
        <v>1</v>
      </c>
      <c r="H773" s="86" t="b">
        <v>0</v>
      </c>
      <c r="I773" s="86" t="b">
        <v>0</v>
      </c>
      <c r="J773" s="86" t="b">
        <v>0</v>
      </c>
      <c r="K773" s="86" t="b">
        <v>0</v>
      </c>
      <c r="L773" s="86" t="b">
        <v>0</v>
      </c>
    </row>
    <row r="774" spans="1:12" ht="15">
      <c r="A774" s="86" t="s">
        <v>2552</v>
      </c>
      <c r="B774" s="86" t="s">
        <v>3109</v>
      </c>
      <c r="C774" s="86">
        <v>2</v>
      </c>
      <c r="D774" s="123">
        <v>0.0011455204387111966</v>
      </c>
      <c r="E774" s="123">
        <v>1.7353200263748627</v>
      </c>
      <c r="F774" s="86" t="s">
        <v>3669</v>
      </c>
      <c r="G774" s="86" t="b">
        <v>0</v>
      </c>
      <c r="H774" s="86" t="b">
        <v>1</v>
      </c>
      <c r="I774" s="86" t="b">
        <v>0</v>
      </c>
      <c r="J774" s="86" t="b">
        <v>0</v>
      </c>
      <c r="K774" s="86" t="b">
        <v>0</v>
      </c>
      <c r="L774" s="86" t="b">
        <v>0</v>
      </c>
    </row>
    <row r="775" spans="1:12" ht="15">
      <c r="A775" s="86" t="s">
        <v>3091</v>
      </c>
      <c r="B775" s="86" t="s">
        <v>3584</v>
      </c>
      <c r="C775" s="86">
        <v>2</v>
      </c>
      <c r="D775" s="123">
        <v>0.0011455204387111966</v>
      </c>
      <c r="E775" s="123">
        <v>2.358569316772763</v>
      </c>
      <c r="F775" s="86" t="s">
        <v>3669</v>
      </c>
      <c r="G775" s="86" t="b">
        <v>0</v>
      </c>
      <c r="H775" s="86" t="b">
        <v>0</v>
      </c>
      <c r="I775" s="86" t="b">
        <v>0</v>
      </c>
      <c r="J775" s="86" t="b">
        <v>0</v>
      </c>
      <c r="K775" s="86" t="b">
        <v>0</v>
      </c>
      <c r="L775" s="86" t="b">
        <v>0</v>
      </c>
    </row>
    <row r="776" spans="1:12" ht="15">
      <c r="A776" s="86" t="s">
        <v>3584</v>
      </c>
      <c r="B776" s="86" t="s">
        <v>3585</v>
      </c>
      <c r="C776" s="86">
        <v>2</v>
      </c>
      <c r="D776" s="123">
        <v>0.0011455204387111966</v>
      </c>
      <c r="E776" s="123">
        <v>3.2336305801644634</v>
      </c>
      <c r="F776" s="86" t="s">
        <v>3669</v>
      </c>
      <c r="G776" s="86" t="b">
        <v>0</v>
      </c>
      <c r="H776" s="86" t="b">
        <v>0</v>
      </c>
      <c r="I776" s="86" t="b">
        <v>0</v>
      </c>
      <c r="J776" s="86" t="b">
        <v>0</v>
      </c>
      <c r="K776" s="86" t="b">
        <v>0</v>
      </c>
      <c r="L776" s="86" t="b">
        <v>0</v>
      </c>
    </row>
    <row r="777" spans="1:12" ht="15">
      <c r="A777" s="86" t="s">
        <v>3585</v>
      </c>
      <c r="B777" s="86" t="s">
        <v>3359</v>
      </c>
      <c r="C777" s="86">
        <v>2</v>
      </c>
      <c r="D777" s="123">
        <v>0.0011455204387111966</v>
      </c>
      <c r="E777" s="123">
        <v>3.057539321108782</v>
      </c>
      <c r="F777" s="86" t="s">
        <v>3669</v>
      </c>
      <c r="G777" s="86" t="b">
        <v>0</v>
      </c>
      <c r="H777" s="86" t="b">
        <v>0</v>
      </c>
      <c r="I777" s="86" t="b">
        <v>0</v>
      </c>
      <c r="J777" s="86" t="b">
        <v>0</v>
      </c>
      <c r="K777" s="86" t="b">
        <v>0</v>
      </c>
      <c r="L777" s="86" t="b">
        <v>0</v>
      </c>
    </row>
    <row r="778" spans="1:12" ht="15">
      <c r="A778" s="86" t="s">
        <v>3359</v>
      </c>
      <c r="B778" s="86" t="s">
        <v>3266</v>
      </c>
      <c r="C778" s="86">
        <v>2</v>
      </c>
      <c r="D778" s="123">
        <v>0.0011455204387111966</v>
      </c>
      <c r="E778" s="123">
        <v>2.7565093254448008</v>
      </c>
      <c r="F778" s="86" t="s">
        <v>3669</v>
      </c>
      <c r="G778" s="86" t="b">
        <v>0</v>
      </c>
      <c r="H778" s="86" t="b">
        <v>0</v>
      </c>
      <c r="I778" s="86" t="b">
        <v>0</v>
      </c>
      <c r="J778" s="86" t="b">
        <v>0</v>
      </c>
      <c r="K778" s="86" t="b">
        <v>0</v>
      </c>
      <c r="L778" s="86" t="b">
        <v>0</v>
      </c>
    </row>
    <row r="779" spans="1:12" ht="15">
      <c r="A779" s="86" t="s">
        <v>3266</v>
      </c>
      <c r="B779" s="86" t="s">
        <v>3586</v>
      </c>
      <c r="C779" s="86">
        <v>2</v>
      </c>
      <c r="D779" s="123">
        <v>0.0011455204387111966</v>
      </c>
      <c r="E779" s="123">
        <v>2.932600584500482</v>
      </c>
      <c r="F779" s="86" t="s">
        <v>3669</v>
      </c>
      <c r="G779" s="86" t="b">
        <v>0</v>
      </c>
      <c r="H779" s="86" t="b">
        <v>0</v>
      </c>
      <c r="I779" s="86" t="b">
        <v>0</v>
      </c>
      <c r="J779" s="86" t="b">
        <v>0</v>
      </c>
      <c r="K779" s="86" t="b">
        <v>1</v>
      </c>
      <c r="L779" s="86" t="b">
        <v>0</v>
      </c>
    </row>
    <row r="780" spans="1:12" ht="15">
      <c r="A780" s="86" t="s">
        <v>3586</v>
      </c>
      <c r="B780" s="86" t="s">
        <v>3587</v>
      </c>
      <c r="C780" s="86">
        <v>2</v>
      </c>
      <c r="D780" s="123">
        <v>0.0011455204387111966</v>
      </c>
      <c r="E780" s="123">
        <v>3.2336305801644634</v>
      </c>
      <c r="F780" s="86" t="s">
        <v>3669</v>
      </c>
      <c r="G780" s="86" t="b">
        <v>0</v>
      </c>
      <c r="H780" s="86" t="b">
        <v>1</v>
      </c>
      <c r="I780" s="86" t="b">
        <v>0</v>
      </c>
      <c r="J780" s="86" t="b">
        <v>0</v>
      </c>
      <c r="K780" s="86" t="b">
        <v>0</v>
      </c>
      <c r="L780" s="86" t="b">
        <v>0</v>
      </c>
    </row>
    <row r="781" spans="1:12" ht="15">
      <c r="A781" s="86" t="s">
        <v>3587</v>
      </c>
      <c r="B781" s="86" t="s">
        <v>2565</v>
      </c>
      <c r="C781" s="86">
        <v>2</v>
      </c>
      <c r="D781" s="123">
        <v>0.0011455204387111966</v>
      </c>
      <c r="E781" s="123">
        <v>2.1729327398108516</v>
      </c>
      <c r="F781" s="86" t="s">
        <v>3669</v>
      </c>
      <c r="G781" s="86" t="b">
        <v>0</v>
      </c>
      <c r="H781" s="86" t="b">
        <v>0</v>
      </c>
      <c r="I781" s="86" t="b">
        <v>0</v>
      </c>
      <c r="J781" s="86" t="b">
        <v>0</v>
      </c>
      <c r="K781" s="86" t="b">
        <v>0</v>
      </c>
      <c r="L781" s="86" t="b">
        <v>0</v>
      </c>
    </row>
    <row r="782" spans="1:12" ht="15">
      <c r="A782" s="86" t="s">
        <v>2565</v>
      </c>
      <c r="B782" s="86" t="s">
        <v>3223</v>
      </c>
      <c r="C782" s="86">
        <v>2</v>
      </c>
      <c r="D782" s="123">
        <v>0.0011455204387111966</v>
      </c>
      <c r="E782" s="123">
        <v>1.9968414807551702</v>
      </c>
      <c r="F782" s="86" t="s">
        <v>3669</v>
      </c>
      <c r="G782" s="86" t="b">
        <v>0</v>
      </c>
      <c r="H782" s="86" t="b">
        <v>0</v>
      </c>
      <c r="I782" s="86" t="b">
        <v>0</v>
      </c>
      <c r="J782" s="86" t="b">
        <v>0</v>
      </c>
      <c r="K782" s="86" t="b">
        <v>0</v>
      </c>
      <c r="L782" s="86" t="b">
        <v>0</v>
      </c>
    </row>
    <row r="783" spans="1:12" ht="15">
      <c r="A783" s="86" t="s">
        <v>272</v>
      </c>
      <c r="B783" s="86" t="s">
        <v>2571</v>
      </c>
      <c r="C783" s="86">
        <v>2</v>
      </c>
      <c r="D783" s="123">
        <v>0.0011455204387111966</v>
      </c>
      <c r="E783" s="123">
        <v>3.2336305801644634</v>
      </c>
      <c r="F783" s="86" t="s">
        <v>3669</v>
      </c>
      <c r="G783" s="86" t="b">
        <v>0</v>
      </c>
      <c r="H783" s="86" t="b">
        <v>0</v>
      </c>
      <c r="I783" s="86" t="b">
        <v>0</v>
      </c>
      <c r="J783" s="86" t="b">
        <v>0</v>
      </c>
      <c r="K783" s="86" t="b">
        <v>0</v>
      </c>
      <c r="L783" s="86" t="b">
        <v>0</v>
      </c>
    </row>
    <row r="784" spans="1:12" ht="15">
      <c r="A784" s="86" t="s">
        <v>2571</v>
      </c>
      <c r="B784" s="86" t="s">
        <v>2572</v>
      </c>
      <c r="C784" s="86">
        <v>2</v>
      </c>
      <c r="D784" s="123">
        <v>0.0011455204387111966</v>
      </c>
      <c r="E784" s="123">
        <v>3.057539321108782</v>
      </c>
      <c r="F784" s="86" t="s">
        <v>3669</v>
      </c>
      <c r="G784" s="86" t="b">
        <v>0</v>
      </c>
      <c r="H784" s="86" t="b">
        <v>0</v>
      </c>
      <c r="I784" s="86" t="b">
        <v>0</v>
      </c>
      <c r="J784" s="86" t="b">
        <v>0</v>
      </c>
      <c r="K784" s="86" t="b">
        <v>0</v>
      </c>
      <c r="L784" s="86" t="b">
        <v>0</v>
      </c>
    </row>
    <row r="785" spans="1:12" ht="15">
      <c r="A785" s="86" t="s">
        <v>2573</v>
      </c>
      <c r="B785" s="86" t="s">
        <v>2500</v>
      </c>
      <c r="C785" s="86">
        <v>2</v>
      </c>
      <c r="D785" s="123">
        <v>0.0011455204387111966</v>
      </c>
      <c r="E785" s="123">
        <v>1.9548769792116343</v>
      </c>
      <c r="F785" s="86" t="s">
        <v>3669</v>
      </c>
      <c r="G785" s="86" t="b">
        <v>0</v>
      </c>
      <c r="H785" s="86" t="b">
        <v>0</v>
      </c>
      <c r="I785" s="86" t="b">
        <v>0</v>
      </c>
      <c r="J785" s="86" t="b">
        <v>0</v>
      </c>
      <c r="K785" s="86" t="b">
        <v>1</v>
      </c>
      <c r="L785" s="86" t="b">
        <v>0</v>
      </c>
    </row>
    <row r="786" spans="1:12" ht="15">
      <c r="A786" s="86" t="s">
        <v>2574</v>
      </c>
      <c r="B786" s="86" t="s">
        <v>587</v>
      </c>
      <c r="C786" s="86">
        <v>2</v>
      </c>
      <c r="D786" s="123">
        <v>0.0011455204387111966</v>
      </c>
      <c r="E786" s="123">
        <v>0.778785720155953</v>
      </c>
      <c r="F786" s="86" t="s">
        <v>3669</v>
      </c>
      <c r="G786" s="86" t="b">
        <v>0</v>
      </c>
      <c r="H786" s="86" t="b">
        <v>0</v>
      </c>
      <c r="I786" s="86" t="b">
        <v>0</v>
      </c>
      <c r="J786" s="86" t="b">
        <v>0</v>
      </c>
      <c r="K786" s="86" t="b">
        <v>0</v>
      </c>
      <c r="L786" s="86" t="b">
        <v>0</v>
      </c>
    </row>
    <row r="787" spans="1:12" ht="15">
      <c r="A787" s="86" t="s">
        <v>587</v>
      </c>
      <c r="B787" s="86" t="s">
        <v>2495</v>
      </c>
      <c r="C787" s="86">
        <v>2</v>
      </c>
      <c r="D787" s="123">
        <v>0.0011455204387111966</v>
      </c>
      <c r="E787" s="123">
        <v>1.477755724491972</v>
      </c>
      <c r="F787" s="86" t="s">
        <v>3669</v>
      </c>
      <c r="G787" s="86" t="b">
        <v>0</v>
      </c>
      <c r="H787" s="86" t="b">
        <v>0</v>
      </c>
      <c r="I787" s="86" t="b">
        <v>0</v>
      </c>
      <c r="J787" s="86" t="b">
        <v>0</v>
      </c>
      <c r="K787" s="86" t="b">
        <v>0</v>
      </c>
      <c r="L787" s="86" t="b">
        <v>0</v>
      </c>
    </row>
    <row r="788" spans="1:12" ht="15">
      <c r="A788" s="86" t="s">
        <v>2500</v>
      </c>
      <c r="B788" s="86" t="s">
        <v>587</v>
      </c>
      <c r="C788" s="86">
        <v>2</v>
      </c>
      <c r="D788" s="123">
        <v>0.0011455204387111966</v>
      </c>
      <c r="E788" s="123">
        <v>0.19900212353914293</v>
      </c>
      <c r="F788" s="86" t="s">
        <v>3669</v>
      </c>
      <c r="G788" s="86" t="b">
        <v>0</v>
      </c>
      <c r="H788" s="86" t="b">
        <v>1</v>
      </c>
      <c r="I788" s="86" t="b">
        <v>0</v>
      </c>
      <c r="J788" s="86" t="b">
        <v>0</v>
      </c>
      <c r="K788" s="86" t="b">
        <v>0</v>
      </c>
      <c r="L788" s="86" t="b">
        <v>0</v>
      </c>
    </row>
    <row r="789" spans="1:12" ht="15">
      <c r="A789" s="86" t="s">
        <v>3283</v>
      </c>
      <c r="B789" s="86" t="s">
        <v>3591</v>
      </c>
      <c r="C789" s="86">
        <v>2</v>
      </c>
      <c r="D789" s="123">
        <v>0.0011455204387111966</v>
      </c>
      <c r="E789" s="123">
        <v>2.932600584500482</v>
      </c>
      <c r="F789" s="86" t="s">
        <v>3669</v>
      </c>
      <c r="G789" s="86" t="b">
        <v>0</v>
      </c>
      <c r="H789" s="86" t="b">
        <v>0</v>
      </c>
      <c r="I789" s="86" t="b">
        <v>0</v>
      </c>
      <c r="J789" s="86" t="b">
        <v>0</v>
      </c>
      <c r="K789" s="86" t="b">
        <v>0</v>
      </c>
      <c r="L789" s="86" t="b">
        <v>0</v>
      </c>
    </row>
    <row r="790" spans="1:12" ht="15">
      <c r="A790" s="86" t="s">
        <v>3591</v>
      </c>
      <c r="B790" s="86" t="s">
        <v>3592</v>
      </c>
      <c r="C790" s="86">
        <v>2</v>
      </c>
      <c r="D790" s="123">
        <v>0.0011455204387111966</v>
      </c>
      <c r="E790" s="123">
        <v>3.2336305801644634</v>
      </c>
      <c r="F790" s="86" t="s">
        <v>3669</v>
      </c>
      <c r="G790" s="86" t="b">
        <v>0</v>
      </c>
      <c r="H790" s="86" t="b">
        <v>0</v>
      </c>
      <c r="I790" s="86" t="b">
        <v>0</v>
      </c>
      <c r="J790" s="86" t="b">
        <v>0</v>
      </c>
      <c r="K790" s="86" t="b">
        <v>0</v>
      </c>
      <c r="L790" s="86" t="b">
        <v>0</v>
      </c>
    </row>
    <row r="791" spans="1:12" ht="15">
      <c r="A791" s="86" t="s">
        <v>3592</v>
      </c>
      <c r="B791" s="86" t="s">
        <v>3593</v>
      </c>
      <c r="C791" s="86">
        <v>2</v>
      </c>
      <c r="D791" s="123">
        <v>0.0011455204387111966</v>
      </c>
      <c r="E791" s="123">
        <v>3.2336305801644634</v>
      </c>
      <c r="F791" s="86" t="s">
        <v>3669</v>
      </c>
      <c r="G791" s="86" t="b">
        <v>0</v>
      </c>
      <c r="H791" s="86" t="b">
        <v>0</v>
      </c>
      <c r="I791" s="86" t="b">
        <v>0</v>
      </c>
      <c r="J791" s="86" t="b">
        <v>0</v>
      </c>
      <c r="K791" s="86" t="b">
        <v>0</v>
      </c>
      <c r="L791" s="86" t="b">
        <v>0</v>
      </c>
    </row>
    <row r="792" spans="1:12" ht="15">
      <c r="A792" s="86" t="s">
        <v>3593</v>
      </c>
      <c r="B792" s="86" t="s">
        <v>3353</v>
      </c>
      <c r="C792" s="86">
        <v>2</v>
      </c>
      <c r="D792" s="123">
        <v>0.0011455204387111966</v>
      </c>
      <c r="E792" s="123">
        <v>3.057539321108782</v>
      </c>
      <c r="F792" s="86" t="s">
        <v>3669</v>
      </c>
      <c r="G792" s="86" t="b">
        <v>0</v>
      </c>
      <c r="H792" s="86" t="b">
        <v>0</v>
      </c>
      <c r="I792" s="86" t="b">
        <v>0</v>
      </c>
      <c r="J792" s="86" t="b">
        <v>0</v>
      </c>
      <c r="K792" s="86" t="b">
        <v>0</v>
      </c>
      <c r="L792" s="86" t="b">
        <v>0</v>
      </c>
    </row>
    <row r="793" spans="1:12" ht="15">
      <c r="A793" s="86" t="s">
        <v>3353</v>
      </c>
      <c r="B793" s="86" t="s">
        <v>3594</v>
      </c>
      <c r="C793" s="86">
        <v>2</v>
      </c>
      <c r="D793" s="123">
        <v>0.0011455204387111966</v>
      </c>
      <c r="E793" s="123">
        <v>3.057539321108782</v>
      </c>
      <c r="F793" s="86" t="s">
        <v>3669</v>
      </c>
      <c r="G793" s="86" t="b">
        <v>0</v>
      </c>
      <c r="H793" s="86" t="b">
        <v>0</v>
      </c>
      <c r="I793" s="86" t="b">
        <v>0</v>
      </c>
      <c r="J793" s="86" t="b">
        <v>0</v>
      </c>
      <c r="K793" s="86" t="b">
        <v>0</v>
      </c>
      <c r="L793" s="86" t="b">
        <v>0</v>
      </c>
    </row>
    <row r="794" spans="1:12" ht="15">
      <c r="A794" s="86" t="s">
        <v>3594</v>
      </c>
      <c r="B794" s="86" t="s">
        <v>2535</v>
      </c>
      <c r="C794" s="86">
        <v>2</v>
      </c>
      <c r="D794" s="123">
        <v>0.0011455204387111966</v>
      </c>
      <c r="E794" s="123">
        <v>2.1367205671564067</v>
      </c>
      <c r="F794" s="86" t="s">
        <v>3669</v>
      </c>
      <c r="G794" s="86" t="b">
        <v>0</v>
      </c>
      <c r="H794" s="86" t="b">
        <v>0</v>
      </c>
      <c r="I794" s="86" t="b">
        <v>0</v>
      </c>
      <c r="J794" s="86" t="b">
        <v>0</v>
      </c>
      <c r="K794" s="86" t="b">
        <v>0</v>
      </c>
      <c r="L794" s="86" t="b">
        <v>0</v>
      </c>
    </row>
    <row r="795" spans="1:12" ht="15">
      <c r="A795" s="86" t="s">
        <v>2535</v>
      </c>
      <c r="B795" s="86" t="s">
        <v>3595</v>
      </c>
      <c r="C795" s="86">
        <v>2</v>
      </c>
      <c r="D795" s="123">
        <v>0.0011455204387111966</v>
      </c>
      <c r="E795" s="123">
        <v>2.1196872278576264</v>
      </c>
      <c r="F795" s="86" t="s">
        <v>3669</v>
      </c>
      <c r="G795" s="86" t="b">
        <v>0</v>
      </c>
      <c r="H795" s="86" t="b">
        <v>0</v>
      </c>
      <c r="I795" s="86" t="b">
        <v>0</v>
      </c>
      <c r="J795" s="86" t="b">
        <v>1</v>
      </c>
      <c r="K795" s="86" t="b">
        <v>0</v>
      </c>
      <c r="L795" s="86" t="b">
        <v>0</v>
      </c>
    </row>
    <row r="796" spans="1:12" ht="15">
      <c r="A796" s="86" t="s">
        <v>3595</v>
      </c>
      <c r="B796" s="86" t="s">
        <v>3596</v>
      </c>
      <c r="C796" s="86">
        <v>2</v>
      </c>
      <c r="D796" s="123">
        <v>0.0011455204387111966</v>
      </c>
      <c r="E796" s="123">
        <v>3.2336305801644634</v>
      </c>
      <c r="F796" s="86" t="s">
        <v>3669</v>
      </c>
      <c r="G796" s="86" t="b">
        <v>1</v>
      </c>
      <c r="H796" s="86" t="b">
        <v>0</v>
      </c>
      <c r="I796" s="86" t="b">
        <v>0</v>
      </c>
      <c r="J796" s="86" t="b">
        <v>0</v>
      </c>
      <c r="K796" s="86" t="b">
        <v>0</v>
      </c>
      <c r="L796" s="86" t="b">
        <v>0</v>
      </c>
    </row>
    <row r="797" spans="1:12" ht="15">
      <c r="A797" s="86" t="s">
        <v>3596</v>
      </c>
      <c r="B797" s="86" t="s">
        <v>2465</v>
      </c>
      <c r="C797" s="86">
        <v>2</v>
      </c>
      <c r="D797" s="123">
        <v>0.0011455204387111966</v>
      </c>
      <c r="E797" s="123">
        <v>2.0295105975085383</v>
      </c>
      <c r="F797" s="86" t="s">
        <v>3669</v>
      </c>
      <c r="G797" s="86" t="b">
        <v>0</v>
      </c>
      <c r="H797" s="86" t="b">
        <v>0</v>
      </c>
      <c r="I797" s="86" t="b">
        <v>0</v>
      </c>
      <c r="J797" s="86" t="b">
        <v>0</v>
      </c>
      <c r="K797" s="86" t="b">
        <v>0</v>
      </c>
      <c r="L797" s="86" t="b">
        <v>0</v>
      </c>
    </row>
    <row r="798" spans="1:12" ht="15">
      <c r="A798" s="86" t="s">
        <v>2465</v>
      </c>
      <c r="B798" s="86" t="s">
        <v>587</v>
      </c>
      <c r="C798" s="86">
        <v>2</v>
      </c>
      <c r="D798" s="123">
        <v>0.0011455204387111966</v>
      </c>
      <c r="E798" s="123">
        <v>0.03059769314975258</v>
      </c>
      <c r="F798" s="86" t="s">
        <v>3669</v>
      </c>
      <c r="G798" s="86" t="b">
        <v>0</v>
      </c>
      <c r="H798" s="86" t="b">
        <v>0</v>
      </c>
      <c r="I798" s="86" t="b">
        <v>0</v>
      </c>
      <c r="J798" s="86" t="b">
        <v>0</v>
      </c>
      <c r="K798" s="86" t="b">
        <v>0</v>
      </c>
      <c r="L798" s="86" t="b">
        <v>0</v>
      </c>
    </row>
    <row r="799" spans="1:12" ht="15">
      <c r="A799" s="86" t="s">
        <v>587</v>
      </c>
      <c r="B799" s="86" t="s">
        <v>3139</v>
      </c>
      <c r="C799" s="86">
        <v>2</v>
      </c>
      <c r="D799" s="123">
        <v>0.0011455204387111966</v>
      </c>
      <c r="E799" s="123">
        <v>0.9336876801416961</v>
      </c>
      <c r="F799" s="86" t="s">
        <v>3669</v>
      </c>
      <c r="G799" s="86" t="b">
        <v>0</v>
      </c>
      <c r="H799" s="86" t="b">
        <v>0</v>
      </c>
      <c r="I799" s="86" t="b">
        <v>0</v>
      </c>
      <c r="J799" s="86" t="b">
        <v>0</v>
      </c>
      <c r="K799" s="86" t="b">
        <v>0</v>
      </c>
      <c r="L799" s="86" t="b">
        <v>0</v>
      </c>
    </row>
    <row r="800" spans="1:12" ht="15">
      <c r="A800" s="86" t="s">
        <v>3139</v>
      </c>
      <c r="B800" s="86" t="s">
        <v>2568</v>
      </c>
      <c r="C800" s="86">
        <v>2</v>
      </c>
      <c r="D800" s="123">
        <v>0.0011455204387111966</v>
      </c>
      <c r="E800" s="123">
        <v>1.9905925314781687</v>
      </c>
      <c r="F800" s="86" t="s">
        <v>3669</v>
      </c>
      <c r="G800" s="86" t="b">
        <v>0</v>
      </c>
      <c r="H800" s="86" t="b">
        <v>0</v>
      </c>
      <c r="I800" s="86" t="b">
        <v>0</v>
      </c>
      <c r="J800" s="86" t="b">
        <v>0</v>
      </c>
      <c r="K800" s="86" t="b">
        <v>0</v>
      </c>
      <c r="L800" s="86" t="b">
        <v>0</v>
      </c>
    </row>
    <row r="801" spans="1:12" ht="15">
      <c r="A801" s="86" t="s">
        <v>2568</v>
      </c>
      <c r="B801" s="86" t="s">
        <v>3284</v>
      </c>
      <c r="C801" s="86">
        <v>2</v>
      </c>
      <c r="D801" s="123">
        <v>0.0011455204387111966</v>
      </c>
      <c r="E801" s="123">
        <v>2.2336305801644634</v>
      </c>
      <c r="F801" s="86" t="s">
        <v>3669</v>
      </c>
      <c r="G801" s="86" t="b">
        <v>0</v>
      </c>
      <c r="H801" s="86" t="b">
        <v>0</v>
      </c>
      <c r="I801" s="86" t="b">
        <v>0</v>
      </c>
      <c r="J801" s="86" t="b">
        <v>0</v>
      </c>
      <c r="K801" s="86" t="b">
        <v>0</v>
      </c>
      <c r="L801" s="86" t="b">
        <v>0</v>
      </c>
    </row>
    <row r="802" spans="1:12" ht="15">
      <c r="A802" s="86" t="s">
        <v>3284</v>
      </c>
      <c r="B802" s="86" t="s">
        <v>3284</v>
      </c>
      <c r="C802" s="86">
        <v>2</v>
      </c>
      <c r="D802" s="123">
        <v>0.0011455204387111966</v>
      </c>
      <c r="E802" s="123">
        <v>2.631570588836501</v>
      </c>
      <c r="F802" s="86" t="s">
        <v>3669</v>
      </c>
      <c r="G802" s="86" t="b">
        <v>0</v>
      </c>
      <c r="H802" s="86" t="b">
        <v>0</v>
      </c>
      <c r="I802" s="86" t="b">
        <v>0</v>
      </c>
      <c r="J802" s="86" t="b">
        <v>0</v>
      </c>
      <c r="K802" s="86" t="b">
        <v>0</v>
      </c>
      <c r="L802" s="86" t="b">
        <v>0</v>
      </c>
    </row>
    <row r="803" spans="1:12" ht="15">
      <c r="A803" s="86" t="s">
        <v>3284</v>
      </c>
      <c r="B803" s="86" t="s">
        <v>3597</v>
      </c>
      <c r="C803" s="86">
        <v>2</v>
      </c>
      <c r="D803" s="123">
        <v>0.0011455204387111966</v>
      </c>
      <c r="E803" s="123">
        <v>2.932600584500482</v>
      </c>
      <c r="F803" s="86" t="s">
        <v>3669</v>
      </c>
      <c r="G803" s="86" t="b">
        <v>0</v>
      </c>
      <c r="H803" s="86" t="b">
        <v>0</v>
      </c>
      <c r="I803" s="86" t="b">
        <v>0</v>
      </c>
      <c r="J803" s="86" t="b">
        <v>0</v>
      </c>
      <c r="K803" s="86" t="b">
        <v>0</v>
      </c>
      <c r="L803" s="86" t="b">
        <v>0</v>
      </c>
    </row>
    <row r="804" spans="1:12" ht="15">
      <c r="A804" s="86" t="s">
        <v>3597</v>
      </c>
      <c r="B804" s="86" t="s">
        <v>3598</v>
      </c>
      <c r="C804" s="86">
        <v>2</v>
      </c>
      <c r="D804" s="123">
        <v>0.0011455204387111966</v>
      </c>
      <c r="E804" s="123">
        <v>3.2336305801644634</v>
      </c>
      <c r="F804" s="86" t="s">
        <v>3669</v>
      </c>
      <c r="G804" s="86" t="b">
        <v>0</v>
      </c>
      <c r="H804" s="86" t="b">
        <v>0</v>
      </c>
      <c r="I804" s="86" t="b">
        <v>0</v>
      </c>
      <c r="J804" s="86" t="b">
        <v>0</v>
      </c>
      <c r="K804" s="86" t="b">
        <v>0</v>
      </c>
      <c r="L804" s="86" t="b">
        <v>0</v>
      </c>
    </row>
    <row r="805" spans="1:12" ht="15">
      <c r="A805" s="86" t="s">
        <v>3598</v>
      </c>
      <c r="B805" s="86" t="s">
        <v>3599</v>
      </c>
      <c r="C805" s="86">
        <v>2</v>
      </c>
      <c r="D805" s="123">
        <v>0.0011455204387111966</v>
      </c>
      <c r="E805" s="123">
        <v>3.2336305801644634</v>
      </c>
      <c r="F805" s="86" t="s">
        <v>3669</v>
      </c>
      <c r="G805" s="86" t="b">
        <v>0</v>
      </c>
      <c r="H805" s="86" t="b">
        <v>0</v>
      </c>
      <c r="I805" s="86" t="b">
        <v>0</v>
      </c>
      <c r="J805" s="86" t="b">
        <v>0</v>
      </c>
      <c r="K805" s="86" t="b">
        <v>0</v>
      </c>
      <c r="L805" s="86" t="b">
        <v>0</v>
      </c>
    </row>
    <row r="806" spans="1:12" ht="15">
      <c r="A806" s="86" t="s">
        <v>3599</v>
      </c>
      <c r="B806" s="86" t="s">
        <v>3600</v>
      </c>
      <c r="C806" s="86">
        <v>2</v>
      </c>
      <c r="D806" s="123">
        <v>0.0011455204387111966</v>
      </c>
      <c r="E806" s="123">
        <v>3.2336305801644634</v>
      </c>
      <c r="F806" s="86" t="s">
        <v>3669</v>
      </c>
      <c r="G806" s="86" t="b">
        <v>0</v>
      </c>
      <c r="H806" s="86" t="b">
        <v>0</v>
      </c>
      <c r="I806" s="86" t="b">
        <v>0</v>
      </c>
      <c r="J806" s="86" t="b">
        <v>0</v>
      </c>
      <c r="K806" s="86" t="b">
        <v>0</v>
      </c>
      <c r="L806" s="86" t="b">
        <v>0</v>
      </c>
    </row>
    <row r="807" spans="1:12" ht="15">
      <c r="A807" s="86" t="s">
        <v>3601</v>
      </c>
      <c r="B807" s="86" t="s">
        <v>613</v>
      </c>
      <c r="C807" s="86">
        <v>2</v>
      </c>
      <c r="D807" s="123">
        <v>0.0011455204387111966</v>
      </c>
      <c r="E807" s="123">
        <v>2.087502544486225</v>
      </c>
      <c r="F807" s="86" t="s">
        <v>3669</v>
      </c>
      <c r="G807" s="86" t="b">
        <v>1</v>
      </c>
      <c r="H807" s="86" t="b">
        <v>0</v>
      </c>
      <c r="I807" s="86" t="b">
        <v>0</v>
      </c>
      <c r="J807" s="86" t="b">
        <v>0</v>
      </c>
      <c r="K807" s="86" t="b">
        <v>0</v>
      </c>
      <c r="L807" s="86" t="b">
        <v>0</v>
      </c>
    </row>
    <row r="808" spans="1:12" ht="15">
      <c r="A808" s="86" t="s">
        <v>613</v>
      </c>
      <c r="B808" s="86" t="s">
        <v>3274</v>
      </c>
      <c r="C808" s="86">
        <v>2</v>
      </c>
      <c r="D808" s="123">
        <v>0.0011455204387111966</v>
      </c>
      <c r="E808" s="123">
        <v>1.7565093254448008</v>
      </c>
      <c r="F808" s="86" t="s">
        <v>3669</v>
      </c>
      <c r="G808" s="86" t="b">
        <v>0</v>
      </c>
      <c r="H808" s="86" t="b">
        <v>0</v>
      </c>
      <c r="I808" s="86" t="b">
        <v>0</v>
      </c>
      <c r="J808" s="86" t="b">
        <v>0</v>
      </c>
      <c r="K808" s="86" t="b">
        <v>0</v>
      </c>
      <c r="L808" s="86" t="b">
        <v>0</v>
      </c>
    </row>
    <row r="809" spans="1:12" ht="15">
      <c r="A809" s="86" t="s">
        <v>3274</v>
      </c>
      <c r="B809" s="86" t="s">
        <v>2546</v>
      </c>
      <c r="C809" s="86">
        <v>2</v>
      </c>
      <c r="D809" s="123">
        <v>0.0011455204387111966</v>
      </c>
      <c r="E809" s="123">
        <v>2.534660575828444</v>
      </c>
      <c r="F809" s="86" t="s">
        <v>3669</v>
      </c>
      <c r="G809" s="86" t="b">
        <v>0</v>
      </c>
      <c r="H809" s="86" t="b">
        <v>0</v>
      </c>
      <c r="I809" s="86" t="b">
        <v>0</v>
      </c>
      <c r="J809" s="86" t="b">
        <v>0</v>
      </c>
      <c r="K809" s="86" t="b">
        <v>0</v>
      </c>
      <c r="L809" s="86" t="b">
        <v>0</v>
      </c>
    </row>
    <row r="810" spans="1:12" ht="15">
      <c r="A810" s="86" t="s">
        <v>2546</v>
      </c>
      <c r="B810" s="86" t="s">
        <v>587</v>
      </c>
      <c r="C810" s="86">
        <v>2</v>
      </c>
      <c r="D810" s="123">
        <v>0.0011455204387111966</v>
      </c>
      <c r="E810" s="123">
        <v>1.1767257288279906</v>
      </c>
      <c r="F810" s="86" t="s">
        <v>3669</v>
      </c>
      <c r="G810" s="86" t="b">
        <v>0</v>
      </c>
      <c r="H810" s="86" t="b">
        <v>0</v>
      </c>
      <c r="I810" s="86" t="b">
        <v>0</v>
      </c>
      <c r="J810" s="86" t="b">
        <v>0</v>
      </c>
      <c r="K810" s="86" t="b">
        <v>0</v>
      </c>
      <c r="L810" s="86" t="b">
        <v>0</v>
      </c>
    </row>
    <row r="811" spans="1:12" ht="15">
      <c r="A811" s="86" t="s">
        <v>3081</v>
      </c>
      <c r="B811" s="86" t="s">
        <v>2527</v>
      </c>
      <c r="C811" s="86">
        <v>2</v>
      </c>
      <c r="D811" s="123">
        <v>0.0011455204387111966</v>
      </c>
      <c r="E811" s="123">
        <v>1.5901779036782757</v>
      </c>
      <c r="F811" s="86" t="s">
        <v>3669</v>
      </c>
      <c r="G811" s="86" t="b">
        <v>0</v>
      </c>
      <c r="H811" s="86" t="b">
        <v>0</v>
      </c>
      <c r="I811" s="86" t="b">
        <v>0</v>
      </c>
      <c r="J811" s="86" t="b">
        <v>1</v>
      </c>
      <c r="K811" s="86" t="b">
        <v>0</v>
      </c>
      <c r="L811" s="86" t="b">
        <v>0</v>
      </c>
    </row>
    <row r="812" spans="1:12" ht="15">
      <c r="A812" s="86" t="s">
        <v>2527</v>
      </c>
      <c r="B812" s="86" t="s">
        <v>3603</v>
      </c>
      <c r="C812" s="86">
        <v>2</v>
      </c>
      <c r="D812" s="123">
        <v>0.0011455204387111966</v>
      </c>
      <c r="E812" s="123">
        <v>2.5804180663891194</v>
      </c>
      <c r="F812" s="86" t="s">
        <v>3669</v>
      </c>
      <c r="G812" s="86" t="b">
        <v>1</v>
      </c>
      <c r="H812" s="86" t="b">
        <v>0</v>
      </c>
      <c r="I812" s="86" t="b">
        <v>0</v>
      </c>
      <c r="J812" s="86" t="b">
        <v>0</v>
      </c>
      <c r="K812" s="86" t="b">
        <v>0</v>
      </c>
      <c r="L812" s="86" t="b">
        <v>0</v>
      </c>
    </row>
    <row r="813" spans="1:12" ht="15">
      <c r="A813" s="86" t="s">
        <v>3603</v>
      </c>
      <c r="B813" s="86" t="s">
        <v>3221</v>
      </c>
      <c r="C813" s="86">
        <v>2</v>
      </c>
      <c r="D813" s="123">
        <v>0.0011455204387111966</v>
      </c>
      <c r="E813" s="123">
        <v>2.932600584500482</v>
      </c>
      <c r="F813" s="86" t="s">
        <v>3669</v>
      </c>
      <c r="G813" s="86" t="b">
        <v>0</v>
      </c>
      <c r="H813" s="86" t="b">
        <v>0</v>
      </c>
      <c r="I813" s="86" t="b">
        <v>0</v>
      </c>
      <c r="J813" s="86" t="b">
        <v>0</v>
      </c>
      <c r="K813" s="86" t="b">
        <v>0</v>
      </c>
      <c r="L813" s="86" t="b">
        <v>0</v>
      </c>
    </row>
    <row r="814" spans="1:12" ht="15">
      <c r="A814" s="86" t="s">
        <v>3221</v>
      </c>
      <c r="B814" s="86" t="s">
        <v>3604</v>
      </c>
      <c r="C814" s="86">
        <v>2</v>
      </c>
      <c r="D814" s="123">
        <v>0.0011455204387111966</v>
      </c>
      <c r="E814" s="123">
        <v>2.932600584500482</v>
      </c>
      <c r="F814" s="86" t="s">
        <v>3669</v>
      </c>
      <c r="G814" s="86" t="b">
        <v>0</v>
      </c>
      <c r="H814" s="86" t="b">
        <v>0</v>
      </c>
      <c r="I814" s="86" t="b">
        <v>0</v>
      </c>
      <c r="J814" s="86" t="b">
        <v>0</v>
      </c>
      <c r="K814" s="86" t="b">
        <v>0</v>
      </c>
      <c r="L814" s="86" t="b">
        <v>0</v>
      </c>
    </row>
    <row r="815" spans="1:12" ht="15">
      <c r="A815" s="86" t="s">
        <v>3604</v>
      </c>
      <c r="B815" s="86" t="s">
        <v>3093</v>
      </c>
      <c r="C815" s="86">
        <v>2</v>
      </c>
      <c r="D815" s="123">
        <v>0.0011455204387111966</v>
      </c>
      <c r="E815" s="123">
        <v>2.4932678906702193</v>
      </c>
      <c r="F815" s="86" t="s">
        <v>3669</v>
      </c>
      <c r="G815" s="86" t="b">
        <v>0</v>
      </c>
      <c r="H815" s="86" t="b">
        <v>0</v>
      </c>
      <c r="I815" s="86" t="b">
        <v>0</v>
      </c>
      <c r="J815" s="86" t="b">
        <v>0</v>
      </c>
      <c r="K815" s="86" t="b">
        <v>0</v>
      </c>
      <c r="L815" s="86" t="b">
        <v>0</v>
      </c>
    </row>
    <row r="816" spans="1:12" ht="15">
      <c r="A816" s="86" t="s">
        <v>3093</v>
      </c>
      <c r="B816" s="86" t="s">
        <v>3605</v>
      </c>
      <c r="C816" s="86">
        <v>2</v>
      </c>
      <c r="D816" s="123">
        <v>0.0011455204387111966</v>
      </c>
      <c r="E816" s="123">
        <v>2.4932678906702193</v>
      </c>
      <c r="F816" s="86" t="s">
        <v>3669</v>
      </c>
      <c r="G816" s="86" t="b">
        <v>0</v>
      </c>
      <c r="H816" s="86" t="b">
        <v>0</v>
      </c>
      <c r="I816" s="86" t="b">
        <v>0</v>
      </c>
      <c r="J816" s="86" t="b">
        <v>0</v>
      </c>
      <c r="K816" s="86" t="b">
        <v>0</v>
      </c>
      <c r="L816" s="86" t="b">
        <v>0</v>
      </c>
    </row>
    <row r="817" spans="1:12" ht="15">
      <c r="A817" s="86" t="s">
        <v>3605</v>
      </c>
      <c r="B817" s="86" t="s">
        <v>3606</v>
      </c>
      <c r="C817" s="86">
        <v>2</v>
      </c>
      <c r="D817" s="123">
        <v>0.0011455204387111966</v>
      </c>
      <c r="E817" s="123">
        <v>3.2336305801644634</v>
      </c>
      <c r="F817" s="86" t="s">
        <v>3669</v>
      </c>
      <c r="G817" s="86" t="b">
        <v>0</v>
      </c>
      <c r="H817" s="86" t="b">
        <v>0</v>
      </c>
      <c r="I817" s="86" t="b">
        <v>0</v>
      </c>
      <c r="J817" s="86" t="b">
        <v>0</v>
      </c>
      <c r="K817" s="86" t="b">
        <v>0</v>
      </c>
      <c r="L817" s="86" t="b">
        <v>0</v>
      </c>
    </row>
    <row r="818" spans="1:12" ht="15">
      <c r="A818" s="86" t="s">
        <v>3606</v>
      </c>
      <c r="B818" s="86" t="s">
        <v>3607</v>
      </c>
      <c r="C818" s="86">
        <v>2</v>
      </c>
      <c r="D818" s="123">
        <v>0.0011455204387111966</v>
      </c>
      <c r="E818" s="123">
        <v>3.2336305801644634</v>
      </c>
      <c r="F818" s="86" t="s">
        <v>3669</v>
      </c>
      <c r="G818" s="86" t="b">
        <v>0</v>
      </c>
      <c r="H818" s="86" t="b">
        <v>0</v>
      </c>
      <c r="I818" s="86" t="b">
        <v>0</v>
      </c>
      <c r="J818" s="86" t="b">
        <v>0</v>
      </c>
      <c r="K818" s="86" t="b">
        <v>0</v>
      </c>
      <c r="L818" s="86" t="b">
        <v>0</v>
      </c>
    </row>
    <row r="819" spans="1:12" ht="15">
      <c r="A819" s="86" t="s">
        <v>3607</v>
      </c>
      <c r="B819" s="86" t="s">
        <v>3192</v>
      </c>
      <c r="C819" s="86">
        <v>2</v>
      </c>
      <c r="D819" s="123">
        <v>0.0011455204387111966</v>
      </c>
      <c r="E819" s="123">
        <v>2.8356905714924254</v>
      </c>
      <c r="F819" s="86" t="s">
        <v>3669</v>
      </c>
      <c r="G819" s="86" t="b">
        <v>0</v>
      </c>
      <c r="H819" s="86" t="b">
        <v>0</v>
      </c>
      <c r="I819" s="86" t="b">
        <v>0</v>
      </c>
      <c r="J819" s="86" t="b">
        <v>1</v>
      </c>
      <c r="K819" s="86" t="b">
        <v>0</v>
      </c>
      <c r="L819" s="86" t="b">
        <v>0</v>
      </c>
    </row>
    <row r="820" spans="1:12" ht="15">
      <c r="A820" s="86" t="s">
        <v>3192</v>
      </c>
      <c r="B820" s="86" t="s">
        <v>3608</v>
      </c>
      <c r="C820" s="86">
        <v>2</v>
      </c>
      <c r="D820" s="123">
        <v>0.0011455204387111966</v>
      </c>
      <c r="E820" s="123">
        <v>2.8356905714924254</v>
      </c>
      <c r="F820" s="86" t="s">
        <v>3669</v>
      </c>
      <c r="G820" s="86" t="b">
        <v>1</v>
      </c>
      <c r="H820" s="86" t="b">
        <v>0</v>
      </c>
      <c r="I820" s="86" t="b">
        <v>0</v>
      </c>
      <c r="J820" s="86" t="b">
        <v>0</v>
      </c>
      <c r="K820" s="86" t="b">
        <v>0</v>
      </c>
      <c r="L820" s="86" t="b">
        <v>0</v>
      </c>
    </row>
    <row r="821" spans="1:12" ht="15">
      <c r="A821" s="86" t="s">
        <v>3608</v>
      </c>
      <c r="B821" s="86" t="s">
        <v>2545</v>
      </c>
      <c r="C821" s="86">
        <v>2</v>
      </c>
      <c r="D821" s="123">
        <v>0.0011455204387111966</v>
      </c>
      <c r="E821" s="123">
        <v>2.7565093254448008</v>
      </c>
      <c r="F821" s="86" t="s">
        <v>3669</v>
      </c>
      <c r="G821" s="86" t="b">
        <v>0</v>
      </c>
      <c r="H821" s="86" t="b">
        <v>0</v>
      </c>
      <c r="I821" s="86" t="b">
        <v>0</v>
      </c>
      <c r="J821" s="86" t="b">
        <v>0</v>
      </c>
      <c r="K821" s="86" t="b">
        <v>0</v>
      </c>
      <c r="L821" s="86" t="b">
        <v>0</v>
      </c>
    </row>
    <row r="822" spans="1:12" ht="15">
      <c r="A822" s="86" t="s">
        <v>2545</v>
      </c>
      <c r="B822" s="86" t="s">
        <v>3609</v>
      </c>
      <c r="C822" s="86">
        <v>2</v>
      </c>
      <c r="D822" s="123">
        <v>0.0011455204387111966</v>
      </c>
      <c r="E822" s="123">
        <v>2.7565093254448008</v>
      </c>
      <c r="F822" s="86" t="s">
        <v>3669</v>
      </c>
      <c r="G822" s="86" t="b">
        <v>0</v>
      </c>
      <c r="H822" s="86" t="b">
        <v>0</v>
      </c>
      <c r="I822" s="86" t="b">
        <v>0</v>
      </c>
      <c r="J822" s="86" t="b">
        <v>0</v>
      </c>
      <c r="K822" s="86" t="b">
        <v>0</v>
      </c>
      <c r="L822" s="86" t="b">
        <v>0</v>
      </c>
    </row>
    <row r="823" spans="1:12" ht="15">
      <c r="A823" s="86" t="s">
        <v>3609</v>
      </c>
      <c r="B823" s="86" t="s">
        <v>3610</v>
      </c>
      <c r="C823" s="86">
        <v>2</v>
      </c>
      <c r="D823" s="123">
        <v>0.0011455204387111966</v>
      </c>
      <c r="E823" s="123">
        <v>3.2336305801644634</v>
      </c>
      <c r="F823" s="86" t="s">
        <v>3669</v>
      </c>
      <c r="G823" s="86" t="b">
        <v>0</v>
      </c>
      <c r="H823" s="86" t="b">
        <v>0</v>
      </c>
      <c r="I823" s="86" t="b">
        <v>0</v>
      </c>
      <c r="J823" s="86" t="b">
        <v>0</v>
      </c>
      <c r="K823" s="86" t="b">
        <v>0</v>
      </c>
      <c r="L823" s="86" t="b">
        <v>0</v>
      </c>
    </row>
    <row r="824" spans="1:12" ht="15">
      <c r="A824" s="86" t="s">
        <v>3610</v>
      </c>
      <c r="B824" s="86" t="s">
        <v>587</v>
      </c>
      <c r="C824" s="86">
        <v>2</v>
      </c>
      <c r="D824" s="123">
        <v>0.0011455204387111966</v>
      </c>
      <c r="E824" s="123">
        <v>1.1767257288279906</v>
      </c>
      <c r="F824" s="86" t="s">
        <v>3669</v>
      </c>
      <c r="G824" s="86" t="b">
        <v>0</v>
      </c>
      <c r="H824" s="86" t="b">
        <v>0</v>
      </c>
      <c r="I824" s="86" t="b">
        <v>0</v>
      </c>
      <c r="J824" s="86" t="b">
        <v>0</v>
      </c>
      <c r="K824" s="86" t="b">
        <v>0</v>
      </c>
      <c r="L824" s="86" t="b">
        <v>0</v>
      </c>
    </row>
    <row r="825" spans="1:12" ht="15">
      <c r="A825" s="86" t="s">
        <v>2544</v>
      </c>
      <c r="B825" s="86" t="s">
        <v>3611</v>
      </c>
      <c r="C825" s="86">
        <v>2</v>
      </c>
      <c r="D825" s="123">
        <v>0.0011455204387111966</v>
      </c>
      <c r="E825" s="123">
        <v>2.3885325401502064</v>
      </c>
      <c r="F825" s="86" t="s">
        <v>3669</v>
      </c>
      <c r="G825" s="86" t="b">
        <v>0</v>
      </c>
      <c r="H825" s="86" t="b">
        <v>0</v>
      </c>
      <c r="I825" s="86" t="b">
        <v>0</v>
      </c>
      <c r="J825" s="86" t="b">
        <v>0</v>
      </c>
      <c r="K825" s="86" t="b">
        <v>0</v>
      </c>
      <c r="L825" s="86" t="b">
        <v>0</v>
      </c>
    </row>
    <row r="826" spans="1:12" ht="15">
      <c r="A826" s="86" t="s">
        <v>3611</v>
      </c>
      <c r="B826" s="86" t="s">
        <v>613</v>
      </c>
      <c r="C826" s="86">
        <v>2</v>
      </c>
      <c r="D826" s="123">
        <v>0.0011455204387111966</v>
      </c>
      <c r="E826" s="123">
        <v>2.087502544486225</v>
      </c>
      <c r="F826" s="86" t="s">
        <v>3669</v>
      </c>
      <c r="G826" s="86" t="b">
        <v>0</v>
      </c>
      <c r="H826" s="86" t="b">
        <v>0</v>
      </c>
      <c r="I826" s="86" t="b">
        <v>0</v>
      </c>
      <c r="J826" s="86" t="b">
        <v>0</v>
      </c>
      <c r="K826" s="86" t="b">
        <v>0</v>
      </c>
      <c r="L826" s="86" t="b">
        <v>0</v>
      </c>
    </row>
    <row r="827" spans="1:12" ht="15">
      <c r="A827" s="86" t="s">
        <v>2479</v>
      </c>
      <c r="B827" s="86" t="s">
        <v>3612</v>
      </c>
      <c r="C827" s="86">
        <v>2</v>
      </c>
      <c r="D827" s="123">
        <v>0.0011455204387111966</v>
      </c>
      <c r="E827" s="123">
        <v>2.212441281094525</v>
      </c>
      <c r="F827" s="86" t="s">
        <v>3669</v>
      </c>
      <c r="G827" s="86" t="b">
        <v>0</v>
      </c>
      <c r="H827" s="86" t="b">
        <v>0</v>
      </c>
      <c r="I827" s="86" t="b">
        <v>0</v>
      </c>
      <c r="J827" s="86" t="b">
        <v>0</v>
      </c>
      <c r="K827" s="86" t="b">
        <v>0</v>
      </c>
      <c r="L827" s="86" t="b">
        <v>0</v>
      </c>
    </row>
    <row r="828" spans="1:12" ht="15">
      <c r="A828" s="86" t="s">
        <v>3612</v>
      </c>
      <c r="B828" s="86" t="s">
        <v>3613</v>
      </c>
      <c r="C828" s="86">
        <v>2</v>
      </c>
      <c r="D828" s="123">
        <v>0.0011455204387111966</v>
      </c>
      <c r="E828" s="123">
        <v>3.2336305801644634</v>
      </c>
      <c r="F828" s="86" t="s">
        <v>3669</v>
      </c>
      <c r="G828" s="86" t="b">
        <v>0</v>
      </c>
      <c r="H828" s="86" t="b">
        <v>0</v>
      </c>
      <c r="I828" s="86" t="b">
        <v>0</v>
      </c>
      <c r="J828" s="86" t="b">
        <v>0</v>
      </c>
      <c r="K828" s="86" t="b">
        <v>0</v>
      </c>
      <c r="L828" s="86" t="b">
        <v>0</v>
      </c>
    </row>
    <row r="829" spans="1:12" ht="15">
      <c r="A829" s="86" t="s">
        <v>3613</v>
      </c>
      <c r="B829" s="86" t="s">
        <v>3614</v>
      </c>
      <c r="C829" s="86">
        <v>2</v>
      </c>
      <c r="D829" s="123">
        <v>0.0011455204387111966</v>
      </c>
      <c r="E829" s="123">
        <v>3.2336305801644634</v>
      </c>
      <c r="F829" s="86" t="s">
        <v>3669</v>
      </c>
      <c r="G829" s="86" t="b">
        <v>0</v>
      </c>
      <c r="H829" s="86" t="b">
        <v>0</v>
      </c>
      <c r="I829" s="86" t="b">
        <v>0</v>
      </c>
      <c r="J829" s="86" t="b">
        <v>0</v>
      </c>
      <c r="K829" s="86" t="b">
        <v>1</v>
      </c>
      <c r="L829" s="86" t="b">
        <v>0</v>
      </c>
    </row>
    <row r="830" spans="1:12" ht="15">
      <c r="A830" s="86" t="s">
        <v>3614</v>
      </c>
      <c r="B830" s="86" t="s">
        <v>3164</v>
      </c>
      <c r="C830" s="86">
        <v>2</v>
      </c>
      <c r="D830" s="123">
        <v>0.0011455204387111966</v>
      </c>
      <c r="E830" s="123">
        <v>2.7565093254448008</v>
      </c>
      <c r="F830" s="86" t="s">
        <v>3669</v>
      </c>
      <c r="G830" s="86" t="b">
        <v>0</v>
      </c>
      <c r="H830" s="86" t="b">
        <v>1</v>
      </c>
      <c r="I830" s="86" t="b">
        <v>0</v>
      </c>
      <c r="J830" s="86" t="b">
        <v>0</v>
      </c>
      <c r="K830" s="86" t="b">
        <v>0</v>
      </c>
      <c r="L830" s="86" t="b">
        <v>0</v>
      </c>
    </row>
    <row r="831" spans="1:12" ht="15">
      <c r="A831" s="86" t="s">
        <v>3164</v>
      </c>
      <c r="B831" s="86" t="s">
        <v>3615</v>
      </c>
      <c r="C831" s="86">
        <v>2</v>
      </c>
      <c r="D831" s="123">
        <v>0.0011455204387111966</v>
      </c>
      <c r="E831" s="123">
        <v>2.7565093254448008</v>
      </c>
      <c r="F831" s="86" t="s">
        <v>3669</v>
      </c>
      <c r="G831" s="86" t="b">
        <v>0</v>
      </c>
      <c r="H831" s="86" t="b">
        <v>0</v>
      </c>
      <c r="I831" s="86" t="b">
        <v>0</v>
      </c>
      <c r="J831" s="86" t="b">
        <v>0</v>
      </c>
      <c r="K831" s="86" t="b">
        <v>0</v>
      </c>
      <c r="L831" s="86" t="b">
        <v>0</v>
      </c>
    </row>
    <row r="832" spans="1:12" ht="15">
      <c r="A832" s="86" t="s">
        <v>3615</v>
      </c>
      <c r="B832" s="86" t="s">
        <v>3164</v>
      </c>
      <c r="C832" s="86">
        <v>2</v>
      </c>
      <c r="D832" s="123">
        <v>0.0011455204387111966</v>
      </c>
      <c r="E832" s="123">
        <v>2.7565093254448008</v>
      </c>
      <c r="F832" s="86" t="s">
        <v>3669</v>
      </c>
      <c r="G832" s="86" t="b">
        <v>0</v>
      </c>
      <c r="H832" s="86" t="b">
        <v>0</v>
      </c>
      <c r="I832" s="86" t="b">
        <v>0</v>
      </c>
      <c r="J832" s="86" t="b">
        <v>0</v>
      </c>
      <c r="K832" s="86" t="b">
        <v>0</v>
      </c>
      <c r="L832" s="86" t="b">
        <v>0</v>
      </c>
    </row>
    <row r="833" spans="1:12" ht="15">
      <c r="A833" s="86" t="s">
        <v>3164</v>
      </c>
      <c r="B833" s="86" t="s">
        <v>3616</v>
      </c>
      <c r="C833" s="86">
        <v>2</v>
      </c>
      <c r="D833" s="123">
        <v>0.0011455204387111966</v>
      </c>
      <c r="E833" s="123">
        <v>2.7565093254448008</v>
      </c>
      <c r="F833" s="86" t="s">
        <v>3669</v>
      </c>
      <c r="G833" s="86" t="b">
        <v>0</v>
      </c>
      <c r="H833" s="86" t="b">
        <v>0</v>
      </c>
      <c r="I833" s="86" t="b">
        <v>0</v>
      </c>
      <c r="J833" s="86" t="b">
        <v>0</v>
      </c>
      <c r="K833" s="86" t="b">
        <v>0</v>
      </c>
      <c r="L833" s="86" t="b">
        <v>0</v>
      </c>
    </row>
    <row r="834" spans="1:12" ht="15">
      <c r="A834" s="86" t="s">
        <v>3616</v>
      </c>
      <c r="B834" s="86" t="s">
        <v>3103</v>
      </c>
      <c r="C834" s="86">
        <v>2</v>
      </c>
      <c r="D834" s="123">
        <v>0.0011455204387111966</v>
      </c>
      <c r="E834" s="123">
        <v>2.534660575828444</v>
      </c>
      <c r="F834" s="86" t="s">
        <v>3669</v>
      </c>
      <c r="G834" s="86" t="b">
        <v>0</v>
      </c>
      <c r="H834" s="86" t="b">
        <v>0</v>
      </c>
      <c r="I834" s="86" t="b">
        <v>0</v>
      </c>
      <c r="J834" s="86" t="b">
        <v>0</v>
      </c>
      <c r="K834" s="86" t="b">
        <v>0</v>
      </c>
      <c r="L834" s="86" t="b">
        <v>0</v>
      </c>
    </row>
    <row r="835" spans="1:12" ht="15">
      <c r="A835" s="86" t="s">
        <v>3103</v>
      </c>
      <c r="B835" s="86" t="s">
        <v>3617</v>
      </c>
      <c r="C835" s="86">
        <v>2</v>
      </c>
      <c r="D835" s="123">
        <v>0.0011455204387111966</v>
      </c>
      <c r="E835" s="123">
        <v>2.534660575828444</v>
      </c>
      <c r="F835" s="86" t="s">
        <v>3669</v>
      </c>
      <c r="G835" s="86" t="b">
        <v>0</v>
      </c>
      <c r="H835" s="86" t="b">
        <v>0</v>
      </c>
      <c r="I835" s="86" t="b">
        <v>0</v>
      </c>
      <c r="J835" s="86" t="b">
        <v>0</v>
      </c>
      <c r="K835" s="86" t="b">
        <v>0</v>
      </c>
      <c r="L835" s="86" t="b">
        <v>0</v>
      </c>
    </row>
    <row r="836" spans="1:12" ht="15">
      <c r="A836" s="86" t="s">
        <v>3617</v>
      </c>
      <c r="B836" s="86" t="s">
        <v>3387</v>
      </c>
      <c r="C836" s="86">
        <v>2</v>
      </c>
      <c r="D836" s="123">
        <v>0.0011455204387111966</v>
      </c>
      <c r="E836" s="123">
        <v>3.057539321108782</v>
      </c>
      <c r="F836" s="86" t="s">
        <v>3669</v>
      </c>
      <c r="G836" s="86" t="b">
        <v>0</v>
      </c>
      <c r="H836" s="86" t="b">
        <v>0</v>
      </c>
      <c r="I836" s="86" t="b">
        <v>0</v>
      </c>
      <c r="J836" s="86" t="b">
        <v>0</v>
      </c>
      <c r="K836" s="86" t="b">
        <v>1</v>
      </c>
      <c r="L836" s="86" t="b">
        <v>0</v>
      </c>
    </row>
    <row r="837" spans="1:12" ht="15">
      <c r="A837" s="86" t="s">
        <v>3387</v>
      </c>
      <c r="B837" s="86" t="s">
        <v>3618</v>
      </c>
      <c r="C837" s="86">
        <v>2</v>
      </c>
      <c r="D837" s="123">
        <v>0.0011455204387111966</v>
      </c>
      <c r="E837" s="123">
        <v>3.057539321108782</v>
      </c>
      <c r="F837" s="86" t="s">
        <v>3669</v>
      </c>
      <c r="G837" s="86" t="b">
        <v>0</v>
      </c>
      <c r="H837" s="86" t="b">
        <v>1</v>
      </c>
      <c r="I837" s="86" t="b">
        <v>0</v>
      </c>
      <c r="J837" s="86" t="b">
        <v>0</v>
      </c>
      <c r="K837" s="86" t="b">
        <v>0</v>
      </c>
      <c r="L837" s="86" t="b">
        <v>0</v>
      </c>
    </row>
    <row r="838" spans="1:12" ht="15">
      <c r="A838" s="86" t="s">
        <v>3618</v>
      </c>
      <c r="B838" s="86" t="s">
        <v>3619</v>
      </c>
      <c r="C838" s="86">
        <v>2</v>
      </c>
      <c r="D838" s="123">
        <v>0.0011455204387111966</v>
      </c>
      <c r="E838" s="123">
        <v>3.2336305801644634</v>
      </c>
      <c r="F838" s="86" t="s">
        <v>3669</v>
      </c>
      <c r="G838" s="86" t="b">
        <v>0</v>
      </c>
      <c r="H838" s="86" t="b">
        <v>0</v>
      </c>
      <c r="I838" s="86" t="b">
        <v>0</v>
      </c>
      <c r="J838" s="86" t="b">
        <v>0</v>
      </c>
      <c r="K838" s="86" t="b">
        <v>0</v>
      </c>
      <c r="L838" s="86" t="b">
        <v>0</v>
      </c>
    </row>
    <row r="839" spans="1:12" ht="15">
      <c r="A839" s="86" t="s">
        <v>587</v>
      </c>
      <c r="B839" s="86" t="s">
        <v>3258</v>
      </c>
      <c r="C839" s="86">
        <v>2</v>
      </c>
      <c r="D839" s="123">
        <v>0.0011455204387111966</v>
      </c>
      <c r="E839" s="123">
        <v>1.1767257288279906</v>
      </c>
      <c r="F839" s="86" t="s">
        <v>3669</v>
      </c>
      <c r="G839" s="86" t="b">
        <v>0</v>
      </c>
      <c r="H839" s="86" t="b">
        <v>0</v>
      </c>
      <c r="I839" s="86" t="b">
        <v>0</v>
      </c>
      <c r="J839" s="86" t="b">
        <v>0</v>
      </c>
      <c r="K839" s="86" t="b">
        <v>0</v>
      </c>
      <c r="L839" s="86" t="b">
        <v>0</v>
      </c>
    </row>
    <row r="840" spans="1:12" ht="15">
      <c r="A840" s="86" t="s">
        <v>381</v>
      </c>
      <c r="B840" s="86" t="s">
        <v>3098</v>
      </c>
      <c r="C840" s="86">
        <v>2</v>
      </c>
      <c r="D840" s="123">
        <v>0.0011455204387111966</v>
      </c>
      <c r="E840" s="123">
        <v>2.2336305801644634</v>
      </c>
      <c r="F840" s="86" t="s">
        <v>3669</v>
      </c>
      <c r="G840" s="86" t="b">
        <v>0</v>
      </c>
      <c r="H840" s="86" t="b">
        <v>0</v>
      </c>
      <c r="I840" s="86" t="b">
        <v>0</v>
      </c>
      <c r="J840" s="86" t="b">
        <v>0</v>
      </c>
      <c r="K840" s="86" t="b">
        <v>0</v>
      </c>
      <c r="L840" s="86" t="b">
        <v>0</v>
      </c>
    </row>
    <row r="841" spans="1:12" ht="15">
      <c r="A841" s="86" t="s">
        <v>3620</v>
      </c>
      <c r="B841" s="86" t="s">
        <v>2536</v>
      </c>
      <c r="C841" s="86">
        <v>2</v>
      </c>
      <c r="D841" s="123">
        <v>0.0011455204387111966</v>
      </c>
      <c r="E841" s="123">
        <v>2.2336305801644634</v>
      </c>
      <c r="F841" s="86" t="s">
        <v>3669</v>
      </c>
      <c r="G841" s="86" t="b">
        <v>0</v>
      </c>
      <c r="H841" s="86" t="b">
        <v>0</v>
      </c>
      <c r="I841" s="86" t="b">
        <v>0</v>
      </c>
      <c r="J841" s="86" t="b">
        <v>0</v>
      </c>
      <c r="K841" s="86" t="b">
        <v>0</v>
      </c>
      <c r="L841" s="86" t="b">
        <v>0</v>
      </c>
    </row>
    <row r="842" spans="1:12" ht="15">
      <c r="A842" s="86" t="s">
        <v>2536</v>
      </c>
      <c r="B842" s="86" t="s">
        <v>3621</v>
      </c>
      <c r="C842" s="86">
        <v>2</v>
      </c>
      <c r="D842" s="123">
        <v>0.0011455204387111966</v>
      </c>
      <c r="E842" s="123">
        <v>2.2336305801644634</v>
      </c>
      <c r="F842" s="86" t="s">
        <v>3669</v>
      </c>
      <c r="G842" s="86" t="b">
        <v>0</v>
      </c>
      <c r="H842" s="86" t="b">
        <v>0</v>
      </c>
      <c r="I842" s="86" t="b">
        <v>0</v>
      </c>
      <c r="J842" s="86" t="b">
        <v>0</v>
      </c>
      <c r="K842" s="86" t="b">
        <v>0</v>
      </c>
      <c r="L842" s="86" t="b">
        <v>0</v>
      </c>
    </row>
    <row r="843" spans="1:12" ht="15">
      <c r="A843" s="86" t="s">
        <v>3621</v>
      </c>
      <c r="B843" s="86" t="s">
        <v>2581</v>
      </c>
      <c r="C843" s="86">
        <v>2</v>
      </c>
      <c r="D843" s="123">
        <v>0.0011455204387111966</v>
      </c>
      <c r="E843" s="123">
        <v>2.8356905714924254</v>
      </c>
      <c r="F843" s="86" t="s">
        <v>3669</v>
      </c>
      <c r="G843" s="86" t="b">
        <v>0</v>
      </c>
      <c r="H843" s="86" t="b">
        <v>0</v>
      </c>
      <c r="I843" s="86" t="b">
        <v>0</v>
      </c>
      <c r="J843" s="86" t="b">
        <v>0</v>
      </c>
      <c r="K843" s="86" t="b">
        <v>0</v>
      </c>
      <c r="L843" s="86" t="b">
        <v>0</v>
      </c>
    </row>
    <row r="844" spans="1:12" ht="15">
      <c r="A844" s="86" t="s">
        <v>2581</v>
      </c>
      <c r="B844" s="86" t="s">
        <v>3622</v>
      </c>
      <c r="C844" s="86">
        <v>2</v>
      </c>
      <c r="D844" s="123">
        <v>0.0011455204387111966</v>
      </c>
      <c r="E844" s="123">
        <v>2.8356905714924254</v>
      </c>
      <c r="F844" s="86" t="s">
        <v>3669</v>
      </c>
      <c r="G844" s="86" t="b">
        <v>0</v>
      </c>
      <c r="H844" s="86" t="b">
        <v>0</v>
      </c>
      <c r="I844" s="86" t="b">
        <v>0</v>
      </c>
      <c r="J844" s="86" t="b">
        <v>0</v>
      </c>
      <c r="K844" s="86" t="b">
        <v>0</v>
      </c>
      <c r="L844" s="86" t="b">
        <v>0</v>
      </c>
    </row>
    <row r="845" spans="1:12" ht="15">
      <c r="A845" s="86" t="s">
        <v>3622</v>
      </c>
      <c r="B845" s="86" t="s">
        <v>3623</v>
      </c>
      <c r="C845" s="86">
        <v>2</v>
      </c>
      <c r="D845" s="123">
        <v>0.0011455204387111966</v>
      </c>
      <c r="E845" s="123">
        <v>3.2336305801644634</v>
      </c>
      <c r="F845" s="86" t="s">
        <v>3669</v>
      </c>
      <c r="G845" s="86" t="b">
        <v>0</v>
      </c>
      <c r="H845" s="86" t="b">
        <v>0</v>
      </c>
      <c r="I845" s="86" t="b">
        <v>0</v>
      </c>
      <c r="J845" s="86" t="b">
        <v>0</v>
      </c>
      <c r="K845" s="86" t="b">
        <v>0</v>
      </c>
      <c r="L845" s="86" t="b">
        <v>0</v>
      </c>
    </row>
    <row r="846" spans="1:12" ht="15">
      <c r="A846" s="86" t="s">
        <v>3623</v>
      </c>
      <c r="B846" s="86" t="s">
        <v>3624</v>
      </c>
      <c r="C846" s="86">
        <v>2</v>
      </c>
      <c r="D846" s="123">
        <v>0.0011455204387111966</v>
      </c>
      <c r="E846" s="123">
        <v>3.2336305801644634</v>
      </c>
      <c r="F846" s="86" t="s">
        <v>3669</v>
      </c>
      <c r="G846" s="86" t="b">
        <v>0</v>
      </c>
      <c r="H846" s="86" t="b">
        <v>0</v>
      </c>
      <c r="I846" s="86" t="b">
        <v>0</v>
      </c>
      <c r="J846" s="86" t="b">
        <v>1</v>
      </c>
      <c r="K846" s="86" t="b">
        <v>0</v>
      </c>
      <c r="L846" s="86" t="b">
        <v>0</v>
      </c>
    </row>
    <row r="847" spans="1:12" ht="15">
      <c r="A847" s="86" t="s">
        <v>3624</v>
      </c>
      <c r="B847" s="86" t="s">
        <v>2473</v>
      </c>
      <c r="C847" s="86">
        <v>2</v>
      </c>
      <c r="D847" s="123">
        <v>0.0011455204387111966</v>
      </c>
      <c r="E847" s="123">
        <v>2.3042116544501705</v>
      </c>
      <c r="F847" s="86" t="s">
        <v>3669</v>
      </c>
      <c r="G847" s="86" t="b">
        <v>1</v>
      </c>
      <c r="H847" s="86" t="b">
        <v>0</v>
      </c>
      <c r="I847" s="86" t="b">
        <v>0</v>
      </c>
      <c r="J847" s="86" t="b">
        <v>0</v>
      </c>
      <c r="K847" s="86" t="b">
        <v>0</v>
      </c>
      <c r="L847" s="86" t="b">
        <v>0</v>
      </c>
    </row>
    <row r="848" spans="1:12" ht="15">
      <c r="A848" s="86" t="s">
        <v>2473</v>
      </c>
      <c r="B848" s="86" t="s">
        <v>587</v>
      </c>
      <c r="C848" s="86">
        <v>2</v>
      </c>
      <c r="D848" s="123">
        <v>0.0011455204387111966</v>
      </c>
      <c r="E848" s="123">
        <v>0.19900212353914293</v>
      </c>
      <c r="F848" s="86" t="s">
        <v>3669</v>
      </c>
      <c r="G848" s="86" t="b">
        <v>0</v>
      </c>
      <c r="H848" s="86" t="b">
        <v>0</v>
      </c>
      <c r="I848" s="86" t="b">
        <v>0</v>
      </c>
      <c r="J848" s="86" t="b">
        <v>0</v>
      </c>
      <c r="K848" s="86" t="b">
        <v>0</v>
      </c>
      <c r="L848" s="86" t="b">
        <v>0</v>
      </c>
    </row>
    <row r="849" spans="1:12" ht="15">
      <c r="A849" s="86" t="s">
        <v>3159</v>
      </c>
      <c r="B849" s="86" t="s">
        <v>3625</v>
      </c>
      <c r="C849" s="86">
        <v>2</v>
      </c>
      <c r="D849" s="123">
        <v>0.0011455204387111966</v>
      </c>
      <c r="E849" s="123">
        <v>2.7565093254448008</v>
      </c>
      <c r="F849" s="86" t="s">
        <v>3669</v>
      </c>
      <c r="G849" s="86" t="b">
        <v>0</v>
      </c>
      <c r="H849" s="86" t="b">
        <v>0</v>
      </c>
      <c r="I849" s="86" t="b">
        <v>0</v>
      </c>
      <c r="J849" s="86" t="b">
        <v>0</v>
      </c>
      <c r="K849" s="86" t="b">
        <v>0</v>
      </c>
      <c r="L849" s="86" t="b">
        <v>0</v>
      </c>
    </row>
    <row r="850" spans="1:12" ht="15">
      <c r="A850" s="86" t="s">
        <v>3625</v>
      </c>
      <c r="B850" s="86" t="s">
        <v>3626</v>
      </c>
      <c r="C850" s="86">
        <v>2</v>
      </c>
      <c r="D850" s="123">
        <v>0.0011455204387111966</v>
      </c>
      <c r="E850" s="123">
        <v>3.2336305801644634</v>
      </c>
      <c r="F850" s="86" t="s">
        <v>3669</v>
      </c>
      <c r="G850" s="86" t="b">
        <v>0</v>
      </c>
      <c r="H850" s="86" t="b">
        <v>0</v>
      </c>
      <c r="I850" s="86" t="b">
        <v>0</v>
      </c>
      <c r="J850" s="86" t="b">
        <v>0</v>
      </c>
      <c r="K850" s="86" t="b">
        <v>0</v>
      </c>
      <c r="L850" s="86" t="b">
        <v>0</v>
      </c>
    </row>
    <row r="851" spans="1:12" ht="15">
      <c r="A851" s="86" t="s">
        <v>3626</v>
      </c>
      <c r="B851" s="86" t="s">
        <v>3627</v>
      </c>
      <c r="C851" s="86">
        <v>2</v>
      </c>
      <c r="D851" s="123">
        <v>0.0011455204387111966</v>
      </c>
      <c r="E851" s="123">
        <v>3.2336305801644634</v>
      </c>
      <c r="F851" s="86" t="s">
        <v>3669</v>
      </c>
      <c r="G851" s="86" t="b">
        <v>0</v>
      </c>
      <c r="H851" s="86" t="b">
        <v>0</v>
      </c>
      <c r="I851" s="86" t="b">
        <v>0</v>
      </c>
      <c r="J851" s="86" t="b">
        <v>0</v>
      </c>
      <c r="K851" s="86" t="b">
        <v>0</v>
      </c>
      <c r="L851" s="86" t="b">
        <v>0</v>
      </c>
    </row>
    <row r="852" spans="1:12" ht="15">
      <c r="A852" s="86" t="s">
        <v>3627</v>
      </c>
      <c r="B852" s="86" t="s">
        <v>3628</v>
      </c>
      <c r="C852" s="86">
        <v>2</v>
      </c>
      <c r="D852" s="123">
        <v>0.0011455204387111966</v>
      </c>
      <c r="E852" s="123">
        <v>3.2336305801644634</v>
      </c>
      <c r="F852" s="86" t="s">
        <v>3669</v>
      </c>
      <c r="G852" s="86" t="b">
        <v>0</v>
      </c>
      <c r="H852" s="86" t="b">
        <v>0</v>
      </c>
      <c r="I852" s="86" t="b">
        <v>0</v>
      </c>
      <c r="J852" s="86" t="b">
        <v>0</v>
      </c>
      <c r="K852" s="86" t="b">
        <v>0</v>
      </c>
      <c r="L852" s="86" t="b">
        <v>0</v>
      </c>
    </row>
    <row r="853" spans="1:12" ht="15">
      <c r="A853" s="86" t="s">
        <v>3628</v>
      </c>
      <c r="B853" s="86" t="s">
        <v>3629</v>
      </c>
      <c r="C853" s="86">
        <v>2</v>
      </c>
      <c r="D853" s="123">
        <v>0.0011455204387111966</v>
      </c>
      <c r="E853" s="123">
        <v>3.2336305801644634</v>
      </c>
      <c r="F853" s="86" t="s">
        <v>3669</v>
      </c>
      <c r="G853" s="86" t="b">
        <v>0</v>
      </c>
      <c r="H853" s="86" t="b">
        <v>0</v>
      </c>
      <c r="I853" s="86" t="b">
        <v>0</v>
      </c>
      <c r="J853" s="86" t="b">
        <v>0</v>
      </c>
      <c r="K853" s="86" t="b">
        <v>0</v>
      </c>
      <c r="L853" s="86" t="b">
        <v>0</v>
      </c>
    </row>
    <row r="854" spans="1:12" ht="15">
      <c r="A854" s="86" t="s">
        <v>3629</v>
      </c>
      <c r="B854" s="86" t="s">
        <v>587</v>
      </c>
      <c r="C854" s="86">
        <v>2</v>
      </c>
      <c r="D854" s="123">
        <v>0.0011455204387111966</v>
      </c>
      <c r="E854" s="123">
        <v>1.1767257288279906</v>
      </c>
      <c r="F854" s="86" t="s">
        <v>3669</v>
      </c>
      <c r="G854" s="86" t="b">
        <v>0</v>
      </c>
      <c r="H854" s="86" t="b">
        <v>0</v>
      </c>
      <c r="I854" s="86" t="b">
        <v>0</v>
      </c>
      <c r="J854" s="86" t="b">
        <v>0</v>
      </c>
      <c r="K854" s="86" t="b">
        <v>0</v>
      </c>
      <c r="L854" s="86" t="b">
        <v>0</v>
      </c>
    </row>
    <row r="855" spans="1:12" ht="15">
      <c r="A855" s="86" t="s">
        <v>3630</v>
      </c>
      <c r="B855" s="86" t="s">
        <v>610</v>
      </c>
      <c r="C855" s="86">
        <v>2</v>
      </c>
      <c r="D855" s="123">
        <v>0.0011455204387111966</v>
      </c>
      <c r="E855" s="123">
        <v>2.0722625779294885</v>
      </c>
      <c r="F855" s="86" t="s">
        <v>3669</v>
      </c>
      <c r="G855" s="86" t="b">
        <v>0</v>
      </c>
      <c r="H855" s="86" t="b">
        <v>0</v>
      </c>
      <c r="I855" s="86" t="b">
        <v>0</v>
      </c>
      <c r="J855" s="86" t="b">
        <v>1</v>
      </c>
      <c r="K855" s="86" t="b">
        <v>0</v>
      </c>
      <c r="L855" s="86" t="b">
        <v>0</v>
      </c>
    </row>
    <row r="856" spans="1:12" ht="15">
      <c r="A856" s="86" t="s">
        <v>610</v>
      </c>
      <c r="B856" s="86" t="s">
        <v>3114</v>
      </c>
      <c r="C856" s="86">
        <v>2</v>
      </c>
      <c r="D856" s="123">
        <v>0.0011455204387111966</v>
      </c>
      <c r="E856" s="123">
        <v>1.5012368203414947</v>
      </c>
      <c r="F856" s="86" t="s">
        <v>3669</v>
      </c>
      <c r="G856" s="86" t="b">
        <v>1</v>
      </c>
      <c r="H856" s="86" t="b">
        <v>0</v>
      </c>
      <c r="I856" s="86" t="b">
        <v>0</v>
      </c>
      <c r="J856" s="86" t="b">
        <v>0</v>
      </c>
      <c r="K856" s="86" t="b">
        <v>0</v>
      </c>
      <c r="L856" s="86" t="b">
        <v>0</v>
      </c>
    </row>
    <row r="857" spans="1:12" ht="15">
      <c r="A857" s="86" t="s">
        <v>3126</v>
      </c>
      <c r="B857" s="86" t="s">
        <v>3388</v>
      </c>
      <c r="C857" s="86">
        <v>2</v>
      </c>
      <c r="D857" s="123">
        <v>0.0011455204387111966</v>
      </c>
      <c r="E857" s="123">
        <v>2.5134712767585063</v>
      </c>
      <c r="F857" s="86" t="s">
        <v>3669</v>
      </c>
      <c r="G857" s="86" t="b">
        <v>0</v>
      </c>
      <c r="H857" s="86" t="b">
        <v>0</v>
      </c>
      <c r="I857" s="86" t="b">
        <v>0</v>
      </c>
      <c r="J857" s="86" t="b">
        <v>0</v>
      </c>
      <c r="K857" s="86" t="b">
        <v>0</v>
      </c>
      <c r="L857" s="86" t="b">
        <v>0</v>
      </c>
    </row>
    <row r="858" spans="1:12" ht="15">
      <c r="A858" s="86" t="s">
        <v>3388</v>
      </c>
      <c r="B858" s="86" t="s">
        <v>3283</v>
      </c>
      <c r="C858" s="86">
        <v>2</v>
      </c>
      <c r="D858" s="123">
        <v>0.0011455204387111966</v>
      </c>
      <c r="E858" s="123">
        <v>3.057539321108782</v>
      </c>
      <c r="F858" s="86" t="s">
        <v>3669</v>
      </c>
      <c r="G858" s="86" t="b">
        <v>0</v>
      </c>
      <c r="H858" s="86" t="b">
        <v>0</v>
      </c>
      <c r="I858" s="86" t="b">
        <v>0</v>
      </c>
      <c r="J858" s="86" t="b">
        <v>0</v>
      </c>
      <c r="K858" s="86" t="b">
        <v>0</v>
      </c>
      <c r="L858" s="86" t="b">
        <v>0</v>
      </c>
    </row>
    <row r="859" spans="1:12" ht="15">
      <c r="A859" s="86" t="s">
        <v>3283</v>
      </c>
      <c r="B859" s="86" t="s">
        <v>3631</v>
      </c>
      <c r="C859" s="86">
        <v>2</v>
      </c>
      <c r="D859" s="123">
        <v>0.0011455204387111966</v>
      </c>
      <c r="E859" s="123">
        <v>2.932600584500482</v>
      </c>
      <c r="F859" s="86" t="s">
        <v>3669</v>
      </c>
      <c r="G859" s="86" t="b">
        <v>0</v>
      </c>
      <c r="H859" s="86" t="b">
        <v>0</v>
      </c>
      <c r="I859" s="86" t="b">
        <v>0</v>
      </c>
      <c r="J859" s="86" t="b">
        <v>0</v>
      </c>
      <c r="K859" s="86" t="b">
        <v>0</v>
      </c>
      <c r="L859" s="86" t="b">
        <v>0</v>
      </c>
    </row>
    <row r="860" spans="1:12" ht="15">
      <c r="A860" s="86" t="s">
        <v>3631</v>
      </c>
      <c r="B860" s="86" t="s">
        <v>3106</v>
      </c>
      <c r="C860" s="86">
        <v>2</v>
      </c>
      <c r="D860" s="123">
        <v>0.0011455204387111966</v>
      </c>
      <c r="E860" s="123">
        <v>2.5804180663891194</v>
      </c>
      <c r="F860" s="86" t="s">
        <v>3669</v>
      </c>
      <c r="G860" s="86" t="b">
        <v>0</v>
      </c>
      <c r="H860" s="86" t="b">
        <v>0</v>
      </c>
      <c r="I860" s="86" t="b">
        <v>0</v>
      </c>
      <c r="J860" s="86" t="b">
        <v>0</v>
      </c>
      <c r="K860" s="86" t="b">
        <v>0</v>
      </c>
      <c r="L860" s="86" t="b">
        <v>0</v>
      </c>
    </row>
    <row r="861" spans="1:12" ht="15">
      <c r="A861" s="86" t="s">
        <v>3220</v>
      </c>
      <c r="B861" s="86" t="s">
        <v>3165</v>
      </c>
      <c r="C861" s="86">
        <v>2</v>
      </c>
      <c r="D861" s="123">
        <v>0.0011455204387111966</v>
      </c>
      <c r="E861" s="123">
        <v>2.3585693167727633</v>
      </c>
      <c r="F861" s="86" t="s">
        <v>3669</v>
      </c>
      <c r="G861" s="86" t="b">
        <v>1</v>
      </c>
      <c r="H861" s="86" t="b">
        <v>0</v>
      </c>
      <c r="I861" s="86" t="b">
        <v>0</v>
      </c>
      <c r="J861" s="86" t="b">
        <v>0</v>
      </c>
      <c r="K861" s="86" t="b">
        <v>0</v>
      </c>
      <c r="L861" s="86" t="b">
        <v>0</v>
      </c>
    </row>
    <row r="862" spans="1:12" ht="15">
      <c r="A862" s="86" t="s">
        <v>3165</v>
      </c>
      <c r="B862" s="86" t="s">
        <v>3632</v>
      </c>
      <c r="C862" s="86">
        <v>2</v>
      </c>
      <c r="D862" s="123">
        <v>0.0011455204387111966</v>
      </c>
      <c r="E862" s="123">
        <v>2.7565093254448008</v>
      </c>
      <c r="F862" s="86" t="s">
        <v>3669</v>
      </c>
      <c r="G862" s="86" t="b">
        <v>0</v>
      </c>
      <c r="H862" s="86" t="b">
        <v>0</v>
      </c>
      <c r="I862" s="86" t="b">
        <v>0</v>
      </c>
      <c r="J862" s="86" t="b">
        <v>0</v>
      </c>
      <c r="K862" s="86" t="b">
        <v>0</v>
      </c>
      <c r="L862" s="86" t="b">
        <v>0</v>
      </c>
    </row>
    <row r="863" spans="1:12" ht="15">
      <c r="A863" s="86" t="s">
        <v>3632</v>
      </c>
      <c r="B863" s="86" t="s">
        <v>3273</v>
      </c>
      <c r="C863" s="86">
        <v>2</v>
      </c>
      <c r="D863" s="123">
        <v>0.0011455204387111966</v>
      </c>
      <c r="E863" s="123">
        <v>2.932600584500482</v>
      </c>
      <c r="F863" s="86" t="s">
        <v>3669</v>
      </c>
      <c r="G863" s="86" t="b">
        <v>0</v>
      </c>
      <c r="H863" s="86" t="b">
        <v>0</v>
      </c>
      <c r="I863" s="86" t="b">
        <v>0</v>
      </c>
      <c r="J863" s="86" t="b">
        <v>0</v>
      </c>
      <c r="K863" s="86" t="b">
        <v>0</v>
      </c>
      <c r="L863" s="86" t="b">
        <v>0</v>
      </c>
    </row>
    <row r="864" spans="1:12" ht="15">
      <c r="A864" s="86" t="s">
        <v>3273</v>
      </c>
      <c r="B864" s="86" t="s">
        <v>3106</v>
      </c>
      <c r="C864" s="86">
        <v>2</v>
      </c>
      <c r="D864" s="123">
        <v>0.0011455204387111966</v>
      </c>
      <c r="E864" s="123">
        <v>2.279388070725138</v>
      </c>
      <c r="F864" s="86" t="s">
        <v>3669</v>
      </c>
      <c r="G864" s="86" t="b">
        <v>0</v>
      </c>
      <c r="H864" s="86" t="b">
        <v>0</v>
      </c>
      <c r="I864" s="86" t="b">
        <v>0</v>
      </c>
      <c r="J864" s="86" t="b">
        <v>0</v>
      </c>
      <c r="K864" s="86" t="b">
        <v>0</v>
      </c>
      <c r="L864" s="86" t="b">
        <v>0</v>
      </c>
    </row>
    <row r="865" spans="1:12" ht="15">
      <c r="A865" s="86" t="s">
        <v>3103</v>
      </c>
      <c r="B865" s="86" t="s">
        <v>3220</v>
      </c>
      <c r="C865" s="86">
        <v>2</v>
      </c>
      <c r="D865" s="123">
        <v>0.0011455204387111966</v>
      </c>
      <c r="E865" s="123">
        <v>2.1367205671564067</v>
      </c>
      <c r="F865" s="86" t="s">
        <v>3669</v>
      </c>
      <c r="G865" s="86" t="b">
        <v>0</v>
      </c>
      <c r="H865" s="86" t="b">
        <v>0</v>
      </c>
      <c r="I865" s="86" t="b">
        <v>0</v>
      </c>
      <c r="J865" s="86" t="b">
        <v>1</v>
      </c>
      <c r="K865" s="86" t="b">
        <v>0</v>
      </c>
      <c r="L865" s="86" t="b">
        <v>0</v>
      </c>
    </row>
    <row r="866" spans="1:12" ht="15">
      <c r="A866" s="86" t="s">
        <v>3220</v>
      </c>
      <c r="B866" s="86" t="s">
        <v>587</v>
      </c>
      <c r="C866" s="86">
        <v>2</v>
      </c>
      <c r="D866" s="123">
        <v>0.0011455204387111966</v>
      </c>
      <c r="E866" s="123">
        <v>0.778785720155953</v>
      </c>
      <c r="F866" s="86" t="s">
        <v>3669</v>
      </c>
      <c r="G866" s="86" t="b">
        <v>1</v>
      </c>
      <c r="H866" s="86" t="b">
        <v>0</v>
      </c>
      <c r="I866" s="86" t="b">
        <v>0</v>
      </c>
      <c r="J866" s="86" t="b">
        <v>0</v>
      </c>
      <c r="K866" s="86" t="b">
        <v>0</v>
      </c>
      <c r="L866" s="86" t="b">
        <v>0</v>
      </c>
    </row>
    <row r="867" spans="1:12" ht="15">
      <c r="A867" s="86" t="s">
        <v>3135</v>
      </c>
      <c r="B867" s="86" t="s">
        <v>3633</v>
      </c>
      <c r="C867" s="86">
        <v>2</v>
      </c>
      <c r="D867" s="123">
        <v>0.0011455204387111966</v>
      </c>
      <c r="E867" s="123">
        <v>2.6895625358141877</v>
      </c>
      <c r="F867" s="86" t="s">
        <v>3669</v>
      </c>
      <c r="G867" s="86" t="b">
        <v>0</v>
      </c>
      <c r="H867" s="86" t="b">
        <v>0</v>
      </c>
      <c r="I867" s="86" t="b">
        <v>0</v>
      </c>
      <c r="J867" s="86" t="b">
        <v>0</v>
      </c>
      <c r="K867" s="86" t="b">
        <v>0</v>
      </c>
      <c r="L867" s="86" t="b">
        <v>0</v>
      </c>
    </row>
    <row r="868" spans="1:12" ht="15">
      <c r="A868" s="86" t="s">
        <v>3633</v>
      </c>
      <c r="B868" s="86" t="s">
        <v>3634</v>
      </c>
      <c r="C868" s="86">
        <v>2</v>
      </c>
      <c r="D868" s="123">
        <v>0.0011455204387111966</v>
      </c>
      <c r="E868" s="123">
        <v>3.2336305801644634</v>
      </c>
      <c r="F868" s="86" t="s">
        <v>3669</v>
      </c>
      <c r="G868" s="86" t="b">
        <v>0</v>
      </c>
      <c r="H868" s="86" t="b">
        <v>0</v>
      </c>
      <c r="I868" s="86" t="b">
        <v>0</v>
      </c>
      <c r="J868" s="86" t="b">
        <v>0</v>
      </c>
      <c r="K868" s="86" t="b">
        <v>0</v>
      </c>
      <c r="L868" s="86" t="b">
        <v>0</v>
      </c>
    </row>
    <row r="869" spans="1:12" ht="15">
      <c r="A869" s="86" t="s">
        <v>3634</v>
      </c>
      <c r="B869" s="86" t="s">
        <v>3092</v>
      </c>
      <c r="C869" s="86">
        <v>2</v>
      </c>
      <c r="D869" s="123">
        <v>0.0011455204387111966</v>
      </c>
      <c r="E869" s="123">
        <v>2.4554793297808195</v>
      </c>
      <c r="F869" s="86" t="s">
        <v>3669</v>
      </c>
      <c r="G869" s="86" t="b">
        <v>0</v>
      </c>
      <c r="H869" s="86" t="b">
        <v>0</v>
      </c>
      <c r="I869" s="86" t="b">
        <v>0</v>
      </c>
      <c r="J869" s="86" t="b">
        <v>0</v>
      </c>
      <c r="K869" s="86" t="b">
        <v>0</v>
      </c>
      <c r="L869" s="86" t="b">
        <v>0</v>
      </c>
    </row>
    <row r="870" spans="1:12" ht="15">
      <c r="A870" s="86" t="s">
        <v>3092</v>
      </c>
      <c r="B870" s="86" t="s">
        <v>3635</v>
      </c>
      <c r="C870" s="86">
        <v>2</v>
      </c>
      <c r="D870" s="123">
        <v>0.0011455204387111966</v>
      </c>
      <c r="E870" s="123">
        <v>2.4554793297808195</v>
      </c>
      <c r="F870" s="86" t="s">
        <v>3669</v>
      </c>
      <c r="G870" s="86" t="b">
        <v>0</v>
      </c>
      <c r="H870" s="86" t="b">
        <v>0</v>
      </c>
      <c r="I870" s="86" t="b">
        <v>0</v>
      </c>
      <c r="J870" s="86" t="b">
        <v>0</v>
      </c>
      <c r="K870" s="86" t="b">
        <v>0</v>
      </c>
      <c r="L870" s="86" t="b">
        <v>0</v>
      </c>
    </row>
    <row r="871" spans="1:12" ht="15">
      <c r="A871" s="86" t="s">
        <v>3635</v>
      </c>
      <c r="B871" s="86" t="s">
        <v>3270</v>
      </c>
      <c r="C871" s="86">
        <v>2</v>
      </c>
      <c r="D871" s="123">
        <v>0.0011455204387111966</v>
      </c>
      <c r="E871" s="123">
        <v>2.932600584500482</v>
      </c>
      <c r="F871" s="86" t="s">
        <v>3669</v>
      </c>
      <c r="G871" s="86" t="b">
        <v>0</v>
      </c>
      <c r="H871" s="86" t="b">
        <v>0</v>
      </c>
      <c r="I871" s="86" t="b">
        <v>0</v>
      </c>
      <c r="J871" s="86" t="b">
        <v>0</v>
      </c>
      <c r="K871" s="86" t="b">
        <v>0</v>
      </c>
      <c r="L871" s="86" t="b">
        <v>0</v>
      </c>
    </row>
    <row r="872" spans="1:12" ht="15">
      <c r="A872" s="86" t="s">
        <v>3270</v>
      </c>
      <c r="B872" s="86" t="s">
        <v>587</v>
      </c>
      <c r="C872" s="86">
        <v>2</v>
      </c>
      <c r="D872" s="123">
        <v>0.0011455204387111966</v>
      </c>
      <c r="E872" s="123">
        <v>0.8756957331640094</v>
      </c>
      <c r="F872" s="86" t="s">
        <v>3669</v>
      </c>
      <c r="G872" s="86" t="b">
        <v>0</v>
      </c>
      <c r="H872" s="86" t="b">
        <v>0</v>
      </c>
      <c r="I872" s="86" t="b">
        <v>0</v>
      </c>
      <c r="J872" s="86" t="b">
        <v>0</v>
      </c>
      <c r="K872" s="86" t="b">
        <v>0</v>
      </c>
      <c r="L872" s="86" t="b">
        <v>0</v>
      </c>
    </row>
    <row r="873" spans="1:12" ht="15">
      <c r="A873" s="86" t="s">
        <v>3636</v>
      </c>
      <c r="B873" s="86" t="s">
        <v>3637</v>
      </c>
      <c r="C873" s="86">
        <v>2</v>
      </c>
      <c r="D873" s="123">
        <v>0.0011455204387111966</v>
      </c>
      <c r="E873" s="123">
        <v>3.2336305801644634</v>
      </c>
      <c r="F873" s="86" t="s">
        <v>3669</v>
      </c>
      <c r="G873" s="86" t="b">
        <v>0</v>
      </c>
      <c r="H873" s="86" t="b">
        <v>0</v>
      </c>
      <c r="I873" s="86" t="b">
        <v>0</v>
      </c>
      <c r="J873" s="86" t="b">
        <v>0</v>
      </c>
      <c r="K873" s="86" t="b">
        <v>1</v>
      </c>
      <c r="L873" s="86" t="b">
        <v>0</v>
      </c>
    </row>
    <row r="874" spans="1:12" ht="15">
      <c r="A874" s="86" t="s">
        <v>3637</v>
      </c>
      <c r="B874" s="86" t="s">
        <v>2466</v>
      </c>
      <c r="C874" s="86">
        <v>2</v>
      </c>
      <c r="D874" s="123">
        <v>0.0011455204387111966</v>
      </c>
      <c r="E874" s="123">
        <v>2.7565093254448008</v>
      </c>
      <c r="F874" s="86" t="s">
        <v>3669</v>
      </c>
      <c r="G874" s="86" t="b">
        <v>0</v>
      </c>
      <c r="H874" s="86" t="b">
        <v>1</v>
      </c>
      <c r="I874" s="86" t="b">
        <v>0</v>
      </c>
      <c r="J874" s="86" t="b">
        <v>0</v>
      </c>
      <c r="K874" s="86" t="b">
        <v>0</v>
      </c>
      <c r="L874" s="86" t="b">
        <v>0</v>
      </c>
    </row>
    <row r="875" spans="1:12" ht="15">
      <c r="A875" s="86" t="s">
        <v>2544</v>
      </c>
      <c r="B875" s="86" t="s">
        <v>3124</v>
      </c>
      <c r="C875" s="86">
        <v>2</v>
      </c>
      <c r="D875" s="123">
        <v>0.0011455204387111966</v>
      </c>
      <c r="E875" s="123">
        <v>1.786472548822244</v>
      </c>
      <c r="F875" s="86" t="s">
        <v>3669</v>
      </c>
      <c r="G875" s="86" t="b">
        <v>0</v>
      </c>
      <c r="H875" s="86" t="b">
        <v>0</v>
      </c>
      <c r="I875" s="86" t="b">
        <v>0</v>
      </c>
      <c r="J875" s="86" t="b">
        <v>0</v>
      </c>
      <c r="K875" s="86" t="b">
        <v>0</v>
      </c>
      <c r="L875" s="86" t="b">
        <v>0</v>
      </c>
    </row>
    <row r="876" spans="1:12" ht="15">
      <c r="A876" s="86" t="s">
        <v>3124</v>
      </c>
      <c r="B876" s="86" t="s">
        <v>3638</v>
      </c>
      <c r="C876" s="86">
        <v>2</v>
      </c>
      <c r="D876" s="123">
        <v>0.0011455204387111966</v>
      </c>
      <c r="E876" s="123">
        <v>2.631570588836501</v>
      </c>
      <c r="F876" s="86" t="s">
        <v>3669</v>
      </c>
      <c r="G876" s="86" t="b">
        <v>0</v>
      </c>
      <c r="H876" s="86" t="b">
        <v>0</v>
      </c>
      <c r="I876" s="86" t="b">
        <v>0</v>
      </c>
      <c r="J876" s="86" t="b">
        <v>1</v>
      </c>
      <c r="K876" s="86" t="b">
        <v>0</v>
      </c>
      <c r="L876" s="86" t="b">
        <v>0</v>
      </c>
    </row>
    <row r="877" spans="1:12" ht="15">
      <c r="A877" s="86" t="s">
        <v>3638</v>
      </c>
      <c r="B877" s="86" t="s">
        <v>3285</v>
      </c>
      <c r="C877" s="86">
        <v>2</v>
      </c>
      <c r="D877" s="123">
        <v>0.0011455204387111966</v>
      </c>
      <c r="E877" s="123">
        <v>2.932600584500482</v>
      </c>
      <c r="F877" s="86" t="s">
        <v>3669</v>
      </c>
      <c r="G877" s="86" t="b">
        <v>1</v>
      </c>
      <c r="H877" s="86" t="b">
        <v>0</v>
      </c>
      <c r="I877" s="86" t="b">
        <v>0</v>
      </c>
      <c r="J877" s="86" t="b">
        <v>0</v>
      </c>
      <c r="K877" s="86" t="b">
        <v>0</v>
      </c>
      <c r="L877" s="86" t="b">
        <v>0</v>
      </c>
    </row>
    <row r="878" spans="1:12" ht="15">
      <c r="A878" s="86" t="s">
        <v>3285</v>
      </c>
      <c r="B878" s="86" t="s">
        <v>3123</v>
      </c>
      <c r="C878" s="86">
        <v>2</v>
      </c>
      <c r="D878" s="123">
        <v>0.0011455204387111966</v>
      </c>
      <c r="E878" s="123">
        <v>2.3305405931725196</v>
      </c>
      <c r="F878" s="86" t="s">
        <v>3669</v>
      </c>
      <c r="G878" s="86" t="b">
        <v>0</v>
      </c>
      <c r="H878" s="86" t="b">
        <v>0</v>
      </c>
      <c r="I878" s="86" t="b">
        <v>0</v>
      </c>
      <c r="J878" s="86" t="b">
        <v>0</v>
      </c>
      <c r="K878" s="86" t="b">
        <v>0</v>
      </c>
      <c r="L878" s="86" t="b">
        <v>0</v>
      </c>
    </row>
    <row r="879" spans="1:12" ht="15">
      <c r="A879" s="86" t="s">
        <v>3123</v>
      </c>
      <c r="B879" s="86" t="s">
        <v>3639</v>
      </c>
      <c r="C879" s="86">
        <v>2</v>
      </c>
      <c r="D879" s="123">
        <v>0.0011455204387111966</v>
      </c>
      <c r="E879" s="123">
        <v>2.631570588836501</v>
      </c>
      <c r="F879" s="86" t="s">
        <v>3669</v>
      </c>
      <c r="G879" s="86" t="b">
        <v>0</v>
      </c>
      <c r="H879" s="86" t="b">
        <v>0</v>
      </c>
      <c r="I879" s="86" t="b">
        <v>0</v>
      </c>
      <c r="J879" s="86" t="b">
        <v>0</v>
      </c>
      <c r="K879" s="86" t="b">
        <v>0</v>
      </c>
      <c r="L879" s="86" t="b">
        <v>0</v>
      </c>
    </row>
    <row r="880" spans="1:12" ht="15">
      <c r="A880" s="86" t="s">
        <v>3639</v>
      </c>
      <c r="B880" s="86" t="s">
        <v>3137</v>
      </c>
      <c r="C880" s="86">
        <v>2</v>
      </c>
      <c r="D880" s="123">
        <v>0.0011455204387111966</v>
      </c>
      <c r="E880" s="123">
        <v>2.6895625358141877</v>
      </c>
      <c r="F880" s="86" t="s">
        <v>3669</v>
      </c>
      <c r="G880" s="86" t="b">
        <v>0</v>
      </c>
      <c r="H880" s="86" t="b">
        <v>0</v>
      </c>
      <c r="I880" s="86" t="b">
        <v>0</v>
      </c>
      <c r="J880" s="86" t="b">
        <v>0</v>
      </c>
      <c r="K880" s="86" t="b">
        <v>0</v>
      </c>
      <c r="L880" s="86" t="b">
        <v>0</v>
      </c>
    </row>
    <row r="881" spans="1:12" ht="15">
      <c r="A881" s="86" t="s">
        <v>3138</v>
      </c>
      <c r="B881" s="86" t="s">
        <v>3285</v>
      </c>
      <c r="C881" s="86">
        <v>2</v>
      </c>
      <c r="D881" s="123">
        <v>0.0011455204387111966</v>
      </c>
      <c r="E881" s="123">
        <v>2.3885325401502064</v>
      </c>
      <c r="F881" s="86" t="s">
        <v>3669</v>
      </c>
      <c r="G881" s="86" t="b">
        <v>0</v>
      </c>
      <c r="H881" s="86" t="b">
        <v>0</v>
      </c>
      <c r="I881" s="86" t="b">
        <v>0</v>
      </c>
      <c r="J881" s="86" t="b">
        <v>0</v>
      </c>
      <c r="K881" s="86" t="b">
        <v>0</v>
      </c>
      <c r="L881" s="86" t="b">
        <v>0</v>
      </c>
    </row>
    <row r="882" spans="1:12" ht="15">
      <c r="A882" s="86" t="s">
        <v>3285</v>
      </c>
      <c r="B882" s="86" t="s">
        <v>3102</v>
      </c>
      <c r="C882" s="86">
        <v>2</v>
      </c>
      <c r="D882" s="123">
        <v>0.0011455204387111966</v>
      </c>
      <c r="E882" s="123">
        <v>2.2336305801644634</v>
      </c>
      <c r="F882" s="86" t="s">
        <v>3669</v>
      </c>
      <c r="G882" s="86" t="b">
        <v>0</v>
      </c>
      <c r="H882" s="86" t="b">
        <v>0</v>
      </c>
      <c r="I882" s="86" t="b">
        <v>0</v>
      </c>
      <c r="J882" s="86" t="b">
        <v>0</v>
      </c>
      <c r="K882" s="86" t="b">
        <v>0</v>
      </c>
      <c r="L882" s="86" t="b">
        <v>0</v>
      </c>
    </row>
    <row r="883" spans="1:12" ht="15">
      <c r="A883" s="86" t="s">
        <v>3102</v>
      </c>
      <c r="B883" s="86" t="s">
        <v>3124</v>
      </c>
      <c r="C883" s="86">
        <v>2</v>
      </c>
      <c r="D883" s="123">
        <v>0.0011455204387111966</v>
      </c>
      <c r="E883" s="123">
        <v>1.9326005845004819</v>
      </c>
      <c r="F883" s="86" t="s">
        <v>3669</v>
      </c>
      <c r="G883" s="86" t="b">
        <v>0</v>
      </c>
      <c r="H883" s="86" t="b">
        <v>0</v>
      </c>
      <c r="I883" s="86" t="b">
        <v>0</v>
      </c>
      <c r="J883" s="86" t="b">
        <v>0</v>
      </c>
      <c r="K883" s="86" t="b">
        <v>0</v>
      </c>
      <c r="L883" s="86" t="b">
        <v>0</v>
      </c>
    </row>
    <row r="884" spans="1:12" ht="15">
      <c r="A884" s="86" t="s">
        <v>3124</v>
      </c>
      <c r="B884" s="86" t="s">
        <v>3357</v>
      </c>
      <c r="C884" s="86">
        <v>2</v>
      </c>
      <c r="D884" s="123">
        <v>0.0011455204387111966</v>
      </c>
      <c r="E884" s="123">
        <v>2.4554793297808195</v>
      </c>
      <c r="F884" s="86" t="s">
        <v>3669</v>
      </c>
      <c r="G884" s="86" t="b">
        <v>0</v>
      </c>
      <c r="H884" s="86" t="b">
        <v>0</v>
      </c>
      <c r="I884" s="86" t="b">
        <v>0</v>
      </c>
      <c r="J884" s="86" t="b">
        <v>0</v>
      </c>
      <c r="K884" s="86" t="b">
        <v>0</v>
      </c>
      <c r="L884" s="86" t="b">
        <v>0</v>
      </c>
    </row>
    <row r="885" spans="1:12" ht="15">
      <c r="A885" s="86" t="s">
        <v>3357</v>
      </c>
      <c r="B885" s="86" t="s">
        <v>3640</v>
      </c>
      <c r="C885" s="86">
        <v>2</v>
      </c>
      <c r="D885" s="123">
        <v>0.0011455204387111966</v>
      </c>
      <c r="E885" s="123">
        <v>3.057539321108782</v>
      </c>
      <c r="F885" s="86" t="s">
        <v>3669</v>
      </c>
      <c r="G885" s="86" t="b">
        <v>0</v>
      </c>
      <c r="H885" s="86" t="b">
        <v>0</v>
      </c>
      <c r="I885" s="86" t="b">
        <v>0</v>
      </c>
      <c r="J885" s="86" t="b">
        <v>0</v>
      </c>
      <c r="K885" s="86" t="b">
        <v>0</v>
      </c>
      <c r="L885" s="86" t="b">
        <v>0</v>
      </c>
    </row>
    <row r="886" spans="1:12" ht="15">
      <c r="A886" s="86" t="s">
        <v>3640</v>
      </c>
      <c r="B886" s="86" t="s">
        <v>3641</v>
      </c>
      <c r="C886" s="86">
        <v>2</v>
      </c>
      <c r="D886" s="123">
        <v>0.0011455204387111966</v>
      </c>
      <c r="E886" s="123">
        <v>3.2336305801644634</v>
      </c>
      <c r="F886" s="86" t="s">
        <v>3669</v>
      </c>
      <c r="G886" s="86" t="b">
        <v>0</v>
      </c>
      <c r="H886" s="86" t="b">
        <v>0</v>
      </c>
      <c r="I886" s="86" t="b">
        <v>0</v>
      </c>
      <c r="J886" s="86" t="b">
        <v>0</v>
      </c>
      <c r="K886" s="86" t="b">
        <v>0</v>
      </c>
      <c r="L886" s="86" t="b">
        <v>0</v>
      </c>
    </row>
    <row r="887" spans="1:12" ht="15">
      <c r="A887" s="86" t="s">
        <v>3641</v>
      </c>
      <c r="B887" s="86" t="s">
        <v>587</v>
      </c>
      <c r="C887" s="86">
        <v>2</v>
      </c>
      <c r="D887" s="123">
        <v>0.0011455204387111966</v>
      </c>
      <c r="E887" s="123">
        <v>1.1767257288279906</v>
      </c>
      <c r="F887" s="86" t="s">
        <v>3669</v>
      </c>
      <c r="G887" s="86" t="b">
        <v>0</v>
      </c>
      <c r="H887" s="86" t="b">
        <v>0</v>
      </c>
      <c r="I887" s="86" t="b">
        <v>0</v>
      </c>
      <c r="J887" s="86" t="b">
        <v>0</v>
      </c>
      <c r="K887" s="86" t="b">
        <v>0</v>
      </c>
      <c r="L887" s="86" t="b">
        <v>0</v>
      </c>
    </row>
    <row r="888" spans="1:12" ht="15">
      <c r="A888" s="86" t="s">
        <v>3642</v>
      </c>
      <c r="B888" s="86" t="s">
        <v>3643</v>
      </c>
      <c r="C888" s="86">
        <v>2</v>
      </c>
      <c r="D888" s="123">
        <v>0.0011455204387111966</v>
      </c>
      <c r="E888" s="123">
        <v>3.2336305801644634</v>
      </c>
      <c r="F888" s="86" t="s">
        <v>3669</v>
      </c>
      <c r="G888" s="86" t="b">
        <v>0</v>
      </c>
      <c r="H888" s="86" t="b">
        <v>0</v>
      </c>
      <c r="I888" s="86" t="b">
        <v>0</v>
      </c>
      <c r="J888" s="86" t="b">
        <v>0</v>
      </c>
      <c r="K888" s="86" t="b">
        <v>0</v>
      </c>
      <c r="L888" s="86" t="b">
        <v>0</v>
      </c>
    </row>
    <row r="889" spans="1:12" ht="15">
      <c r="A889" s="86" t="s">
        <v>3643</v>
      </c>
      <c r="B889" s="86" t="s">
        <v>3286</v>
      </c>
      <c r="C889" s="86">
        <v>2</v>
      </c>
      <c r="D889" s="123">
        <v>0.0011455204387111966</v>
      </c>
      <c r="E889" s="123">
        <v>2.932600584500482</v>
      </c>
      <c r="F889" s="86" t="s">
        <v>3669</v>
      </c>
      <c r="G889" s="86" t="b">
        <v>0</v>
      </c>
      <c r="H889" s="86" t="b">
        <v>0</v>
      </c>
      <c r="I889" s="86" t="b">
        <v>0</v>
      </c>
      <c r="J889" s="86" t="b">
        <v>0</v>
      </c>
      <c r="K889" s="86" t="b">
        <v>0</v>
      </c>
      <c r="L889" s="86" t="b">
        <v>0</v>
      </c>
    </row>
    <row r="890" spans="1:12" ht="15">
      <c r="A890" s="86" t="s">
        <v>3286</v>
      </c>
      <c r="B890" s="86" t="s">
        <v>3644</v>
      </c>
      <c r="C890" s="86">
        <v>2</v>
      </c>
      <c r="D890" s="123">
        <v>0.0011455204387111966</v>
      </c>
      <c r="E890" s="123">
        <v>2.932600584500482</v>
      </c>
      <c r="F890" s="86" t="s">
        <v>3669</v>
      </c>
      <c r="G890" s="86" t="b">
        <v>0</v>
      </c>
      <c r="H890" s="86" t="b">
        <v>0</v>
      </c>
      <c r="I890" s="86" t="b">
        <v>0</v>
      </c>
      <c r="J890" s="86" t="b">
        <v>0</v>
      </c>
      <c r="K890" s="86" t="b">
        <v>0</v>
      </c>
      <c r="L890" s="86" t="b">
        <v>0</v>
      </c>
    </row>
    <row r="891" spans="1:12" ht="15">
      <c r="A891" s="86" t="s">
        <v>3644</v>
      </c>
      <c r="B891" s="86" t="s">
        <v>3645</v>
      </c>
      <c r="C891" s="86">
        <v>2</v>
      </c>
      <c r="D891" s="123">
        <v>0.0011455204387111966</v>
      </c>
      <c r="E891" s="123">
        <v>3.2336305801644634</v>
      </c>
      <c r="F891" s="86" t="s">
        <v>3669</v>
      </c>
      <c r="G891" s="86" t="b">
        <v>0</v>
      </c>
      <c r="H891" s="86" t="b">
        <v>0</v>
      </c>
      <c r="I891" s="86" t="b">
        <v>0</v>
      </c>
      <c r="J891" s="86" t="b">
        <v>0</v>
      </c>
      <c r="K891" s="86" t="b">
        <v>1</v>
      </c>
      <c r="L891" s="86" t="b">
        <v>0</v>
      </c>
    </row>
    <row r="892" spans="1:12" ht="15">
      <c r="A892" s="86" t="s">
        <v>3645</v>
      </c>
      <c r="B892" s="86" t="s">
        <v>3646</v>
      </c>
      <c r="C892" s="86">
        <v>2</v>
      </c>
      <c r="D892" s="123">
        <v>0.0011455204387111966</v>
      </c>
      <c r="E892" s="123">
        <v>3.2336305801644634</v>
      </c>
      <c r="F892" s="86" t="s">
        <v>3669</v>
      </c>
      <c r="G892" s="86" t="b">
        <v>0</v>
      </c>
      <c r="H892" s="86" t="b">
        <v>1</v>
      </c>
      <c r="I892" s="86" t="b">
        <v>0</v>
      </c>
      <c r="J892" s="86" t="b">
        <v>0</v>
      </c>
      <c r="K892" s="86" t="b">
        <v>0</v>
      </c>
      <c r="L892" s="86" t="b">
        <v>0</v>
      </c>
    </row>
    <row r="893" spans="1:12" ht="15">
      <c r="A893" s="86" t="s">
        <v>3646</v>
      </c>
      <c r="B893" s="86" t="s">
        <v>3389</v>
      </c>
      <c r="C893" s="86">
        <v>2</v>
      </c>
      <c r="D893" s="123">
        <v>0.0011455204387111966</v>
      </c>
      <c r="E893" s="123">
        <v>3.057539321108782</v>
      </c>
      <c r="F893" s="86" t="s">
        <v>3669</v>
      </c>
      <c r="G893" s="86" t="b">
        <v>0</v>
      </c>
      <c r="H893" s="86" t="b">
        <v>0</v>
      </c>
      <c r="I893" s="86" t="b">
        <v>0</v>
      </c>
      <c r="J893" s="86" t="b">
        <v>1</v>
      </c>
      <c r="K893" s="86" t="b">
        <v>0</v>
      </c>
      <c r="L893" s="86" t="b">
        <v>0</v>
      </c>
    </row>
    <row r="894" spans="1:12" ht="15">
      <c r="A894" s="86" t="s">
        <v>3389</v>
      </c>
      <c r="B894" s="86" t="s">
        <v>3121</v>
      </c>
      <c r="C894" s="86">
        <v>2</v>
      </c>
      <c r="D894" s="123">
        <v>0.0011455204387111966</v>
      </c>
      <c r="E894" s="123">
        <v>2.4554793297808195</v>
      </c>
      <c r="F894" s="86" t="s">
        <v>3669</v>
      </c>
      <c r="G894" s="86" t="b">
        <v>1</v>
      </c>
      <c r="H894" s="86" t="b">
        <v>0</v>
      </c>
      <c r="I894" s="86" t="b">
        <v>0</v>
      </c>
      <c r="J894" s="86" t="b">
        <v>0</v>
      </c>
      <c r="K894" s="86" t="b">
        <v>0</v>
      </c>
      <c r="L894" s="86" t="b">
        <v>0</v>
      </c>
    </row>
    <row r="895" spans="1:12" ht="15">
      <c r="A895" s="86" t="s">
        <v>3121</v>
      </c>
      <c r="B895" s="86" t="s">
        <v>3647</v>
      </c>
      <c r="C895" s="86">
        <v>2</v>
      </c>
      <c r="D895" s="123">
        <v>0.0011455204387111966</v>
      </c>
      <c r="E895" s="123">
        <v>2.631570588836501</v>
      </c>
      <c r="F895" s="86" t="s">
        <v>3669</v>
      </c>
      <c r="G895" s="86" t="b">
        <v>0</v>
      </c>
      <c r="H895" s="86" t="b">
        <v>0</v>
      </c>
      <c r="I895" s="86" t="b">
        <v>0</v>
      </c>
      <c r="J895" s="86" t="b">
        <v>0</v>
      </c>
      <c r="K895" s="86" t="b">
        <v>0</v>
      </c>
      <c r="L895" s="86" t="b">
        <v>0</v>
      </c>
    </row>
    <row r="896" spans="1:12" ht="15">
      <c r="A896" s="86" t="s">
        <v>3647</v>
      </c>
      <c r="B896" s="86" t="s">
        <v>3133</v>
      </c>
      <c r="C896" s="86">
        <v>2</v>
      </c>
      <c r="D896" s="123">
        <v>0.0011455204387111966</v>
      </c>
      <c r="E896" s="123">
        <v>2.6895625358141877</v>
      </c>
      <c r="F896" s="86" t="s">
        <v>3669</v>
      </c>
      <c r="G896" s="86" t="b">
        <v>0</v>
      </c>
      <c r="H896" s="86" t="b">
        <v>0</v>
      </c>
      <c r="I896" s="86" t="b">
        <v>0</v>
      </c>
      <c r="J896" s="86" t="b">
        <v>0</v>
      </c>
      <c r="K896" s="86" t="b">
        <v>0</v>
      </c>
      <c r="L896" s="86" t="b">
        <v>0</v>
      </c>
    </row>
    <row r="897" spans="1:12" ht="15">
      <c r="A897" s="86" t="s">
        <v>3133</v>
      </c>
      <c r="B897" s="86" t="s">
        <v>3107</v>
      </c>
      <c r="C897" s="86">
        <v>2</v>
      </c>
      <c r="D897" s="123">
        <v>0.0011455204387111966</v>
      </c>
      <c r="E897" s="123">
        <v>2.279388070725138</v>
      </c>
      <c r="F897" s="86" t="s">
        <v>3669</v>
      </c>
      <c r="G897" s="86" t="b">
        <v>0</v>
      </c>
      <c r="H897" s="86" t="b">
        <v>0</v>
      </c>
      <c r="I897" s="86" t="b">
        <v>0</v>
      </c>
      <c r="J897" s="86" t="b">
        <v>0</v>
      </c>
      <c r="K897" s="86" t="b">
        <v>0</v>
      </c>
      <c r="L897" s="86" t="b">
        <v>0</v>
      </c>
    </row>
    <row r="898" spans="1:12" ht="15">
      <c r="A898" s="86" t="s">
        <v>3107</v>
      </c>
      <c r="B898" s="86" t="s">
        <v>3286</v>
      </c>
      <c r="C898" s="86">
        <v>2</v>
      </c>
      <c r="D898" s="123">
        <v>0.0011455204387111966</v>
      </c>
      <c r="E898" s="123">
        <v>2.279388070725138</v>
      </c>
      <c r="F898" s="86" t="s">
        <v>3669</v>
      </c>
      <c r="G898" s="86" t="b">
        <v>0</v>
      </c>
      <c r="H898" s="86" t="b">
        <v>0</v>
      </c>
      <c r="I898" s="86" t="b">
        <v>0</v>
      </c>
      <c r="J898" s="86" t="b">
        <v>0</v>
      </c>
      <c r="K898" s="86" t="b">
        <v>0</v>
      </c>
      <c r="L898" s="86" t="b">
        <v>0</v>
      </c>
    </row>
    <row r="899" spans="1:12" ht="15">
      <c r="A899" s="86" t="s">
        <v>3286</v>
      </c>
      <c r="B899" s="86" t="s">
        <v>3648</v>
      </c>
      <c r="C899" s="86">
        <v>2</v>
      </c>
      <c r="D899" s="123">
        <v>0.0011455204387111966</v>
      </c>
      <c r="E899" s="123">
        <v>2.932600584500482</v>
      </c>
      <c r="F899" s="86" t="s">
        <v>3669</v>
      </c>
      <c r="G899" s="86" t="b">
        <v>0</v>
      </c>
      <c r="H899" s="86" t="b">
        <v>0</v>
      </c>
      <c r="I899" s="86" t="b">
        <v>0</v>
      </c>
      <c r="J899" s="86" t="b">
        <v>0</v>
      </c>
      <c r="K899" s="86" t="b">
        <v>0</v>
      </c>
      <c r="L899" s="86" t="b">
        <v>0</v>
      </c>
    </row>
    <row r="900" spans="1:12" ht="15">
      <c r="A900" s="86" t="s">
        <v>3648</v>
      </c>
      <c r="B900" s="86" t="s">
        <v>3213</v>
      </c>
      <c r="C900" s="86">
        <v>2</v>
      </c>
      <c r="D900" s="123">
        <v>0.0011455204387111966</v>
      </c>
      <c r="E900" s="123">
        <v>2.8356905714924254</v>
      </c>
      <c r="F900" s="86" t="s">
        <v>3669</v>
      </c>
      <c r="G900" s="86" t="b">
        <v>0</v>
      </c>
      <c r="H900" s="86" t="b">
        <v>0</v>
      </c>
      <c r="I900" s="86" t="b">
        <v>0</v>
      </c>
      <c r="J900" s="86" t="b">
        <v>1</v>
      </c>
      <c r="K900" s="86" t="b">
        <v>0</v>
      </c>
      <c r="L900" s="86" t="b">
        <v>0</v>
      </c>
    </row>
    <row r="901" spans="1:12" ht="15">
      <c r="A901" s="86" t="s">
        <v>3213</v>
      </c>
      <c r="B901" s="86" t="s">
        <v>3649</v>
      </c>
      <c r="C901" s="86">
        <v>2</v>
      </c>
      <c r="D901" s="123">
        <v>0.0011455204387111966</v>
      </c>
      <c r="E901" s="123">
        <v>2.8356905714924254</v>
      </c>
      <c r="F901" s="86" t="s">
        <v>3669</v>
      </c>
      <c r="G901" s="86" t="b">
        <v>1</v>
      </c>
      <c r="H901" s="86" t="b">
        <v>0</v>
      </c>
      <c r="I901" s="86" t="b">
        <v>0</v>
      </c>
      <c r="J901" s="86" t="b">
        <v>0</v>
      </c>
      <c r="K901" s="86" t="b">
        <v>0</v>
      </c>
      <c r="L901" s="86" t="b">
        <v>0</v>
      </c>
    </row>
    <row r="902" spans="1:12" ht="15">
      <c r="A902" s="86" t="s">
        <v>3649</v>
      </c>
      <c r="B902" s="86" t="s">
        <v>3650</v>
      </c>
      <c r="C902" s="86">
        <v>2</v>
      </c>
      <c r="D902" s="123">
        <v>0.0011455204387111966</v>
      </c>
      <c r="E902" s="123">
        <v>3.2336305801644634</v>
      </c>
      <c r="F902" s="86" t="s">
        <v>3669</v>
      </c>
      <c r="G902" s="86" t="b">
        <v>0</v>
      </c>
      <c r="H902" s="86" t="b">
        <v>0</v>
      </c>
      <c r="I902" s="86" t="b">
        <v>0</v>
      </c>
      <c r="J902" s="86" t="b">
        <v>0</v>
      </c>
      <c r="K902" s="86" t="b">
        <v>0</v>
      </c>
      <c r="L902" s="86" t="b">
        <v>0</v>
      </c>
    </row>
    <row r="903" spans="1:12" ht="15">
      <c r="A903" s="86" t="s">
        <v>3650</v>
      </c>
      <c r="B903" s="86" t="s">
        <v>3121</v>
      </c>
      <c r="C903" s="86">
        <v>2</v>
      </c>
      <c r="D903" s="123">
        <v>0.0011455204387111966</v>
      </c>
      <c r="E903" s="123">
        <v>2.631570588836501</v>
      </c>
      <c r="F903" s="86" t="s">
        <v>3669</v>
      </c>
      <c r="G903" s="86" t="b">
        <v>0</v>
      </c>
      <c r="H903" s="86" t="b">
        <v>0</v>
      </c>
      <c r="I903" s="86" t="b">
        <v>0</v>
      </c>
      <c r="J903" s="86" t="b">
        <v>0</v>
      </c>
      <c r="K903" s="86" t="b">
        <v>0</v>
      </c>
      <c r="L903" s="86" t="b">
        <v>0</v>
      </c>
    </row>
    <row r="904" spans="1:12" ht="15">
      <c r="A904" s="86" t="s">
        <v>3121</v>
      </c>
      <c r="B904" s="86" t="s">
        <v>3651</v>
      </c>
      <c r="C904" s="86">
        <v>2</v>
      </c>
      <c r="D904" s="123">
        <v>0.0011455204387111966</v>
      </c>
      <c r="E904" s="123">
        <v>2.631570588836501</v>
      </c>
      <c r="F904" s="86" t="s">
        <v>3669</v>
      </c>
      <c r="G904" s="86" t="b">
        <v>0</v>
      </c>
      <c r="H904" s="86" t="b">
        <v>0</v>
      </c>
      <c r="I904" s="86" t="b">
        <v>0</v>
      </c>
      <c r="J904" s="86" t="b">
        <v>0</v>
      </c>
      <c r="K904" s="86" t="b">
        <v>1</v>
      </c>
      <c r="L904" s="86" t="b">
        <v>0</v>
      </c>
    </row>
    <row r="905" spans="1:12" ht="15">
      <c r="A905" s="86" t="s">
        <v>3651</v>
      </c>
      <c r="B905" s="86" t="s">
        <v>3652</v>
      </c>
      <c r="C905" s="86">
        <v>2</v>
      </c>
      <c r="D905" s="123">
        <v>0.0011455204387111966</v>
      </c>
      <c r="E905" s="123">
        <v>3.2336305801644634</v>
      </c>
      <c r="F905" s="86" t="s">
        <v>3669</v>
      </c>
      <c r="G905" s="86" t="b">
        <v>0</v>
      </c>
      <c r="H905" s="86" t="b">
        <v>1</v>
      </c>
      <c r="I905" s="86" t="b">
        <v>0</v>
      </c>
      <c r="J905" s="86" t="b">
        <v>1</v>
      </c>
      <c r="K905" s="86" t="b">
        <v>0</v>
      </c>
      <c r="L905" s="86" t="b">
        <v>0</v>
      </c>
    </row>
    <row r="906" spans="1:12" ht="15">
      <c r="A906" s="86" t="s">
        <v>3652</v>
      </c>
      <c r="B906" s="86" t="s">
        <v>3653</v>
      </c>
      <c r="C906" s="86">
        <v>2</v>
      </c>
      <c r="D906" s="123">
        <v>0.0011455204387111966</v>
      </c>
      <c r="E906" s="123">
        <v>3.2336305801644634</v>
      </c>
      <c r="F906" s="86" t="s">
        <v>3669</v>
      </c>
      <c r="G906" s="86" t="b">
        <v>1</v>
      </c>
      <c r="H906" s="86" t="b">
        <v>0</v>
      </c>
      <c r="I906" s="86" t="b">
        <v>0</v>
      </c>
      <c r="J906" s="86" t="b">
        <v>0</v>
      </c>
      <c r="K906" s="86" t="b">
        <v>0</v>
      </c>
      <c r="L906" s="86" t="b">
        <v>0</v>
      </c>
    </row>
    <row r="907" spans="1:12" ht="15">
      <c r="A907" s="86" t="s">
        <v>3653</v>
      </c>
      <c r="B907" s="86" t="s">
        <v>3654</v>
      </c>
      <c r="C907" s="86">
        <v>2</v>
      </c>
      <c r="D907" s="123">
        <v>0.0011455204387111966</v>
      </c>
      <c r="E907" s="123">
        <v>3.2336305801644634</v>
      </c>
      <c r="F907" s="86" t="s">
        <v>3669</v>
      </c>
      <c r="G907" s="86" t="b">
        <v>0</v>
      </c>
      <c r="H907" s="86" t="b">
        <v>0</v>
      </c>
      <c r="I907" s="86" t="b">
        <v>0</v>
      </c>
      <c r="J907" s="86" t="b">
        <v>0</v>
      </c>
      <c r="K907" s="86" t="b">
        <v>0</v>
      </c>
      <c r="L907" s="86" t="b">
        <v>0</v>
      </c>
    </row>
    <row r="908" spans="1:12" ht="15">
      <c r="A908" s="86" t="s">
        <v>3654</v>
      </c>
      <c r="B908" s="86" t="s">
        <v>3123</v>
      </c>
      <c r="C908" s="86">
        <v>2</v>
      </c>
      <c r="D908" s="123">
        <v>0.0011455204387111966</v>
      </c>
      <c r="E908" s="123">
        <v>2.631570588836501</v>
      </c>
      <c r="F908" s="86" t="s">
        <v>3669</v>
      </c>
      <c r="G908" s="86" t="b">
        <v>0</v>
      </c>
      <c r="H908" s="86" t="b">
        <v>0</v>
      </c>
      <c r="I908" s="86" t="b">
        <v>0</v>
      </c>
      <c r="J908" s="86" t="b">
        <v>0</v>
      </c>
      <c r="K908" s="86" t="b">
        <v>0</v>
      </c>
      <c r="L908" s="86" t="b">
        <v>0</v>
      </c>
    </row>
    <row r="909" spans="1:12" ht="15">
      <c r="A909" s="86" t="s">
        <v>3123</v>
      </c>
      <c r="B909" s="86" t="s">
        <v>587</v>
      </c>
      <c r="C909" s="86">
        <v>2</v>
      </c>
      <c r="D909" s="123">
        <v>0.0011455204387111966</v>
      </c>
      <c r="E909" s="123">
        <v>0.5746657375000283</v>
      </c>
      <c r="F909" s="86" t="s">
        <v>3669</v>
      </c>
      <c r="G909" s="86" t="b">
        <v>0</v>
      </c>
      <c r="H909" s="86" t="b">
        <v>0</v>
      </c>
      <c r="I909" s="86" t="b">
        <v>0</v>
      </c>
      <c r="J909" s="86" t="b">
        <v>0</v>
      </c>
      <c r="K909" s="86" t="b">
        <v>0</v>
      </c>
      <c r="L909" s="86" t="b">
        <v>0</v>
      </c>
    </row>
    <row r="910" spans="1:12" ht="15">
      <c r="A910" s="86" t="s">
        <v>3383</v>
      </c>
      <c r="B910" s="86" t="s">
        <v>3110</v>
      </c>
      <c r="C910" s="86">
        <v>2</v>
      </c>
      <c r="D910" s="123">
        <v>0.0011455204387111966</v>
      </c>
      <c r="E910" s="123">
        <v>2.4043268073334385</v>
      </c>
      <c r="F910" s="86" t="s">
        <v>3669</v>
      </c>
      <c r="G910" s="86" t="b">
        <v>0</v>
      </c>
      <c r="H910" s="86" t="b">
        <v>0</v>
      </c>
      <c r="I910" s="86" t="b">
        <v>0</v>
      </c>
      <c r="J910" s="86" t="b">
        <v>0</v>
      </c>
      <c r="K910" s="86" t="b">
        <v>0</v>
      </c>
      <c r="L910" s="86" t="b">
        <v>0</v>
      </c>
    </row>
    <row r="911" spans="1:12" ht="15">
      <c r="A911" s="86" t="s">
        <v>3111</v>
      </c>
      <c r="B911" s="86" t="s">
        <v>3318</v>
      </c>
      <c r="C911" s="86">
        <v>2</v>
      </c>
      <c r="D911" s="123">
        <v>0.0011455204387111966</v>
      </c>
      <c r="E911" s="123">
        <v>2.4043268073334385</v>
      </c>
      <c r="F911" s="86" t="s">
        <v>3669</v>
      </c>
      <c r="G911" s="86" t="b">
        <v>0</v>
      </c>
      <c r="H911" s="86" t="b">
        <v>0</v>
      </c>
      <c r="I911" s="86" t="b">
        <v>0</v>
      </c>
      <c r="J911" s="86" t="b">
        <v>0</v>
      </c>
      <c r="K911" s="86" t="b">
        <v>0</v>
      </c>
      <c r="L911" s="86" t="b">
        <v>0</v>
      </c>
    </row>
    <row r="912" spans="1:12" ht="15">
      <c r="A912" s="86" t="s">
        <v>3318</v>
      </c>
      <c r="B912" s="86" t="s">
        <v>3655</v>
      </c>
      <c r="C912" s="86">
        <v>2</v>
      </c>
      <c r="D912" s="123">
        <v>0.0011455204387111966</v>
      </c>
      <c r="E912" s="123">
        <v>3.057539321108782</v>
      </c>
      <c r="F912" s="86" t="s">
        <v>3669</v>
      </c>
      <c r="G912" s="86" t="b">
        <v>0</v>
      </c>
      <c r="H912" s="86" t="b">
        <v>0</v>
      </c>
      <c r="I912" s="86" t="b">
        <v>0</v>
      </c>
      <c r="J912" s="86" t="b">
        <v>0</v>
      </c>
      <c r="K912" s="86" t="b">
        <v>0</v>
      </c>
      <c r="L912" s="86" t="b">
        <v>0</v>
      </c>
    </row>
    <row r="913" spans="1:12" ht="15">
      <c r="A913" s="86" t="s">
        <v>3655</v>
      </c>
      <c r="B913" s="86" t="s">
        <v>3265</v>
      </c>
      <c r="C913" s="86">
        <v>2</v>
      </c>
      <c r="D913" s="123">
        <v>0.0011455204387111966</v>
      </c>
      <c r="E913" s="123">
        <v>2.932600584500482</v>
      </c>
      <c r="F913" s="86" t="s">
        <v>3669</v>
      </c>
      <c r="G913" s="86" t="b">
        <v>0</v>
      </c>
      <c r="H913" s="86" t="b">
        <v>0</v>
      </c>
      <c r="I913" s="86" t="b">
        <v>0</v>
      </c>
      <c r="J913" s="86" t="b">
        <v>0</v>
      </c>
      <c r="K913" s="86" t="b">
        <v>0</v>
      </c>
      <c r="L913" s="86" t="b">
        <v>0</v>
      </c>
    </row>
    <row r="914" spans="1:12" ht="15">
      <c r="A914" s="86" t="s">
        <v>3265</v>
      </c>
      <c r="B914" s="86" t="s">
        <v>3158</v>
      </c>
      <c r="C914" s="86">
        <v>2</v>
      </c>
      <c r="D914" s="123">
        <v>0.0011455204387111966</v>
      </c>
      <c r="E914" s="123">
        <v>2.4554793297808195</v>
      </c>
      <c r="F914" s="86" t="s">
        <v>3669</v>
      </c>
      <c r="G914" s="86" t="b">
        <v>0</v>
      </c>
      <c r="H914" s="86" t="b">
        <v>0</v>
      </c>
      <c r="I914" s="86" t="b">
        <v>0</v>
      </c>
      <c r="J914" s="86" t="b">
        <v>0</v>
      </c>
      <c r="K914" s="86" t="b">
        <v>0</v>
      </c>
      <c r="L914" s="86" t="b">
        <v>0</v>
      </c>
    </row>
    <row r="915" spans="1:12" ht="15">
      <c r="A915" s="86" t="s">
        <v>3158</v>
      </c>
      <c r="B915" s="86" t="s">
        <v>3136</v>
      </c>
      <c r="C915" s="86">
        <v>2</v>
      </c>
      <c r="D915" s="123">
        <v>0.0011455204387111966</v>
      </c>
      <c r="E915" s="123">
        <v>2.212441281094525</v>
      </c>
      <c r="F915" s="86" t="s">
        <v>3669</v>
      </c>
      <c r="G915" s="86" t="b">
        <v>0</v>
      </c>
      <c r="H915" s="86" t="b">
        <v>0</v>
      </c>
      <c r="I915" s="86" t="b">
        <v>0</v>
      </c>
      <c r="J915" s="86" t="b">
        <v>0</v>
      </c>
      <c r="K915" s="86" t="b">
        <v>0</v>
      </c>
      <c r="L915" s="86" t="b">
        <v>0</v>
      </c>
    </row>
    <row r="916" spans="1:12" ht="15">
      <c r="A916" s="86" t="s">
        <v>3136</v>
      </c>
      <c r="B916" s="86" t="s">
        <v>3656</v>
      </c>
      <c r="C916" s="86">
        <v>2</v>
      </c>
      <c r="D916" s="123">
        <v>0.0011455204387111966</v>
      </c>
      <c r="E916" s="123">
        <v>2.6895625358141877</v>
      </c>
      <c r="F916" s="86" t="s">
        <v>3669</v>
      </c>
      <c r="G916" s="86" t="b">
        <v>0</v>
      </c>
      <c r="H916" s="86" t="b">
        <v>0</v>
      </c>
      <c r="I916" s="86" t="b">
        <v>0</v>
      </c>
      <c r="J916" s="86" t="b">
        <v>0</v>
      </c>
      <c r="K916" s="86" t="b">
        <v>0</v>
      </c>
      <c r="L916" s="86" t="b">
        <v>0</v>
      </c>
    </row>
    <row r="917" spans="1:12" ht="15">
      <c r="A917" s="86" t="s">
        <v>3656</v>
      </c>
      <c r="B917" s="86" t="s">
        <v>3109</v>
      </c>
      <c r="C917" s="86">
        <v>2</v>
      </c>
      <c r="D917" s="123">
        <v>0.0011455204387111966</v>
      </c>
      <c r="E917" s="123">
        <v>2.5804180663891194</v>
      </c>
      <c r="F917" s="86" t="s">
        <v>3669</v>
      </c>
      <c r="G917" s="86" t="b">
        <v>0</v>
      </c>
      <c r="H917" s="86" t="b">
        <v>0</v>
      </c>
      <c r="I917" s="86" t="b">
        <v>0</v>
      </c>
      <c r="J917" s="86" t="b">
        <v>0</v>
      </c>
      <c r="K917" s="86" t="b">
        <v>0</v>
      </c>
      <c r="L917" s="86" t="b">
        <v>0</v>
      </c>
    </row>
    <row r="918" spans="1:12" ht="15">
      <c r="A918" s="86" t="s">
        <v>3091</v>
      </c>
      <c r="B918" s="86" t="s">
        <v>3657</v>
      </c>
      <c r="C918" s="86">
        <v>2</v>
      </c>
      <c r="D918" s="123">
        <v>0.0011455204387111966</v>
      </c>
      <c r="E918" s="123">
        <v>2.358569316772763</v>
      </c>
      <c r="F918" s="86" t="s">
        <v>3669</v>
      </c>
      <c r="G918" s="86" t="b">
        <v>0</v>
      </c>
      <c r="H918" s="86" t="b">
        <v>0</v>
      </c>
      <c r="I918" s="86" t="b">
        <v>0</v>
      </c>
      <c r="J918" s="86" t="b">
        <v>0</v>
      </c>
      <c r="K918" s="86" t="b">
        <v>0</v>
      </c>
      <c r="L918" s="86" t="b">
        <v>0</v>
      </c>
    </row>
    <row r="919" spans="1:12" ht="15">
      <c r="A919" s="86" t="s">
        <v>3657</v>
      </c>
      <c r="B919" s="86" t="s">
        <v>587</v>
      </c>
      <c r="C919" s="86">
        <v>2</v>
      </c>
      <c r="D919" s="123">
        <v>0.0011455204387111966</v>
      </c>
      <c r="E919" s="123">
        <v>1.1767257288279906</v>
      </c>
      <c r="F919" s="86" t="s">
        <v>3669</v>
      </c>
      <c r="G919" s="86" t="b">
        <v>0</v>
      </c>
      <c r="H919" s="86" t="b">
        <v>0</v>
      </c>
      <c r="I919" s="86" t="b">
        <v>0</v>
      </c>
      <c r="J919" s="86" t="b">
        <v>0</v>
      </c>
      <c r="K919" s="86" t="b">
        <v>0</v>
      </c>
      <c r="L919" s="86" t="b">
        <v>0</v>
      </c>
    </row>
    <row r="920" spans="1:12" ht="15">
      <c r="A920" s="86" t="s">
        <v>3390</v>
      </c>
      <c r="B920" s="86" t="s">
        <v>3658</v>
      </c>
      <c r="C920" s="86">
        <v>2</v>
      </c>
      <c r="D920" s="123">
        <v>0.0013090348307068411</v>
      </c>
      <c r="E920" s="123">
        <v>3.057539321108782</v>
      </c>
      <c r="F920" s="86" t="s">
        <v>3669</v>
      </c>
      <c r="G920" s="86" t="b">
        <v>0</v>
      </c>
      <c r="H920" s="86" t="b">
        <v>0</v>
      </c>
      <c r="I920" s="86" t="b">
        <v>0</v>
      </c>
      <c r="J920" s="86" t="b">
        <v>0</v>
      </c>
      <c r="K920" s="86" t="b">
        <v>0</v>
      </c>
      <c r="L920" s="86" t="b">
        <v>0</v>
      </c>
    </row>
    <row r="921" spans="1:12" ht="15">
      <c r="A921" s="86" t="s">
        <v>2473</v>
      </c>
      <c r="B921" s="86" t="s">
        <v>2565</v>
      </c>
      <c r="C921" s="86">
        <v>2</v>
      </c>
      <c r="D921" s="123">
        <v>0.0011455204387111966</v>
      </c>
      <c r="E921" s="123">
        <v>1.1952091345220037</v>
      </c>
      <c r="F921" s="86" t="s">
        <v>3669</v>
      </c>
      <c r="G921" s="86" t="b">
        <v>0</v>
      </c>
      <c r="H921" s="86" t="b">
        <v>0</v>
      </c>
      <c r="I921" s="86" t="b">
        <v>0</v>
      </c>
      <c r="J921" s="86" t="b">
        <v>0</v>
      </c>
      <c r="K921" s="86" t="b">
        <v>0</v>
      </c>
      <c r="L921" s="86" t="b">
        <v>0</v>
      </c>
    </row>
    <row r="922" spans="1:12" ht="15">
      <c r="A922" s="86" t="s">
        <v>2565</v>
      </c>
      <c r="B922" s="86" t="s">
        <v>3097</v>
      </c>
      <c r="C922" s="86">
        <v>2</v>
      </c>
      <c r="D922" s="123">
        <v>0.0011455204387111966</v>
      </c>
      <c r="E922" s="123">
        <v>1.4739627354748328</v>
      </c>
      <c r="F922" s="86" t="s">
        <v>3669</v>
      </c>
      <c r="G922" s="86" t="b">
        <v>0</v>
      </c>
      <c r="H922" s="86" t="b">
        <v>0</v>
      </c>
      <c r="I922" s="86" t="b">
        <v>0</v>
      </c>
      <c r="J922" s="86" t="b">
        <v>0</v>
      </c>
      <c r="K922" s="86" t="b">
        <v>0</v>
      </c>
      <c r="L922" s="86" t="b">
        <v>0</v>
      </c>
    </row>
    <row r="923" spans="1:12" ht="15">
      <c r="A923" s="86" t="s">
        <v>3097</v>
      </c>
      <c r="B923" s="86" t="s">
        <v>3079</v>
      </c>
      <c r="C923" s="86">
        <v>2</v>
      </c>
      <c r="D923" s="123">
        <v>0.0011455204387111966</v>
      </c>
      <c r="E923" s="123">
        <v>1.5569369705395968</v>
      </c>
      <c r="F923" s="86" t="s">
        <v>3669</v>
      </c>
      <c r="G923" s="86" t="b">
        <v>0</v>
      </c>
      <c r="H923" s="86" t="b">
        <v>0</v>
      </c>
      <c r="I923" s="86" t="b">
        <v>0</v>
      </c>
      <c r="J923" s="86" t="b">
        <v>0</v>
      </c>
      <c r="K923" s="86" t="b">
        <v>0</v>
      </c>
      <c r="L923" s="86" t="b">
        <v>0</v>
      </c>
    </row>
    <row r="924" spans="1:12" ht="15">
      <c r="A924" s="86" t="s">
        <v>3079</v>
      </c>
      <c r="B924" s="86" t="s">
        <v>3660</v>
      </c>
      <c r="C924" s="86">
        <v>2</v>
      </c>
      <c r="D924" s="123">
        <v>0.0011455204387111966</v>
      </c>
      <c r="E924" s="123">
        <v>2.192237895006238</v>
      </c>
      <c r="F924" s="86" t="s">
        <v>3669</v>
      </c>
      <c r="G924" s="86" t="b">
        <v>0</v>
      </c>
      <c r="H924" s="86" t="b">
        <v>0</v>
      </c>
      <c r="I924" s="86" t="b">
        <v>0</v>
      </c>
      <c r="J924" s="86" t="b">
        <v>0</v>
      </c>
      <c r="K924" s="86" t="b">
        <v>0</v>
      </c>
      <c r="L924" s="86" t="b">
        <v>0</v>
      </c>
    </row>
    <row r="925" spans="1:12" ht="15">
      <c r="A925" s="86" t="s">
        <v>3660</v>
      </c>
      <c r="B925" s="86" t="s">
        <v>387</v>
      </c>
      <c r="C925" s="86">
        <v>2</v>
      </c>
      <c r="D925" s="123">
        <v>0.0011455204387111966</v>
      </c>
      <c r="E925" s="123">
        <v>2.0722625779294885</v>
      </c>
      <c r="F925" s="86" t="s">
        <v>3669</v>
      </c>
      <c r="G925" s="86" t="b">
        <v>0</v>
      </c>
      <c r="H925" s="86" t="b">
        <v>0</v>
      </c>
      <c r="I925" s="86" t="b">
        <v>0</v>
      </c>
      <c r="J925" s="86" t="b">
        <v>0</v>
      </c>
      <c r="K925" s="86" t="b">
        <v>0</v>
      </c>
      <c r="L925" s="86" t="b">
        <v>0</v>
      </c>
    </row>
    <row r="926" spans="1:12" ht="15">
      <c r="A926" s="86" t="s">
        <v>3662</v>
      </c>
      <c r="B926" s="86" t="s">
        <v>3663</v>
      </c>
      <c r="C926" s="86">
        <v>2</v>
      </c>
      <c r="D926" s="123">
        <v>0.0011455204387111966</v>
      </c>
      <c r="E926" s="123">
        <v>3.2336305801644634</v>
      </c>
      <c r="F926" s="86" t="s">
        <v>3669</v>
      </c>
      <c r="G926" s="86" t="b">
        <v>0</v>
      </c>
      <c r="H926" s="86" t="b">
        <v>0</v>
      </c>
      <c r="I926" s="86" t="b">
        <v>0</v>
      </c>
      <c r="J926" s="86" t="b">
        <v>0</v>
      </c>
      <c r="K926" s="86" t="b">
        <v>0</v>
      </c>
      <c r="L926" s="86" t="b">
        <v>0</v>
      </c>
    </row>
    <row r="927" spans="1:12" ht="15">
      <c r="A927" s="86" t="s">
        <v>3663</v>
      </c>
      <c r="B927" s="86" t="s">
        <v>3664</v>
      </c>
      <c r="C927" s="86">
        <v>2</v>
      </c>
      <c r="D927" s="123">
        <v>0.0011455204387111966</v>
      </c>
      <c r="E927" s="123">
        <v>3.2336305801644634</v>
      </c>
      <c r="F927" s="86" t="s">
        <v>3669</v>
      </c>
      <c r="G927" s="86" t="b">
        <v>0</v>
      </c>
      <c r="H927" s="86" t="b">
        <v>0</v>
      </c>
      <c r="I927" s="86" t="b">
        <v>0</v>
      </c>
      <c r="J927" s="86" t="b">
        <v>0</v>
      </c>
      <c r="K927" s="86" t="b">
        <v>0</v>
      </c>
      <c r="L927" s="86" t="b">
        <v>0</v>
      </c>
    </row>
    <row r="928" spans="1:12" ht="15">
      <c r="A928" s="86" t="s">
        <v>3664</v>
      </c>
      <c r="B928" s="86" t="s">
        <v>3665</v>
      </c>
      <c r="C928" s="86">
        <v>2</v>
      </c>
      <c r="D928" s="123">
        <v>0.0011455204387111966</v>
      </c>
      <c r="E928" s="123">
        <v>3.2336305801644634</v>
      </c>
      <c r="F928" s="86" t="s">
        <v>3669</v>
      </c>
      <c r="G928" s="86" t="b">
        <v>0</v>
      </c>
      <c r="H928" s="86" t="b">
        <v>0</v>
      </c>
      <c r="I928" s="86" t="b">
        <v>0</v>
      </c>
      <c r="J928" s="86" t="b">
        <v>0</v>
      </c>
      <c r="K928" s="86" t="b">
        <v>1</v>
      </c>
      <c r="L928" s="86" t="b">
        <v>0</v>
      </c>
    </row>
    <row r="929" spans="1:12" ht="15">
      <c r="A929" s="86" t="s">
        <v>3665</v>
      </c>
      <c r="B929" s="86" t="s">
        <v>3217</v>
      </c>
      <c r="C929" s="86">
        <v>2</v>
      </c>
      <c r="D929" s="123">
        <v>0.0011455204387111966</v>
      </c>
      <c r="E929" s="123">
        <v>2.8356905714924254</v>
      </c>
      <c r="F929" s="86" t="s">
        <v>3669</v>
      </c>
      <c r="G929" s="86" t="b">
        <v>0</v>
      </c>
      <c r="H929" s="86" t="b">
        <v>1</v>
      </c>
      <c r="I929" s="86" t="b">
        <v>0</v>
      </c>
      <c r="J929" s="86" t="b">
        <v>0</v>
      </c>
      <c r="K929" s="86" t="b">
        <v>0</v>
      </c>
      <c r="L929" s="86" t="b">
        <v>0</v>
      </c>
    </row>
    <row r="930" spans="1:12" ht="15">
      <c r="A930" s="86" t="s">
        <v>3217</v>
      </c>
      <c r="B930" s="86" t="s">
        <v>3194</v>
      </c>
      <c r="C930" s="86">
        <v>2</v>
      </c>
      <c r="D930" s="123">
        <v>0.0011455204387111966</v>
      </c>
      <c r="E930" s="123">
        <v>2.437750562820388</v>
      </c>
      <c r="F930" s="86" t="s">
        <v>3669</v>
      </c>
      <c r="G930" s="86" t="b">
        <v>0</v>
      </c>
      <c r="H930" s="86" t="b">
        <v>0</v>
      </c>
      <c r="I930" s="86" t="b">
        <v>0</v>
      </c>
      <c r="J930" s="86" t="b">
        <v>0</v>
      </c>
      <c r="K930" s="86" t="b">
        <v>0</v>
      </c>
      <c r="L930" s="86" t="b">
        <v>0</v>
      </c>
    </row>
    <row r="931" spans="1:12" ht="15">
      <c r="A931" s="86" t="s">
        <v>3194</v>
      </c>
      <c r="B931" s="86" t="s">
        <v>3666</v>
      </c>
      <c r="C931" s="86">
        <v>2</v>
      </c>
      <c r="D931" s="123">
        <v>0.0011455204387111966</v>
      </c>
      <c r="E931" s="123">
        <v>2.8356905714924254</v>
      </c>
      <c r="F931" s="86" t="s">
        <v>3669</v>
      </c>
      <c r="G931" s="86" t="b">
        <v>0</v>
      </c>
      <c r="H931" s="86" t="b">
        <v>0</v>
      </c>
      <c r="I931" s="86" t="b">
        <v>0</v>
      </c>
      <c r="J931" s="86" t="b">
        <v>0</v>
      </c>
      <c r="K931" s="86" t="b">
        <v>0</v>
      </c>
      <c r="L931" s="86" t="b">
        <v>0</v>
      </c>
    </row>
    <row r="932" spans="1:12" ht="15">
      <c r="A932" s="86" t="s">
        <v>3666</v>
      </c>
      <c r="B932" s="86" t="s">
        <v>2485</v>
      </c>
      <c r="C932" s="86">
        <v>2</v>
      </c>
      <c r="D932" s="123">
        <v>0.0011455204387111966</v>
      </c>
      <c r="E932" s="123">
        <v>3.2336305801644634</v>
      </c>
      <c r="F932" s="86" t="s">
        <v>3669</v>
      </c>
      <c r="G932" s="86" t="b">
        <v>0</v>
      </c>
      <c r="H932" s="86" t="b">
        <v>0</v>
      </c>
      <c r="I932" s="86" t="b">
        <v>0</v>
      </c>
      <c r="J932" s="86" t="b">
        <v>0</v>
      </c>
      <c r="K932" s="86" t="b">
        <v>0</v>
      </c>
      <c r="L932" s="86" t="b">
        <v>0</v>
      </c>
    </row>
    <row r="933" spans="1:12" ht="15">
      <c r="A933" s="86" t="s">
        <v>2485</v>
      </c>
      <c r="B933" s="86" t="s">
        <v>587</v>
      </c>
      <c r="C933" s="86">
        <v>2</v>
      </c>
      <c r="D933" s="123">
        <v>0.0011455204387111966</v>
      </c>
      <c r="E933" s="123">
        <v>0.8756957331640094</v>
      </c>
      <c r="F933" s="86" t="s">
        <v>3669</v>
      </c>
      <c r="G933" s="86" t="b">
        <v>0</v>
      </c>
      <c r="H933" s="86" t="b">
        <v>0</v>
      </c>
      <c r="I933" s="86" t="b">
        <v>0</v>
      </c>
      <c r="J933" s="86" t="b">
        <v>0</v>
      </c>
      <c r="K933" s="86" t="b">
        <v>0</v>
      </c>
      <c r="L933" s="86" t="b">
        <v>0</v>
      </c>
    </row>
    <row r="934" spans="1:12" ht="15">
      <c r="A934" s="86" t="s">
        <v>2544</v>
      </c>
      <c r="B934" s="86" t="s">
        <v>3181</v>
      </c>
      <c r="C934" s="86">
        <v>2</v>
      </c>
      <c r="D934" s="123">
        <v>0.0011455204387111966</v>
      </c>
      <c r="E934" s="123">
        <v>1.9905925314781687</v>
      </c>
      <c r="F934" s="86" t="s">
        <v>3669</v>
      </c>
      <c r="G934" s="86" t="b">
        <v>0</v>
      </c>
      <c r="H934" s="86" t="b">
        <v>0</v>
      </c>
      <c r="I934" s="86" t="b">
        <v>0</v>
      </c>
      <c r="J934" s="86" t="b">
        <v>0</v>
      </c>
      <c r="K934" s="86" t="b">
        <v>0</v>
      </c>
      <c r="L934" s="86" t="b">
        <v>0</v>
      </c>
    </row>
    <row r="935" spans="1:12" ht="15">
      <c r="A935" s="86" t="s">
        <v>3181</v>
      </c>
      <c r="B935" s="86" t="s">
        <v>587</v>
      </c>
      <c r="C935" s="86">
        <v>2</v>
      </c>
      <c r="D935" s="123">
        <v>0.0011455204387111966</v>
      </c>
      <c r="E935" s="123">
        <v>0.778785720155953</v>
      </c>
      <c r="F935" s="86" t="s">
        <v>3669</v>
      </c>
      <c r="G935" s="86" t="b">
        <v>0</v>
      </c>
      <c r="H935" s="86" t="b">
        <v>0</v>
      </c>
      <c r="I935" s="86" t="b">
        <v>0</v>
      </c>
      <c r="J935" s="86" t="b">
        <v>0</v>
      </c>
      <c r="K935" s="86" t="b">
        <v>0</v>
      </c>
      <c r="L935" s="86" t="b">
        <v>0</v>
      </c>
    </row>
    <row r="936" spans="1:12" ht="15">
      <c r="A936" s="86" t="s">
        <v>387</v>
      </c>
      <c r="B936" s="86" t="s">
        <v>587</v>
      </c>
      <c r="C936" s="86">
        <v>6</v>
      </c>
      <c r="D936" s="123">
        <v>0.009981675898438383</v>
      </c>
      <c r="E936" s="123">
        <v>0.6297314179258209</v>
      </c>
      <c r="F936" s="86" t="s">
        <v>2363</v>
      </c>
      <c r="G936" s="86" t="b">
        <v>0</v>
      </c>
      <c r="H936" s="86" t="b">
        <v>0</v>
      </c>
      <c r="I936" s="86" t="b">
        <v>0</v>
      </c>
      <c r="J936" s="86" t="b">
        <v>0</v>
      </c>
      <c r="K936" s="86" t="b">
        <v>0</v>
      </c>
      <c r="L936" s="86" t="b">
        <v>0</v>
      </c>
    </row>
    <row r="937" spans="1:12" ht="15">
      <c r="A937" s="86" t="s">
        <v>2521</v>
      </c>
      <c r="B937" s="86" t="s">
        <v>387</v>
      </c>
      <c r="C937" s="86">
        <v>5</v>
      </c>
      <c r="D937" s="123">
        <v>0.009224027162287039</v>
      </c>
      <c r="E937" s="123">
        <v>1.0759761061724133</v>
      </c>
      <c r="F937" s="86" t="s">
        <v>2363</v>
      </c>
      <c r="G937" s="86" t="b">
        <v>0</v>
      </c>
      <c r="H937" s="86" t="b">
        <v>0</v>
      </c>
      <c r="I937" s="86" t="b">
        <v>0</v>
      </c>
      <c r="J937" s="86" t="b">
        <v>0</v>
      </c>
      <c r="K937" s="86" t="b">
        <v>0</v>
      </c>
      <c r="L937" s="86" t="b">
        <v>0</v>
      </c>
    </row>
    <row r="938" spans="1:12" ht="15">
      <c r="A938" s="86" t="s">
        <v>2524</v>
      </c>
      <c r="B938" s="86" t="s">
        <v>2527</v>
      </c>
      <c r="C938" s="86">
        <v>4</v>
      </c>
      <c r="D938" s="123">
        <v>0.011021693205088556</v>
      </c>
      <c r="E938" s="123">
        <v>1.5282737771670438</v>
      </c>
      <c r="F938" s="86" t="s">
        <v>2363</v>
      </c>
      <c r="G938" s="86" t="b">
        <v>0</v>
      </c>
      <c r="H938" s="86" t="b">
        <v>0</v>
      </c>
      <c r="I938" s="86" t="b">
        <v>0</v>
      </c>
      <c r="J938" s="86" t="b">
        <v>1</v>
      </c>
      <c r="K938" s="86" t="b">
        <v>0</v>
      </c>
      <c r="L938" s="86" t="b">
        <v>0</v>
      </c>
    </row>
    <row r="939" spans="1:12" ht="15">
      <c r="A939" s="86" t="s">
        <v>3233</v>
      </c>
      <c r="B939" s="86" t="s">
        <v>2528</v>
      </c>
      <c r="C939" s="86">
        <v>3</v>
      </c>
      <c r="D939" s="123">
        <v>0.007057405425173295</v>
      </c>
      <c r="E939" s="123">
        <v>1.7835462822703498</v>
      </c>
      <c r="F939" s="86" t="s">
        <v>2363</v>
      </c>
      <c r="G939" s="86" t="b">
        <v>0</v>
      </c>
      <c r="H939" s="86" t="b">
        <v>0</v>
      </c>
      <c r="I939" s="86" t="b">
        <v>0</v>
      </c>
      <c r="J939" s="86" t="b">
        <v>0</v>
      </c>
      <c r="K939" s="86" t="b">
        <v>0</v>
      </c>
      <c r="L939" s="86" t="b">
        <v>0</v>
      </c>
    </row>
    <row r="940" spans="1:12" ht="15">
      <c r="A940" s="86" t="s">
        <v>2528</v>
      </c>
      <c r="B940" s="86" t="s">
        <v>3182</v>
      </c>
      <c r="C940" s="86">
        <v>3</v>
      </c>
      <c r="D940" s="123">
        <v>0.007057405425173295</v>
      </c>
      <c r="E940" s="123">
        <v>1.9084850188786497</v>
      </c>
      <c r="F940" s="86" t="s">
        <v>2363</v>
      </c>
      <c r="G940" s="86" t="b">
        <v>0</v>
      </c>
      <c r="H940" s="86" t="b">
        <v>0</v>
      </c>
      <c r="I940" s="86" t="b">
        <v>0</v>
      </c>
      <c r="J940" s="86" t="b">
        <v>0</v>
      </c>
      <c r="K940" s="86" t="b">
        <v>0</v>
      </c>
      <c r="L940" s="86" t="b">
        <v>0</v>
      </c>
    </row>
    <row r="941" spans="1:12" ht="15">
      <c r="A941" s="86" t="s">
        <v>3182</v>
      </c>
      <c r="B941" s="86" t="s">
        <v>3313</v>
      </c>
      <c r="C941" s="86">
        <v>3</v>
      </c>
      <c r="D941" s="123">
        <v>0.007057405425173295</v>
      </c>
      <c r="E941" s="123">
        <v>2.130333768495006</v>
      </c>
      <c r="F941" s="86" t="s">
        <v>2363</v>
      </c>
      <c r="G941" s="86" t="b">
        <v>0</v>
      </c>
      <c r="H941" s="86" t="b">
        <v>0</v>
      </c>
      <c r="I941" s="86" t="b">
        <v>0</v>
      </c>
      <c r="J941" s="86" t="b">
        <v>0</v>
      </c>
      <c r="K941" s="86" t="b">
        <v>0</v>
      </c>
      <c r="L941" s="86" t="b">
        <v>0</v>
      </c>
    </row>
    <row r="942" spans="1:12" ht="15">
      <c r="A942" s="86" t="s">
        <v>3313</v>
      </c>
      <c r="B942" s="86" t="s">
        <v>2469</v>
      </c>
      <c r="C942" s="86">
        <v>3</v>
      </c>
      <c r="D942" s="123">
        <v>0.007057405425173295</v>
      </c>
      <c r="E942" s="123">
        <v>2.130333768495006</v>
      </c>
      <c r="F942" s="86" t="s">
        <v>2363</v>
      </c>
      <c r="G942" s="86" t="b">
        <v>0</v>
      </c>
      <c r="H942" s="86" t="b">
        <v>0</v>
      </c>
      <c r="I942" s="86" t="b">
        <v>0</v>
      </c>
      <c r="J942" s="86" t="b">
        <v>0</v>
      </c>
      <c r="K942" s="86" t="b">
        <v>0</v>
      </c>
      <c r="L942" s="86" t="b">
        <v>0</v>
      </c>
    </row>
    <row r="943" spans="1:12" ht="15">
      <c r="A943" s="86" t="s">
        <v>2469</v>
      </c>
      <c r="B943" s="86" t="s">
        <v>2529</v>
      </c>
      <c r="C943" s="86">
        <v>3</v>
      </c>
      <c r="D943" s="123">
        <v>0.007057405425173295</v>
      </c>
      <c r="E943" s="123">
        <v>1.9084850188786497</v>
      </c>
      <c r="F943" s="86" t="s">
        <v>2363</v>
      </c>
      <c r="G943" s="86" t="b">
        <v>0</v>
      </c>
      <c r="H943" s="86" t="b">
        <v>0</v>
      </c>
      <c r="I943" s="86" t="b">
        <v>0</v>
      </c>
      <c r="J943" s="86" t="b">
        <v>0</v>
      </c>
      <c r="K943" s="86" t="b">
        <v>0</v>
      </c>
      <c r="L943" s="86" t="b">
        <v>0</v>
      </c>
    </row>
    <row r="944" spans="1:12" ht="15">
      <c r="A944" s="86" t="s">
        <v>2529</v>
      </c>
      <c r="B944" s="86" t="s">
        <v>587</v>
      </c>
      <c r="C944" s="86">
        <v>3</v>
      </c>
      <c r="D944" s="123">
        <v>0.007057405425173295</v>
      </c>
      <c r="E944" s="123">
        <v>0.9084850188786499</v>
      </c>
      <c r="F944" s="86" t="s">
        <v>2363</v>
      </c>
      <c r="G944" s="86" t="b">
        <v>0</v>
      </c>
      <c r="H944" s="86" t="b">
        <v>0</v>
      </c>
      <c r="I944" s="86" t="b">
        <v>0</v>
      </c>
      <c r="J944" s="86" t="b">
        <v>0</v>
      </c>
      <c r="K944" s="86" t="b">
        <v>0</v>
      </c>
      <c r="L944" s="86" t="b">
        <v>0</v>
      </c>
    </row>
    <row r="945" spans="1:12" ht="15">
      <c r="A945" s="86" t="s">
        <v>587</v>
      </c>
      <c r="B945" s="86" t="s">
        <v>2470</v>
      </c>
      <c r="C945" s="86">
        <v>3</v>
      </c>
      <c r="D945" s="123">
        <v>0.007057405425173295</v>
      </c>
      <c r="E945" s="123">
        <v>1.5660623380564436</v>
      </c>
      <c r="F945" s="86" t="s">
        <v>2363</v>
      </c>
      <c r="G945" s="86" t="b">
        <v>0</v>
      </c>
      <c r="H945" s="86" t="b">
        <v>0</v>
      </c>
      <c r="I945" s="86" t="b">
        <v>0</v>
      </c>
      <c r="J945" s="86" t="b">
        <v>0</v>
      </c>
      <c r="K945" s="86" t="b">
        <v>0</v>
      </c>
      <c r="L945" s="86" t="b">
        <v>0</v>
      </c>
    </row>
    <row r="946" spans="1:12" ht="15">
      <c r="A946" s="86" t="s">
        <v>2470</v>
      </c>
      <c r="B946" s="86" t="s">
        <v>2471</v>
      </c>
      <c r="C946" s="86">
        <v>3</v>
      </c>
      <c r="D946" s="123">
        <v>0.007057405425173295</v>
      </c>
      <c r="E946" s="123">
        <v>2.005395031886706</v>
      </c>
      <c r="F946" s="86" t="s">
        <v>2363</v>
      </c>
      <c r="G946" s="86" t="b">
        <v>0</v>
      </c>
      <c r="H946" s="86" t="b">
        <v>0</v>
      </c>
      <c r="I946" s="86" t="b">
        <v>0</v>
      </c>
      <c r="J946" s="86" t="b">
        <v>0</v>
      </c>
      <c r="K946" s="86" t="b">
        <v>0</v>
      </c>
      <c r="L946" s="86" t="b">
        <v>0</v>
      </c>
    </row>
    <row r="947" spans="1:12" ht="15">
      <c r="A947" s="86" t="s">
        <v>2471</v>
      </c>
      <c r="B947" s="86" t="s">
        <v>2472</v>
      </c>
      <c r="C947" s="86">
        <v>3</v>
      </c>
      <c r="D947" s="123">
        <v>0.007057405425173295</v>
      </c>
      <c r="E947" s="123">
        <v>2.005395031886706</v>
      </c>
      <c r="F947" s="86" t="s">
        <v>2363</v>
      </c>
      <c r="G947" s="86" t="b">
        <v>0</v>
      </c>
      <c r="H947" s="86" t="b">
        <v>0</v>
      </c>
      <c r="I947" s="86" t="b">
        <v>0</v>
      </c>
      <c r="J947" s="86" t="b">
        <v>0</v>
      </c>
      <c r="K947" s="86" t="b">
        <v>0</v>
      </c>
      <c r="L947" s="86" t="b">
        <v>0</v>
      </c>
    </row>
    <row r="948" spans="1:12" ht="15">
      <c r="A948" s="86" t="s">
        <v>2472</v>
      </c>
      <c r="B948" s="86" t="s">
        <v>3314</v>
      </c>
      <c r="C948" s="86">
        <v>3</v>
      </c>
      <c r="D948" s="123">
        <v>0.007057405425173295</v>
      </c>
      <c r="E948" s="123">
        <v>2.130333768495006</v>
      </c>
      <c r="F948" s="86" t="s">
        <v>2363</v>
      </c>
      <c r="G948" s="86" t="b">
        <v>0</v>
      </c>
      <c r="H948" s="86" t="b">
        <v>0</v>
      </c>
      <c r="I948" s="86" t="b">
        <v>0</v>
      </c>
      <c r="J948" s="86" t="b">
        <v>0</v>
      </c>
      <c r="K948" s="86" t="b">
        <v>0</v>
      </c>
      <c r="L948" s="86" t="b">
        <v>0</v>
      </c>
    </row>
    <row r="949" spans="1:12" ht="15">
      <c r="A949" s="86" t="s">
        <v>3314</v>
      </c>
      <c r="B949" s="86" t="s">
        <v>3129</v>
      </c>
      <c r="C949" s="86">
        <v>3</v>
      </c>
      <c r="D949" s="123">
        <v>0.007057405425173295</v>
      </c>
      <c r="E949" s="123">
        <v>2.005395031886706</v>
      </c>
      <c r="F949" s="86" t="s">
        <v>2363</v>
      </c>
      <c r="G949" s="86" t="b">
        <v>0</v>
      </c>
      <c r="H949" s="86" t="b">
        <v>0</v>
      </c>
      <c r="I949" s="86" t="b">
        <v>0</v>
      </c>
      <c r="J949" s="86" t="b">
        <v>0</v>
      </c>
      <c r="K949" s="86" t="b">
        <v>0</v>
      </c>
      <c r="L949" s="86" t="b">
        <v>0</v>
      </c>
    </row>
    <row r="950" spans="1:12" ht="15">
      <c r="A950" s="86" t="s">
        <v>3129</v>
      </c>
      <c r="B950" s="86" t="s">
        <v>3315</v>
      </c>
      <c r="C950" s="86">
        <v>3</v>
      </c>
      <c r="D950" s="123">
        <v>0.007057405425173295</v>
      </c>
      <c r="E950" s="123">
        <v>2.005395031886706</v>
      </c>
      <c r="F950" s="86" t="s">
        <v>2363</v>
      </c>
      <c r="G950" s="86" t="b">
        <v>0</v>
      </c>
      <c r="H950" s="86" t="b">
        <v>0</v>
      </c>
      <c r="I950" s="86" t="b">
        <v>0</v>
      </c>
      <c r="J950" s="86" t="b">
        <v>0</v>
      </c>
      <c r="K950" s="86" t="b">
        <v>0</v>
      </c>
      <c r="L950" s="86" t="b">
        <v>0</v>
      </c>
    </row>
    <row r="951" spans="1:12" ht="15">
      <c r="A951" s="86" t="s">
        <v>3315</v>
      </c>
      <c r="B951" s="86" t="s">
        <v>2521</v>
      </c>
      <c r="C951" s="86">
        <v>3</v>
      </c>
      <c r="D951" s="123">
        <v>0.007057405425173295</v>
      </c>
      <c r="E951" s="123">
        <v>1.7623569832004118</v>
      </c>
      <c r="F951" s="86" t="s">
        <v>2363</v>
      </c>
      <c r="G951" s="86" t="b">
        <v>0</v>
      </c>
      <c r="H951" s="86" t="b">
        <v>0</v>
      </c>
      <c r="I951" s="86" t="b">
        <v>0</v>
      </c>
      <c r="J951" s="86" t="b">
        <v>0</v>
      </c>
      <c r="K951" s="86" t="b">
        <v>0</v>
      </c>
      <c r="L951" s="86" t="b">
        <v>0</v>
      </c>
    </row>
    <row r="952" spans="1:12" ht="15">
      <c r="A952" s="86" t="s">
        <v>387</v>
      </c>
      <c r="B952" s="86" t="s">
        <v>3183</v>
      </c>
      <c r="C952" s="86">
        <v>3</v>
      </c>
      <c r="D952" s="123">
        <v>0.007057405425173295</v>
      </c>
      <c r="E952" s="123">
        <v>1.2037626856535397</v>
      </c>
      <c r="F952" s="86" t="s">
        <v>2363</v>
      </c>
      <c r="G952" s="86" t="b">
        <v>0</v>
      </c>
      <c r="H952" s="86" t="b">
        <v>0</v>
      </c>
      <c r="I952" s="86" t="b">
        <v>0</v>
      </c>
      <c r="J952" s="86" t="b">
        <v>0</v>
      </c>
      <c r="K952" s="86" t="b">
        <v>0</v>
      </c>
      <c r="L952" s="86" t="b">
        <v>0</v>
      </c>
    </row>
    <row r="953" spans="1:12" ht="15">
      <c r="A953" s="86" t="s">
        <v>3183</v>
      </c>
      <c r="B953" s="86" t="s">
        <v>3316</v>
      </c>
      <c r="C953" s="86">
        <v>3</v>
      </c>
      <c r="D953" s="123">
        <v>0.007057405425173295</v>
      </c>
      <c r="E953" s="123">
        <v>1.9084850188786497</v>
      </c>
      <c r="F953" s="86" t="s">
        <v>2363</v>
      </c>
      <c r="G953" s="86" t="b">
        <v>0</v>
      </c>
      <c r="H953" s="86" t="b">
        <v>0</v>
      </c>
      <c r="I953" s="86" t="b">
        <v>0</v>
      </c>
      <c r="J953" s="86" t="b">
        <v>0</v>
      </c>
      <c r="K953" s="86" t="b">
        <v>0</v>
      </c>
      <c r="L953" s="86" t="b">
        <v>0</v>
      </c>
    </row>
    <row r="954" spans="1:12" ht="15">
      <c r="A954" s="86" t="s">
        <v>3316</v>
      </c>
      <c r="B954" s="86" t="s">
        <v>3317</v>
      </c>
      <c r="C954" s="86">
        <v>3</v>
      </c>
      <c r="D954" s="123">
        <v>0.007057405425173295</v>
      </c>
      <c r="E954" s="123">
        <v>2.130333768495006</v>
      </c>
      <c r="F954" s="86" t="s">
        <v>2363</v>
      </c>
      <c r="G954" s="86" t="b">
        <v>0</v>
      </c>
      <c r="H954" s="86" t="b">
        <v>0</v>
      </c>
      <c r="I954" s="86" t="b">
        <v>0</v>
      </c>
      <c r="J954" s="86" t="b">
        <v>0</v>
      </c>
      <c r="K954" s="86" t="b">
        <v>0</v>
      </c>
      <c r="L954" s="86" t="b">
        <v>0</v>
      </c>
    </row>
    <row r="955" spans="1:12" ht="15">
      <c r="A955" s="86" t="s">
        <v>3317</v>
      </c>
      <c r="B955" s="86" t="s">
        <v>2526</v>
      </c>
      <c r="C955" s="86">
        <v>3</v>
      </c>
      <c r="D955" s="123">
        <v>0.007057405425173295</v>
      </c>
      <c r="E955" s="123">
        <v>1.8293037728310249</v>
      </c>
      <c r="F955" s="86" t="s">
        <v>2363</v>
      </c>
      <c r="G955" s="86" t="b">
        <v>0</v>
      </c>
      <c r="H955" s="86" t="b">
        <v>0</v>
      </c>
      <c r="I955" s="86" t="b">
        <v>0</v>
      </c>
      <c r="J955" s="86" t="b">
        <v>0</v>
      </c>
      <c r="K955" s="86" t="b">
        <v>0</v>
      </c>
      <c r="L955" s="86" t="b">
        <v>0</v>
      </c>
    </row>
    <row r="956" spans="1:12" ht="15">
      <c r="A956" s="86" t="s">
        <v>2465</v>
      </c>
      <c r="B956" s="86" t="s">
        <v>2528</v>
      </c>
      <c r="C956" s="86">
        <v>2</v>
      </c>
      <c r="D956" s="123">
        <v>0.005510846602544278</v>
      </c>
      <c r="E956" s="123">
        <v>1.9084850188786497</v>
      </c>
      <c r="F956" s="86" t="s">
        <v>2363</v>
      </c>
      <c r="G956" s="86" t="b">
        <v>0</v>
      </c>
      <c r="H956" s="86" t="b">
        <v>0</v>
      </c>
      <c r="I956" s="86" t="b">
        <v>0</v>
      </c>
      <c r="J956" s="86" t="b">
        <v>0</v>
      </c>
      <c r="K956" s="86" t="b">
        <v>0</v>
      </c>
      <c r="L956" s="86" t="b">
        <v>0</v>
      </c>
    </row>
    <row r="957" spans="1:12" ht="15">
      <c r="A957" s="86" t="s">
        <v>2528</v>
      </c>
      <c r="B957" s="86" t="s">
        <v>587</v>
      </c>
      <c r="C957" s="86">
        <v>2</v>
      </c>
      <c r="D957" s="123">
        <v>0.005510846602544278</v>
      </c>
      <c r="E957" s="123">
        <v>0.7323937598229685</v>
      </c>
      <c r="F957" s="86" t="s">
        <v>2363</v>
      </c>
      <c r="G957" s="86" t="b">
        <v>0</v>
      </c>
      <c r="H957" s="86" t="b">
        <v>0</v>
      </c>
      <c r="I957" s="86" t="b">
        <v>0</v>
      </c>
      <c r="J957" s="86" t="b">
        <v>0</v>
      </c>
      <c r="K957" s="86" t="b">
        <v>0</v>
      </c>
      <c r="L957" s="86" t="b">
        <v>0</v>
      </c>
    </row>
    <row r="958" spans="1:12" ht="15">
      <c r="A958" s="86" t="s">
        <v>587</v>
      </c>
      <c r="B958" s="86" t="s">
        <v>2523</v>
      </c>
      <c r="C958" s="86">
        <v>2</v>
      </c>
      <c r="D958" s="123">
        <v>0.005510846602544278</v>
      </c>
      <c r="E958" s="123">
        <v>0.9640023467284812</v>
      </c>
      <c r="F958" s="86" t="s">
        <v>2363</v>
      </c>
      <c r="G958" s="86" t="b">
        <v>0</v>
      </c>
      <c r="H958" s="86" t="b">
        <v>0</v>
      </c>
      <c r="I958" s="86" t="b">
        <v>0</v>
      </c>
      <c r="J958" s="86" t="b">
        <v>0</v>
      </c>
      <c r="K958" s="86" t="b">
        <v>0</v>
      </c>
      <c r="L958" s="86" t="b">
        <v>0</v>
      </c>
    </row>
    <row r="959" spans="1:12" ht="15">
      <c r="A959" s="86" t="s">
        <v>2523</v>
      </c>
      <c r="B959" s="86" t="s">
        <v>3116</v>
      </c>
      <c r="C959" s="86">
        <v>2</v>
      </c>
      <c r="D959" s="123">
        <v>0.005510846602544278</v>
      </c>
      <c r="E959" s="123">
        <v>1.5282737771670438</v>
      </c>
      <c r="F959" s="86" t="s">
        <v>2363</v>
      </c>
      <c r="G959" s="86" t="b">
        <v>0</v>
      </c>
      <c r="H959" s="86" t="b">
        <v>0</v>
      </c>
      <c r="I959" s="86" t="b">
        <v>0</v>
      </c>
      <c r="J959" s="86" t="b">
        <v>1</v>
      </c>
      <c r="K959" s="86" t="b">
        <v>0</v>
      </c>
      <c r="L959" s="86" t="b">
        <v>0</v>
      </c>
    </row>
    <row r="960" spans="1:12" ht="15">
      <c r="A960" s="86" t="s">
        <v>3116</v>
      </c>
      <c r="B960" s="86" t="s">
        <v>2529</v>
      </c>
      <c r="C960" s="86">
        <v>2</v>
      </c>
      <c r="D960" s="123">
        <v>0.005510846602544278</v>
      </c>
      <c r="E960" s="123">
        <v>1.7323937598229686</v>
      </c>
      <c r="F960" s="86" t="s">
        <v>2363</v>
      </c>
      <c r="G960" s="86" t="b">
        <v>1</v>
      </c>
      <c r="H960" s="86" t="b">
        <v>0</v>
      </c>
      <c r="I960" s="86" t="b">
        <v>0</v>
      </c>
      <c r="J960" s="86" t="b">
        <v>0</v>
      </c>
      <c r="K960" s="86" t="b">
        <v>0</v>
      </c>
      <c r="L960" s="86" t="b">
        <v>0</v>
      </c>
    </row>
    <row r="961" spans="1:12" ht="15">
      <c r="A961" s="86" t="s">
        <v>2529</v>
      </c>
      <c r="B961" s="86" t="s">
        <v>3418</v>
      </c>
      <c r="C961" s="86">
        <v>2</v>
      </c>
      <c r="D961" s="123">
        <v>0.005510846602544278</v>
      </c>
      <c r="E961" s="123">
        <v>1.9084850188786497</v>
      </c>
      <c r="F961" s="86" t="s">
        <v>2363</v>
      </c>
      <c r="G961" s="86" t="b">
        <v>0</v>
      </c>
      <c r="H961" s="86" t="b">
        <v>0</v>
      </c>
      <c r="I961" s="86" t="b">
        <v>0</v>
      </c>
      <c r="J961" s="86" t="b">
        <v>0</v>
      </c>
      <c r="K961" s="86" t="b">
        <v>0</v>
      </c>
      <c r="L961" s="86" t="b">
        <v>0</v>
      </c>
    </row>
    <row r="962" spans="1:12" ht="15">
      <c r="A962" s="86" t="s">
        <v>3418</v>
      </c>
      <c r="B962" s="86" t="s">
        <v>2524</v>
      </c>
      <c r="C962" s="86">
        <v>2</v>
      </c>
      <c r="D962" s="123">
        <v>0.005510846602544278</v>
      </c>
      <c r="E962" s="123">
        <v>1.704365036222725</v>
      </c>
      <c r="F962" s="86" t="s">
        <v>2363</v>
      </c>
      <c r="G962" s="86" t="b">
        <v>0</v>
      </c>
      <c r="H962" s="86" t="b">
        <v>0</v>
      </c>
      <c r="I962" s="86" t="b">
        <v>0</v>
      </c>
      <c r="J962" s="86" t="b">
        <v>0</v>
      </c>
      <c r="K962" s="86" t="b">
        <v>0</v>
      </c>
      <c r="L962" s="86" t="b">
        <v>0</v>
      </c>
    </row>
    <row r="963" spans="1:12" ht="15">
      <c r="A963" s="86" t="s">
        <v>2524</v>
      </c>
      <c r="B963" s="86" t="s">
        <v>3117</v>
      </c>
      <c r="C963" s="86">
        <v>2</v>
      </c>
      <c r="D963" s="123">
        <v>0.005510846602544278</v>
      </c>
      <c r="E963" s="123">
        <v>1.5282737771670438</v>
      </c>
      <c r="F963" s="86" t="s">
        <v>2363</v>
      </c>
      <c r="G963" s="86" t="b">
        <v>0</v>
      </c>
      <c r="H963" s="86" t="b">
        <v>0</v>
      </c>
      <c r="I963" s="86" t="b">
        <v>0</v>
      </c>
      <c r="J963" s="86" t="b">
        <v>1</v>
      </c>
      <c r="K963" s="86" t="b">
        <v>0</v>
      </c>
      <c r="L963" s="86" t="b">
        <v>0</v>
      </c>
    </row>
    <row r="964" spans="1:12" ht="15">
      <c r="A964" s="86" t="s">
        <v>3117</v>
      </c>
      <c r="B964" s="86" t="s">
        <v>3419</v>
      </c>
      <c r="C964" s="86">
        <v>2</v>
      </c>
      <c r="D964" s="123">
        <v>0.005510846602544278</v>
      </c>
      <c r="E964" s="123">
        <v>2.130333768495006</v>
      </c>
      <c r="F964" s="86" t="s">
        <v>2363</v>
      </c>
      <c r="G964" s="86" t="b">
        <v>1</v>
      </c>
      <c r="H964" s="86" t="b">
        <v>0</v>
      </c>
      <c r="I964" s="86" t="b">
        <v>0</v>
      </c>
      <c r="J964" s="86" t="b">
        <v>0</v>
      </c>
      <c r="K964" s="86" t="b">
        <v>0</v>
      </c>
      <c r="L964" s="86" t="b">
        <v>0</v>
      </c>
    </row>
    <row r="965" spans="1:12" ht="15">
      <c r="A965" s="86" t="s">
        <v>3419</v>
      </c>
      <c r="B965" s="86" t="s">
        <v>3420</v>
      </c>
      <c r="C965" s="86">
        <v>2</v>
      </c>
      <c r="D965" s="123">
        <v>0.005510846602544278</v>
      </c>
      <c r="E965" s="123">
        <v>2.3064250275506875</v>
      </c>
      <c r="F965" s="86" t="s">
        <v>2363</v>
      </c>
      <c r="G965" s="86" t="b">
        <v>0</v>
      </c>
      <c r="H965" s="86" t="b">
        <v>0</v>
      </c>
      <c r="I965" s="86" t="b">
        <v>0</v>
      </c>
      <c r="J965" s="86" t="b">
        <v>1</v>
      </c>
      <c r="K965" s="86" t="b">
        <v>0</v>
      </c>
      <c r="L965" s="86" t="b">
        <v>0</v>
      </c>
    </row>
    <row r="966" spans="1:12" ht="15">
      <c r="A966" s="86" t="s">
        <v>3420</v>
      </c>
      <c r="B966" s="86" t="s">
        <v>3298</v>
      </c>
      <c r="C966" s="86">
        <v>2</v>
      </c>
      <c r="D966" s="123">
        <v>0.005510846602544278</v>
      </c>
      <c r="E966" s="123">
        <v>2.3064250275506875</v>
      </c>
      <c r="F966" s="86" t="s">
        <v>2363</v>
      </c>
      <c r="G966" s="86" t="b">
        <v>1</v>
      </c>
      <c r="H966" s="86" t="b">
        <v>0</v>
      </c>
      <c r="I966" s="86" t="b">
        <v>0</v>
      </c>
      <c r="J966" s="86" t="b">
        <v>0</v>
      </c>
      <c r="K966" s="86" t="b">
        <v>0</v>
      </c>
      <c r="L966" s="86" t="b">
        <v>0</v>
      </c>
    </row>
    <row r="967" spans="1:12" ht="15">
      <c r="A967" s="86" t="s">
        <v>3298</v>
      </c>
      <c r="B967" s="86" t="s">
        <v>3092</v>
      </c>
      <c r="C967" s="86">
        <v>2</v>
      </c>
      <c r="D967" s="123">
        <v>0.005510846602544278</v>
      </c>
      <c r="E967" s="123">
        <v>2.130333768495006</v>
      </c>
      <c r="F967" s="86" t="s">
        <v>2363</v>
      </c>
      <c r="G967" s="86" t="b">
        <v>0</v>
      </c>
      <c r="H967" s="86" t="b">
        <v>0</v>
      </c>
      <c r="I967" s="86" t="b">
        <v>0</v>
      </c>
      <c r="J967" s="86" t="b">
        <v>0</v>
      </c>
      <c r="K967" s="86" t="b">
        <v>0</v>
      </c>
      <c r="L967" s="86" t="b">
        <v>0</v>
      </c>
    </row>
    <row r="968" spans="1:12" ht="15">
      <c r="A968" s="86" t="s">
        <v>3092</v>
      </c>
      <c r="B968" s="86" t="s">
        <v>2526</v>
      </c>
      <c r="C968" s="86">
        <v>2</v>
      </c>
      <c r="D968" s="123">
        <v>0.005510846602544278</v>
      </c>
      <c r="E968" s="123">
        <v>1.6532125137753435</v>
      </c>
      <c r="F968" s="86" t="s">
        <v>2363</v>
      </c>
      <c r="G968" s="86" t="b">
        <v>0</v>
      </c>
      <c r="H968" s="86" t="b">
        <v>0</v>
      </c>
      <c r="I968" s="86" t="b">
        <v>0</v>
      </c>
      <c r="J968" s="86" t="b">
        <v>0</v>
      </c>
      <c r="K968" s="86" t="b">
        <v>0</v>
      </c>
      <c r="L968" s="86" t="b">
        <v>0</v>
      </c>
    </row>
    <row r="969" spans="1:12" ht="15">
      <c r="A969" s="86" t="s">
        <v>2526</v>
      </c>
      <c r="B969" s="86" t="s">
        <v>2527</v>
      </c>
      <c r="C969" s="86">
        <v>2</v>
      </c>
      <c r="D969" s="123">
        <v>0.005510846602544278</v>
      </c>
      <c r="E969" s="123">
        <v>1.6532125137753435</v>
      </c>
      <c r="F969" s="86" t="s">
        <v>2363</v>
      </c>
      <c r="G969" s="86" t="b">
        <v>0</v>
      </c>
      <c r="H969" s="86" t="b">
        <v>0</v>
      </c>
      <c r="I969" s="86" t="b">
        <v>0</v>
      </c>
      <c r="J969" s="86" t="b">
        <v>1</v>
      </c>
      <c r="K969" s="86" t="b">
        <v>0</v>
      </c>
      <c r="L969" s="86" t="b">
        <v>0</v>
      </c>
    </row>
    <row r="970" spans="1:12" ht="15">
      <c r="A970" s="86" t="s">
        <v>2527</v>
      </c>
      <c r="B970" s="86" t="s">
        <v>3421</v>
      </c>
      <c r="C970" s="86">
        <v>2</v>
      </c>
      <c r="D970" s="123">
        <v>0.005510846602544278</v>
      </c>
      <c r="E970" s="123">
        <v>2.005395031886706</v>
      </c>
      <c r="F970" s="86" t="s">
        <v>2363</v>
      </c>
      <c r="G970" s="86" t="b">
        <v>1</v>
      </c>
      <c r="H970" s="86" t="b">
        <v>0</v>
      </c>
      <c r="I970" s="86" t="b">
        <v>0</v>
      </c>
      <c r="J970" s="86" t="b">
        <v>0</v>
      </c>
      <c r="K970" s="86" t="b">
        <v>0</v>
      </c>
      <c r="L970" s="86" t="b">
        <v>0</v>
      </c>
    </row>
    <row r="971" spans="1:12" ht="15">
      <c r="A971" s="86" t="s">
        <v>3421</v>
      </c>
      <c r="B971" s="86" t="s">
        <v>2524</v>
      </c>
      <c r="C971" s="86">
        <v>2</v>
      </c>
      <c r="D971" s="123">
        <v>0.005510846602544278</v>
      </c>
      <c r="E971" s="123">
        <v>1.704365036222725</v>
      </c>
      <c r="F971" s="86" t="s">
        <v>2363</v>
      </c>
      <c r="G971" s="86" t="b">
        <v>0</v>
      </c>
      <c r="H971" s="86" t="b">
        <v>0</v>
      </c>
      <c r="I971" s="86" t="b">
        <v>0</v>
      </c>
      <c r="J971" s="86" t="b">
        <v>0</v>
      </c>
      <c r="K971" s="86" t="b">
        <v>0</v>
      </c>
      <c r="L971" s="86" t="b">
        <v>0</v>
      </c>
    </row>
    <row r="972" spans="1:12" ht="15">
      <c r="A972" s="86" t="s">
        <v>2527</v>
      </c>
      <c r="B972" s="86" t="s">
        <v>3422</v>
      </c>
      <c r="C972" s="86">
        <v>2</v>
      </c>
      <c r="D972" s="123">
        <v>0.005510846602544278</v>
      </c>
      <c r="E972" s="123">
        <v>2.005395031886706</v>
      </c>
      <c r="F972" s="86" t="s">
        <v>2363</v>
      </c>
      <c r="G972" s="86" t="b">
        <v>1</v>
      </c>
      <c r="H972" s="86" t="b">
        <v>0</v>
      </c>
      <c r="I972" s="86" t="b">
        <v>0</v>
      </c>
      <c r="J972" s="86" t="b">
        <v>0</v>
      </c>
      <c r="K972" s="86" t="b">
        <v>0</v>
      </c>
      <c r="L972" s="86" t="b">
        <v>0</v>
      </c>
    </row>
    <row r="973" spans="1:12" ht="15">
      <c r="A973" s="86" t="s">
        <v>3422</v>
      </c>
      <c r="B973" s="86" t="s">
        <v>3423</v>
      </c>
      <c r="C973" s="86">
        <v>2</v>
      </c>
      <c r="D973" s="123">
        <v>0.005510846602544278</v>
      </c>
      <c r="E973" s="123">
        <v>2.3064250275506875</v>
      </c>
      <c r="F973" s="86" t="s">
        <v>2363</v>
      </c>
      <c r="G973" s="86" t="b">
        <v>0</v>
      </c>
      <c r="H973" s="86" t="b">
        <v>0</v>
      </c>
      <c r="I973" s="86" t="b">
        <v>0</v>
      </c>
      <c r="J973" s="86" t="b">
        <v>0</v>
      </c>
      <c r="K973" s="86" t="b">
        <v>0</v>
      </c>
      <c r="L973" s="86" t="b">
        <v>0</v>
      </c>
    </row>
    <row r="974" spans="1:12" ht="15">
      <c r="A974" s="86" t="s">
        <v>3423</v>
      </c>
      <c r="B974" s="86" t="s">
        <v>2524</v>
      </c>
      <c r="C974" s="86">
        <v>2</v>
      </c>
      <c r="D974" s="123">
        <v>0.005510846602544278</v>
      </c>
      <c r="E974" s="123">
        <v>1.704365036222725</v>
      </c>
      <c r="F974" s="86" t="s">
        <v>2363</v>
      </c>
      <c r="G974" s="86" t="b">
        <v>0</v>
      </c>
      <c r="H974" s="86" t="b">
        <v>0</v>
      </c>
      <c r="I974" s="86" t="b">
        <v>0</v>
      </c>
      <c r="J974" s="86" t="b">
        <v>0</v>
      </c>
      <c r="K974" s="86" t="b">
        <v>0</v>
      </c>
      <c r="L974" s="86" t="b">
        <v>0</v>
      </c>
    </row>
    <row r="975" spans="1:12" ht="15">
      <c r="A975" s="86" t="s">
        <v>2521</v>
      </c>
      <c r="B975" s="86" t="s">
        <v>2525</v>
      </c>
      <c r="C975" s="86">
        <v>2</v>
      </c>
      <c r="D975" s="123">
        <v>0.005510846602544278</v>
      </c>
      <c r="E975" s="123">
        <v>1.130333768495006</v>
      </c>
      <c r="F975" s="86" t="s">
        <v>2363</v>
      </c>
      <c r="G975" s="86" t="b">
        <v>0</v>
      </c>
      <c r="H975" s="86" t="b">
        <v>0</v>
      </c>
      <c r="I975" s="86" t="b">
        <v>0</v>
      </c>
      <c r="J975" s="86" t="b">
        <v>1</v>
      </c>
      <c r="K975" s="86" t="b">
        <v>0</v>
      </c>
      <c r="L975" s="86" t="b">
        <v>0</v>
      </c>
    </row>
    <row r="976" spans="1:12" ht="15">
      <c r="A976" s="86" t="s">
        <v>2525</v>
      </c>
      <c r="B976" s="86" t="s">
        <v>2523</v>
      </c>
      <c r="C976" s="86">
        <v>2</v>
      </c>
      <c r="D976" s="123">
        <v>0.005510846602544278</v>
      </c>
      <c r="E976" s="123">
        <v>1.1602969918724493</v>
      </c>
      <c r="F976" s="86" t="s">
        <v>2363</v>
      </c>
      <c r="G976" s="86" t="b">
        <v>1</v>
      </c>
      <c r="H976" s="86" t="b">
        <v>0</v>
      </c>
      <c r="I976" s="86" t="b">
        <v>0</v>
      </c>
      <c r="J976" s="86" t="b">
        <v>0</v>
      </c>
      <c r="K976" s="86" t="b">
        <v>0</v>
      </c>
      <c r="L976" s="86" t="b">
        <v>0</v>
      </c>
    </row>
    <row r="977" spans="1:12" ht="15">
      <c r="A977" s="86" t="s">
        <v>2523</v>
      </c>
      <c r="B977" s="86" t="s">
        <v>387</v>
      </c>
      <c r="C977" s="86">
        <v>2</v>
      </c>
      <c r="D977" s="123">
        <v>0.005510846602544278</v>
      </c>
      <c r="E977" s="123">
        <v>0.7749461105084322</v>
      </c>
      <c r="F977" s="86" t="s">
        <v>2363</v>
      </c>
      <c r="G977" s="86" t="b">
        <v>0</v>
      </c>
      <c r="H977" s="86" t="b">
        <v>0</v>
      </c>
      <c r="I977" s="86" t="b">
        <v>0</v>
      </c>
      <c r="J977" s="86" t="b">
        <v>0</v>
      </c>
      <c r="K977" s="86" t="b">
        <v>0</v>
      </c>
      <c r="L977" s="86" t="b">
        <v>0</v>
      </c>
    </row>
    <row r="978" spans="1:12" ht="15">
      <c r="A978" s="86" t="s">
        <v>387</v>
      </c>
      <c r="B978" s="86" t="s">
        <v>3188</v>
      </c>
      <c r="C978" s="86">
        <v>2</v>
      </c>
      <c r="D978" s="123">
        <v>0.005510846602544278</v>
      </c>
      <c r="E978" s="123">
        <v>1.1526101632061583</v>
      </c>
      <c r="F978" s="86" t="s">
        <v>2363</v>
      </c>
      <c r="G978" s="86" t="b">
        <v>0</v>
      </c>
      <c r="H978" s="86" t="b">
        <v>0</v>
      </c>
      <c r="I978" s="86" t="b">
        <v>0</v>
      </c>
      <c r="J978" s="86" t="b">
        <v>0</v>
      </c>
      <c r="K978" s="86" t="b">
        <v>0</v>
      </c>
      <c r="L978" s="86" t="b">
        <v>0</v>
      </c>
    </row>
    <row r="979" spans="1:12" ht="15">
      <c r="A979" s="86" t="s">
        <v>3188</v>
      </c>
      <c r="B979" s="86" t="s">
        <v>3321</v>
      </c>
      <c r="C979" s="86">
        <v>2</v>
      </c>
      <c r="D979" s="123">
        <v>0.005510846602544278</v>
      </c>
      <c r="E979" s="123">
        <v>2.130333768495006</v>
      </c>
      <c r="F979" s="86" t="s">
        <v>2363</v>
      </c>
      <c r="G979" s="86" t="b">
        <v>0</v>
      </c>
      <c r="H979" s="86" t="b">
        <v>0</v>
      </c>
      <c r="I979" s="86" t="b">
        <v>0</v>
      </c>
      <c r="J979" s="86" t="b">
        <v>0</v>
      </c>
      <c r="K979" s="86" t="b">
        <v>0</v>
      </c>
      <c r="L979" s="86" t="b">
        <v>0</v>
      </c>
    </row>
    <row r="980" spans="1:12" ht="15">
      <c r="A980" s="86" t="s">
        <v>3321</v>
      </c>
      <c r="B980" s="86" t="s">
        <v>3447</v>
      </c>
      <c r="C980" s="86">
        <v>2</v>
      </c>
      <c r="D980" s="123">
        <v>0.005510846602544278</v>
      </c>
      <c r="E980" s="123">
        <v>2.3064250275506875</v>
      </c>
      <c r="F980" s="86" t="s">
        <v>2363</v>
      </c>
      <c r="G980" s="86" t="b">
        <v>0</v>
      </c>
      <c r="H980" s="86" t="b">
        <v>0</v>
      </c>
      <c r="I980" s="86" t="b">
        <v>0</v>
      </c>
      <c r="J980" s="86" t="b">
        <v>0</v>
      </c>
      <c r="K980" s="86" t="b">
        <v>0</v>
      </c>
      <c r="L980" s="86" t="b">
        <v>0</v>
      </c>
    </row>
    <row r="981" spans="1:12" ht="15">
      <c r="A981" s="86" t="s">
        <v>3447</v>
      </c>
      <c r="B981" s="86" t="s">
        <v>3136</v>
      </c>
      <c r="C981" s="86">
        <v>2</v>
      </c>
      <c r="D981" s="123">
        <v>0.005510846602544278</v>
      </c>
      <c r="E981" s="123">
        <v>2.130333768495006</v>
      </c>
      <c r="F981" s="86" t="s">
        <v>2363</v>
      </c>
      <c r="G981" s="86" t="b">
        <v>0</v>
      </c>
      <c r="H981" s="86" t="b">
        <v>0</v>
      </c>
      <c r="I981" s="86" t="b">
        <v>0</v>
      </c>
      <c r="J981" s="86" t="b">
        <v>0</v>
      </c>
      <c r="K981" s="86" t="b">
        <v>0</v>
      </c>
      <c r="L981" s="86" t="b">
        <v>0</v>
      </c>
    </row>
    <row r="982" spans="1:12" ht="15">
      <c r="A982" s="86" t="s">
        <v>3136</v>
      </c>
      <c r="B982" s="86" t="s">
        <v>587</v>
      </c>
      <c r="C982" s="86">
        <v>2</v>
      </c>
      <c r="D982" s="123">
        <v>0.005510846602544278</v>
      </c>
      <c r="E982" s="123">
        <v>0.9542425094393249</v>
      </c>
      <c r="F982" s="86" t="s">
        <v>2363</v>
      </c>
      <c r="G982" s="86" t="b">
        <v>0</v>
      </c>
      <c r="H982" s="86" t="b">
        <v>0</v>
      </c>
      <c r="I982" s="86" t="b">
        <v>0</v>
      </c>
      <c r="J982" s="86" t="b">
        <v>0</v>
      </c>
      <c r="K982" s="86" t="b">
        <v>0</v>
      </c>
      <c r="L982" s="86" t="b">
        <v>0</v>
      </c>
    </row>
    <row r="983" spans="1:12" ht="15">
      <c r="A983" s="86" t="s">
        <v>387</v>
      </c>
      <c r="B983" s="86" t="s">
        <v>3098</v>
      </c>
      <c r="C983" s="86">
        <v>2</v>
      </c>
      <c r="D983" s="123">
        <v>0.005510846602544278</v>
      </c>
      <c r="E983" s="123">
        <v>1.1526101632061583</v>
      </c>
      <c r="F983" s="86" t="s">
        <v>2363</v>
      </c>
      <c r="G983" s="86" t="b">
        <v>0</v>
      </c>
      <c r="H983" s="86" t="b">
        <v>0</v>
      </c>
      <c r="I983" s="86" t="b">
        <v>0</v>
      </c>
      <c r="J983" s="86" t="b">
        <v>0</v>
      </c>
      <c r="K983" s="86" t="b">
        <v>0</v>
      </c>
      <c r="L983" s="86" t="b">
        <v>0</v>
      </c>
    </row>
    <row r="984" spans="1:12" ht="15">
      <c r="A984" s="86" t="s">
        <v>3152</v>
      </c>
      <c r="B984" s="86" t="s">
        <v>3150</v>
      </c>
      <c r="C984" s="86">
        <v>2</v>
      </c>
      <c r="D984" s="123">
        <v>0.005510846602544278</v>
      </c>
      <c r="E984" s="123">
        <v>2.3064250275506875</v>
      </c>
      <c r="F984" s="86" t="s">
        <v>2363</v>
      </c>
      <c r="G984" s="86" t="b">
        <v>0</v>
      </c>
      <c r="H984" s="86" t="b">
        <v>0</v>
      </c>
      <c r="I984" s="86" t="b">
        <v>0</v>
      </c>
      <c r="J984" s="86" t="b">
        <v>0</v>
      </c>
      <c r="K984" s="86" t="b">
        <v>0</v>
      </c>
      <c r="L984" s="86" t="b">
        <v>0</v>
      </c>
    </row>
    <row r="985" spans="1:12" ht="15">
      <c r="A985" s="86" t="s">
        <v>3150</v>
      </c>
      <c r="B985" s="86" t="s">
        <v>3329</v>
      </c>
      <c r="C985" s="86">
        <v>2</v>
      </c>
      <c r="D985" s="123">
        <v>0.005510846602544278</v>
      </c>
      <c r="E985" s="123">
        <v>2.130333768495006</v>
      </c>
      <c r="F985" s="86" t="s">
        <v>2363</v>
      </c>
      <c r="G985" s="86" t="b">
        <v>0</v>
      </c>
      <c r="H985" s="86" t="b">
        <v>0</v>
      </c>
      <c r="I985" s="86" t="b">
        <v>0</v>
      </c>
      <c r="J985" s="86" t="b">
        <v>0</v>
      </c>
      <c r="K985" s="86" t="b">
        <v>0</v>
      </c>
      <c r="L985" s="86" t="b">
        <v>0</v>
      </c>
    </row>
    <row r="986" spans="1:12" ht="15">
      <c r="A986" s="86" t="s">
        <v>3329</v>
      </c>
      <c r="B986" s="86" t="s">
        <v>3330</v>
      </c>
      <c r="C986" s="86">
        <v>2</v>
      </c>
      <c r="D986" s="123">
        <v>0.005510846602544278</v>
      </c>
      <c r="E986" s="123">
        <v>2.130333768495006</v>
      </c>
      <c r="F986" s="86" t="s">
        <v>2363</v>
      </c>
      <c r="G986" s="86" t="b">
        <v>0</v>
      </c>
      <c r="H986" s="86" t="b">
        <v>0</v>
      </c>
      <c r="I986" s="86" t="b">
        <v>0</v>
      </c>
      <c r="J986" s="86" t="b">
        <v>0</v>
      </c>
      <c r="K986" s="86" t="b">
        <v>0</v>
      </c>
      <c r="L986" s="86" t="b">
        <v>0</v>
      </c>
    </row>
    <row r="987" spans="1:12" ht="15">
      <c r="A987" s="86" t="s">
        <v>3330</v>
      </c>
      <c r="B987" s="86" t="s">
        <v>3453</v>
      </c>
      <c r="C987" s="86">
        <v>2</v>
      </c>
      <c r="D987" s="123">
        <v>0.005510846602544278</v>
      </c>
      <c r="E987" s="123">
        <v>2.3064250275506875</v>
      </c>
      <c r="F987" s="86" t="s">
        <v>2363</v>
      </c>
      <c r="G987" s="86" t="b">
        <v>0</v>
      </c>
      <c r="H987" s="86" t="b">
        <v>0</v>
      </c>
      <c r="I987" s="86" t="b">
        <v>0</v>
      </c>
      <c r="J987" s="86" t="b">
        <v>0</v>
      </c>
      <c r="K987" s="86" t="b">
        <v>0</v>
      </c>
      <c r="L987" s="86" t="b">
        <v>0</v>
      </c>
    </row>
    <row r="988" spans="1:12" ht="15">
      <c r="A988" s="86" t="s">
        <v>3453</v>
      </c>
      <c r="B988" s="86" t="s">
        <v>3454</v>
      </c>
      <c r="C988" s="86">
        <v>2</v>
      </c>
      <c r="D988" s="123">
        <v>0.005510846602544278</v>
      </c>
      <c r="E988" s="123">
        <v>2.3064250275506875</v>
      </c>
      <c r="F988" s="86" t="s">
        <v>2363</v>
      </c>
      <c r="G988" s="86" t="b">
        <v>0</v>
      </c>
      <c r="H988" s="86" t="b">
        <v>0</v>
      </c>
      <c r="I988" s="86" t="b">
        <v>0</v>
      </c>
      <c r="J988" s="86" t="b">
        <v>0</v>
      </c>
      <c r="K988" s="86" t="b">
        <v>0</v>
      </c>
      <c r="L988" s="86" t="b">
        <v>0</v>
      </c>
    </row>
    <row r="989" spans="1:12" ht="15">
      <c r="A989" s="86" t="s">
        <v>3454</v>
      </c>
      <c r="B989" s="86" t="s">
        <v>3097</v>
      </c>
      <c r="C989" s="86">
        <v>2</v>
      </c>
      <c r="D989" s="123">
        <v>0.005510846602544278</v>
      </c>
      <c r="E989" s="123">
        <v>1.9084850188786497</v>
      </c>
      <c r="F989" s="86" t="s">
        <v>2363</v>
      </c>
      <c r="G989" s="86" t="b">
        <v>0</v>
      </c>
      <c r="H989" s="86" t="b">
        <v>0</v>
      </c>
      <c r="I989" s="86" t="b">
        <v>0</v>
      </c>
      <c r="J989" s="86" t="b">
        <v>0</v>
      </c>
      <c r="K989" s="86" t="b">
        <v>0</v>
      </c>
      <c r="L989" s="86" t="b">
        <v>0</v>
      </c>
    </row>
    <row r="990" spans="1:12" ht="15">
      <c r="A990" s="86" t="s">
        <v>3097</v>
      </c>
      <c r="B990" s="86" t="s">
        <v>3455</v>
      </c>
      <c r="C990" s="86">
        <v>2</v>
      </c>
      <c r="D990" s="123">
        <v>0.005510846602544278</v>
      </c>
      <c r="E990" s="123">
        <v>1.9084850188786497</v>
      </c>
      <c r="F990" s="86" t="s">
        <v>2363</v>
      </c>
      <c r="G990" s="86" t="b">
        <v>0</v>
      </c>
      <c r="H990" s="86" t="b">
        <v>0</v>
      </c>
      <c r="I990" s="86" t="b">
        <v>0</v>
      </c>
      <c r="J990" s="86" t="b">
        <v>0</v>
      </c>
      <c r="K990" s="86" t="b">
        <v>0</v>
      </c>
      <c r="L990" s="86" t="b">
        <v>0</v>
      </c>
    </row>
    <row r="991" spans="1:12" ht="15">
      <c r="A991" s="86" t="s">
        <v>3455</v>
      </c>
      <c r="B991" s="86" t="s">
        <v>3080</v>
      </c>
      <c r="C991" s="86">
        <v>2</v>
      </c>
      <c r="D991" s="123">
        <v>0.005510846602544278</v>
      </c>
      <c r="E991" s="123">
        <v>2.3064250275506875</v>
      </c>
      <c r="F991" s="86" t="s">
        <v>2363</v>
      </c>
      <c r="G991" s="86" t="b">
        <v>0</v>
      </c>
      <c r="H991" s="86" t="b">
        <v>0</v>
      </c>
      <c r="I991" s="86" t="b">
        <v>0</v>
      </c>
      <c r="J991" s="86" t="b">
        <v>0</v>
      </c>
      <c r="K991" s="86" t="b">
        <v>0</v>
      </c>
      <c r="L991" s="86" t="b">
        <v>0</v>
      </c>
    </row>
    <row r="992" spans="1:12" ht="15">
      <c r="A992" s="86" t="s">
        <v>3080</v>
      </c>
      <c r="B992" s="86" t="s">
        <v>3456</v>
      </c>
      <c r="C992" s="86">
        <v>2</v>
      </c>
      <c r="D992" s="123">
        <v>0.005510846602544278</v>
      </c>
      <c r="E992" s="123">
        <v>2.3064250275506875</v>
      </c>
      <c r="F992" s="86" t="s">
        <v>2363</v>
      </c>
      <c r="G992" s="86" t="b">
        <v>0</v>
      </c>
      <c r="H992" s="86" t="b">
        <v>0</v>
      </c>
      <c r="I992" s="86" t="b">
        <v>0</v>
      </c>
      <c r="J992" s="86" t="b">
        <v>0</v>
      </c>
      <c r="K992" s="86" t="b">
        <v>0</v>
      </c>
      <c r="L992" s="86" t="b">
        <v>0</v>
      </c>
    </row>
    <row r="993" spans="1:12" ht="15">
      <c r="A993" s="86" t="s">
        <v>3456</v>
      </c>
      <c r="B993" s="86" t="s">
        <v>3457</v>
      </c>
      <c r="C993" s="86">
        <v>2</v>
      </c>
      <c r="D993" s="123">
        <v>0.005510846602544278</v>
      </c>
      <c r="E993" s="123">
        <v>2.3064250275506875</v>
      </c>
      <c r="F993" s="86" t="s">
        <v>2363</v>
      </c>
      <c r="G993" s="86" t="b">
        <v>0</v>
      </c>
      <c r="H993" s="86" t="b">
        <v>0</v>
      </c>
      <c r="I993" s="86" t="b">
        <v>0</v>
      </c>
      <c r="J993" s="86" t="b">
        <v>0</v>
      </c>
      <c r="K993" s="86" t="b">
        <v>0</v>
      </c>
      <c r="L993" s="86" t="b">
        <v>0</v>
      </c>
    </row>
    <row r="994" spans="1:12" ht="15">
      <c r="A994" s="86" t="s">
        <v>3457</v>
      </c>
      <c r="B994" s="86" t="s">
        <v>3458</v>
      </c>
      <c r="C994" s="86">
        <v>2</v>
      </c>
      <c r="D994" s="123">
        <v>0.005510846602544278</v>
      </c>
      <c r="E994" s="123">
        <v>2.3064250275506875</v>
      </c>
      <c r="F994" s="86" t="s">
        <v>2363</v>
      </c>
      <c r="G994" s="86" t="b">
        <v>0</v>
      </c>
      <c r="H994" s="86" t="b">
        <v>0</v>
      </c>
      <c r="I994" s="86" t="b">
        <v>0</v>
      </c>
      <c r="J994" s="86" t="b">
        <v>0</v>
      </c>
      <c r="K994" s="86" t="b">
        <v>0</v>
      </c>
      <c r="L994" s="86" t="b">
        <v>0</v>
      </c>
    </row>
    <row r="995" spans="1:12" ht="15">
      <c r="A995" s="86" t="s">
        <v>3458</v>
      </c>
      <c r="B995" s="86" t="s">
        <v>3081</v>
      </c>
      <c r="C995" s="86">
        <v>2</v>
      </c>
      <c r="D995" s="123">
        <v>0.005510846602544278</v>
      </c>
      <c r="E995" s="123">
        <v>2.3064250275506875</v>
      </c>
      <c r="F995" s="86" t="s">
        <v>2363</v>
      </c>
      <c r="G995" s="86" t="b">
        <v>0</v>
      </c>
      <c r="H995" s="86" t="b">
        <v>0</v>
      </c>
      <c r="I995" s="86" t="b">
        <v>0</v>
      </c>
      <c r="J995" s="86" t="b">
        <v>0</v>
      </c>
      <c r="K995" s="86" t="b">
        <v>0</v>
      </c>
      <c r="L995" s="86" t="b">
        <v>0</v>
      </c>
    </row>
    <row r="996" spans="1:12" ht="15">
      <c r="A996" s="86" t="s">
        <v>3081</v>
      </c>
      <c r="B996" s="86" t="s">
        <v>3459</v>
      </c>
      <c r="C996" s="86">
        <v>2</v>
      </c>
      <c r="D996" s="123">
        <v>0.005510846602544278</v>
      </c>
      <c r="E996" s="123">
        <v>2.3064250275506875</v>
      </c>
      <c r="F996" s="86" t="s">
        <v>2363</v>
      </c>
      <c r="G996" s="86" t="b">
        <v>0</v>
      </c>
      <c r="H996" s="86" t="b">
        <v>0</v>
      </c>
      <c r="I996" s="86" t="b">
        <v>0</v>
      </c>
      <c r="J996" s="86" t="b">
        <v>0</v>
      </c>
      <c r="K996" s="86" t="b">
        <v>0</v>
      </c>
      <c r="L996" s="86" t="b">
        <v>0</v>
      </c>
    </row>
    <row r="997" spans="1:12" ht="15">
      <c r="A997" s="86" t="s">
        <v>3459</v>
      </c>
      <c r="B997" s="86" t="s">
        <v>3460</v>
      </c>
      <c r="C997" s="86">
        <v>2</v>
      </c>
      <c r="D997" s="123">
        <v>0.005510846602544278</v>
      </c>
      <c r="E997" s="123">
        <v>2.3064250275506875</v>
      </c>
      <c r="F997" s="86" t="s">
        <v>2363</v>
      </c>
      <c r="G997" s="86" t="b">
        <v>0</v>
      </c>
      <c r="H997" s="86" t="b">
        <v>0</v>
      </c>
      <c r="I997" s="86" t="b">
        <v>0</v>
      </c>
      <c r="J997" s="86" t="b">
        <v>0</v>
      </c>
      <c r="K997" s="86" t="b">
        <v>0</v>
      </c>
      <c r="L997" s="86" t="b">
        <v>0</v>
      </c>
    </row>
    <row r="998" spans="1:12" ht="15">
      <c r="A998" s="86" t="s">
        <v>3460</v>
      </c>
      <c r="B998" s="86" t="s">
        <v>3461</v>
      </c>
      <c r="C998" s="86">
        <v>2</v>
      </c>
      <c r="D998" s="123">
        <v>0.005510846602544278</v>
      </c>
      <c r="E998" s="123">
        <v>2.3064250275506875</v>
      </c>
      <c r="F998" s="86" t="s">
        <v>2363</v>
      </c>
      <c r="G998" s="86" t="b">
        <v>0</v>
      </c>
      <c r="H998" s="86" t="b">
        <v>0</v>
      </c>
      <c r="I998" s="86" t="b">
        <v>0</v>
      </c>
      <c r="J998" s="86" t="b">
        <v>0</v>
      </c>
      <c r="K998" s="86" t="b">
        <v>0</v>
      </c>
      <c r="L998" s="86" t="b">
        <v>0</v>
      </c>
    </row>
    <row r="999" spans="1:12" ht="15">
      <c r="A999" s="86" t="s">
        <v>3461</v>
      </c>
      <c r="B999" s="86" t="s">
        <v>2524</v>
      </c>
      <c r="C999" s="86">
        <v>2</v>
      </c>
      <c r="D999" s="123">
        <v>0.005510846602544278</v>
      </c>
      <c r="E999" s="123">
        <v>1.704365036222725</v>
      </c>
      <c r="F999" s="86" t="s">
        <v>2363</v>
      </c>
      <c r="G999" s="86" t="b">
        <v>0</v>
      </c>
      <c r="H999" s="86" t="b">
        <v>0</v>
      </c>
      <c r="I999" s="86" t="b">
        <v>0</v>
      </c>
      <c r="J999" s="86" t="b">
        <v>0</v>
      </c>
      <c r="K999" s="86" t="b">
        <v>0</v>
      </c>
      <c r="L999" s="86" t="b">
        <v>0</v>
      </c>
    </row>
    <row r="1000" spans="1:12" ht="15">
      <c r="A1000" s="86" t="s">
        <v>2524</v>
      </c>
      <c r="B1000" s="86" t="s">
        <v>379</v>
      </c>
      <c r="C1000" s="86">
        <v>2</v>
      </c>
      <c r="D1000" s="123">
        <v>0.005510846602544278</v>
      </c>
      <c r="E1000" s="123">
        <v>1.704365036222725</v>
      </c>
      <c r="F1000" s="86" t="s">
        <v>2363</v>
      </c>
      <c r="G1000" s="86" t="b">
        <v>0</v>
      </c>
      <c r="H1000" s="86" t="b">
        <v>0</v>
      </c>
      <c r="I1000" s="86" t="b">
        <v>0</v>
      </c>
      <c r="J1000" s="86" t="b">
        <v>0</v>
      </c>
      <c r="K1000" s="86" t="b">
        <v>0</v>
      </c>
      <c r="L1000" s="86" t="b">
        <v>0</v>
      </c>
    </row>
    <row r="1001" spans="1:12" ht="15">
      <c r="A1001" s="86" t="s">
        <v>379</v>
      </c>
      <c r="B1001" s="86" t="s">
        <v>405</v>
      </c>
      <c r="C1001" s="86">
        <v>2</v>
      </c>
      <c r="D1001" s="123">
        <v>0.005510846602544278</v>
      </c>
      <c r="E1001" s="123">
        <v>2.3064250275506875</v>
      </c>
      <c r="F1001" s="86" t="s">
        <v>2363</v>
      </c>
      <c r="G1001" s="86" t="b">
        <v>0</v>
      </c>
      <c r="H1001" s="86" t="b">
        <v>0</v>
      </c>
      <c r="I1001" s="86" t="b">
        <v>0</v>
      </c>
      <c r="J1001" s="86" t="b">
        <v>0</v>
      </c>
      <c r="K1001" s="86" t="b">
        <v>0</v>
      </c>
      <c r="L1001" s="86" t="b">
        <v>0</v>
      </c>
    </row>
    <row r="1002" spans="1:12" ht="15">
      <c r="A1002" s="86" t="s">
        <v>405</v>
      </c>
      <c r="B1002" s="86" t="s">
        <v>387</v>
      </c>
      <c r="C1002" s="86">
        <v>2</v>
      </c>
      <c r="D1002" s="123">
        <v>0.005510846602544278</v>
      </c>
      <c r="E1002" s="123">
        <v>1.3770061018363946</v>
      </c>
      <c r="F1002" s="86" t="s">
        <v>2363</v>
      </c>
      <c r="G1002" s="86" t="b">
        <v>0</v>
      </c>
      <c r="H1002" s="86" t="b">
        <v>0</v>
      </c>
      <c r="I1002" s="86" t="b">
        <v>0</v>
      </c>
      <c r="J1002" s="86" t="b">
        <v>0</v>
      </c>
      <c r="K1002" s="86" t="b">
        <v>0</v>
      </c>
      <c r="L1002" s="86" t="b">
        <v>0</v>
      </c>
    </row>
    <row r="1003" spans="1:12" ht="15">
      <c r="A1003" s="86" t="s">
        <v>587</v>
      </c>
      <c r="B1003" s="86" t="s">
        <v>387</v>
      </c>
      <c r="C1003" s="86">
        <v>2</v>
      </c>
      <c r="D1003" s="123">
        <v>0.005510846602544278</v>
      </c>
      <c r="E1003" s="123">
        <v>0.6366434123421507</v>
      </c>
      <c r="F1003" s="86" t="s">
        <v>2363</v>
      </c>
      <c r="G1003" s="86" t="b">
        <v>0</v>
      </c>
      <c r="H1003" s="86" t="b">
        <v>0</v>
      </c>
      <c r="I1003" s="86" t="b">
        <v>0</v>
      </c>
      <c r="J1003" s="86" t="b">
        <v>0</v>
      </c>
      <c r="K1003" s="86" t="b">
        <v>0</v>
      </c>
      <c r="L1003" s="86" t="b">
        <v>0</v>
      </c>
    </row>
    <row r="1004" spans="1:12" ht="15">
      <c r="A1004" s="86" t="s">
        <v>3153</v>
      </c>
      <c r="B1004" s="86" t="s">
        <v>3274</v>
      </c>
      <c r="C1004" s="86">
        <v>2</v>
      </c>
      <c r="D1004" s="123">
        <v>0.005510846602544278</v>
      </c>
      <c r="E1004" s="123">
        <v>2.005395031886706</v>
      </c>
      <c r="F1004" s="86" t="s">
        <v>2363</v>
      </c>
      <c r="G1004" s="86" t="b">
        <v>1</v>
      </c>
      <c r="H1004" s="86" t="b">
        <v>0</v>
      </c>
      <c r="I1004" s="86" t="b">
        <v>0</v>
      </c>
      <c r="J1004" s="86" t="b">
        <v>0</v>
      </c>
      <c r="K1004" s="86" t="b">
        <v>0</v>
      </c>
      <c r="L1004" s="86" t="b">
        <v>0</v>
      </c>
    </row>
    <row r="1005" spans="1:12" ht="15">
      <c r="A1005" s="86" t="s">
        <v>3274</v>
      </c>
      <c r="B1005" s="86" t="s">
        <v>3565</v>
      </c>
      <c r="C1005" s="86">
        <v>2</v>
      </c>
      <c r="D1005" s="123">
        <v>0.005510846602544278</v>
      </c>
      <c r="E1005" s="123">
        <v>2.3064250275506875</v>
      </c>
      <c r="F1005" s="86" t="s">
        <v>2363</v>
      </c>
      <c r="G1005" s="86" t="b">
        <v>0</v>
      </c>
      <c r="H1005" s="86" t="b">
        <v>0</v>
      </c>
      <c r="I1005" s="86" t="b">
        <v>0</v>
      </c>
      <c r="J1005" s="86" t="b">
        <v>0</v>
      </c>
      <c r="K1005" s="86" t="b">
        <v>0</v>
      </c>
      <c r="L1005" s="86" t="b">
        <v>0</v>
      </c>
    </row>
    <row r="1006" spans="1:12" ht="15">
      <c r="A1006" s="86" t="s">
        <v>3565</v>
      </c>
      <c r="B1006" s="86" t="s">
        <v>3566</v>
      </c>
      <c r="C1006" s="86">
        <v>2</v>
      </c>
      <c r="D1006" s="123">
        <v>0.005510846602544278</v>
      </c>
      <c r="E1006" s="123">
        <v>2.3064250275506875</v>
      </c>
      <c r="F1006" s="86" t="s">
        <v>2363</v>
      </c>
      <c r="G1006" s="86" t="b">
        <v>0</v>
      </c>
      <c r="H1006" s="86" t="b">
        <v>0</v>
      </c>
      <c r="I1006" s="86" t="b">
        <v>0</v>
      </c>
      <c r="J1006" s="86" t="b">
        <v>0</v>
      </c>
      <c r="K1006" s="86" t="b">
        <v>0</v>
      </c>
      <c r="L1006" s="86" t="b">
        <v>0</v>
      </c>
    </row>
    <row r="1007" spans="1:12" ht="15">
      <c r="A1007" s="86" t="s">
        <v>3566</v>
      </c>
      <c r="B1007" s="86" t="s">
        <v>3354</v>
      </c>
      <c r="C1007" s="86">
        <v>2</v>
      </c>
      <c r="D1007" s="123">
        <v>0.005510846602544278</v>
      </c>
      <c r="E1007" s="123">
        <v>2.130333768495006</v>
      </c>
      <c r="F1007" s="86" t="s">
        <v>2363</v>
      </c>
      <c r="G1007" s="86" t="b">
        <v>0</v>
      </c>
      <c r="H1007" s="86" t="b">
        <v>0</v>
      </c>
      <c r="I1007" s="86" t="b">
        <v>0</v>
      </c>
      <c r="J1007" s="86" t="b">
        <v>0</v>
      </c>
      <c r="K1007" s="86" t="b">
        <v>0</v>
      </c>
      <c r="L1007" s="86" t="b">
        <v>0</v>
      </c>
    </row>
    <row r="1008" spans="1:12" ht="15">
      <c r="A1008" s="86" t="s">
        <v>3354</v>
      </c>
      <c r="B1008" s="86" t="s">
        <v>587</v>
      </c>
      <c r="C1008" s="86">
        <v>2</v>
      </c>
      <c r="D1008" s="123">
        <v>0.005510846602544278</v>
      </c>
      <c r="E1008" s="123">
        <v>0.9542425094393249</v>
      </c>
      <c r="F1008" s="86" t="s">
        <v>2363</v>
      </c>
      <c r="G1008" s="86" t="b">
        <v>0</v>
      </c>
      <c r="H1008" s="86" t="b">
        <v>0</v>
      </c>
      <c r="I1008" s="86" t="b">
        <v>0</v>
      </c>
      <c r="J1008" s="86" t="b">
        <v>0</v>
      </c>
      <c r="K1008" s="86" t="b">
        <v>0</v>
      </c>
      <c r="L1008" s="86" t="b">
        <v>0</v>
      </c>
    </row>
    <row r="1009" spans="1:12" ht="15">
      <c r="A1009" s="86" t="s">
        <v>2473</v>
      </c>
      <c r="B1009" s="86" t="s">
        <v>2565</v>
      </c>
      <c r="C1009" s="86">
        <v>2</v>
      </c>
      <c r="D1009" s="123">
        <v>0.005510846602544278</v>
      </c>
      <c r="E1009" s="123">
        <v>2.130333768495006</v>
      </c>
      <c r="F1009" s="86" t="s">
        <v>2363</v>
      </c>
      <c r="G1009" s="86" t="b">
        <v>0</v>
      </c>
      <c r="H1009" s="86" t="b">
        <v>0</v>
      </c>
      <c r="I1009" s="86" t="b">
        <v>0</v>
      </c>
      <c r="J1009" s="86" t="b">
        <v>0</v>
      </c>
      <c r="K1009" s="86" t="b">
        <v>0</v>
      </c>
      <c r="L1009" s="86" t="b">
        <v>0</v>
      </c>
    </row>
    <row r="1010" spans="1:12" ht="15">
      <c r="A1010" s="86" t="s">
        <v>2565</v>
      </c>
      <c r="B1010" s="86" t="s">
        <v>3097</v>
      </c>
      <c r="C1010" s="86">
        <v>2</v>
      </c>
      <c r="D1010" s="123">
        <v>0.005510846602544278</v>
      </c>
      <c r="E1010" s="123">
        <v>1.7323937598229686</v>
      </c>
      <c r="F1010" s="86" t="s">
        <v>2363</v>
      </c>
      <c r="G1010" s="86" t="b">
        <v>0</v>
      </c>
      <c r="H1010" s="86" t="b">
        <v>0</v>
      </c>
      <c r="I1010" s="86" t="b">
        <v>0</v>
      </c>
      <c r="J1010" s="86" t="b">
        <v>0</v>
      </c>
      <c r="K1010" s="86" t="b">
        <v>0</v>
      </c>
      <c r="L1010" s="86" t="b">
        <v>0</v>
      </c>
    </row>
    <row r="1011" spans="1:12" ht="15">
      <c r="A1011" s="86" t="s">
        <v>3097</v>
      </c>
      <c r="B1011" s="86" t="s">
        <v>3079</v>
      </c>
      <c r="C1011" s="86">
        <v>2</v>
      </c>
      <c r="D1011" s="123">
        <v>0.005510846602544278</v>
      </c>
      <c r="E1011" s="123">
        <v>1.9084850188786497</v>
      </c>
      <c r="F1011" s="86" t="s">
        <v>2363</v>
      </c>
      <c r="G1011" s="86" t="b">
        <v>0</v>
      </c>
      <c r="H1011" s="86" t="b">
        <v>0</v>
      </c>
      <c r="I1011" s="86" t="b">
        <v>0</v>
      </c>
      <c r="J1011" s="86" t="b">
        <v>0</v>
      </c>
      <c r="K1011" s="86" t="b">
        <v>0</v>
      </c>
      <c r="L1011" s="86" t="b">
        <v>0</v>
      </c>
    </row>
    <row r="1012" spans="1:12" ht="15">
      <c r="A1012" s="86" t="s">
        <v>3079</v>
      </c>
      <c r="B1012" s="86" t="s">
        <v>3660</v>
      </c>
      <c r="C1012" s="86">
        <v>2</v>
      </c>
      <c r="D1012" s="123">
        <v>0.005510846602544278</v>
      </c>
      <c r="E1012" s="123">
        <v>2.3064250275506875</v>
      </c>
      <c r="F1012" s="86" t="s">
        <v>2363</v>
      </c>
      <c r="G1012" s="86" t="b">
        <v>0</v>
      </c>
      <c r="H1012" s="86" t="b">
        <v>0</v>
      </c>
      <c r="I1012" s="86" t="b">
        <v>0</v>
      </c>
      <c r="J1012" s="86" t="b">
        <v>0</v>
      </c>
      <c r="K1012" s="86" t="b">
        <v>0</v>
      </c>
      <c r="L1012" s="86" t="b">
        <v>0</v>
      </c>
    </row>
    <row r="1013" spans="1:12" ht="15">
      <c r="A1013" s="86" t="s">
        <v>3660</v>
      </c>
      <c r="B1013" s="86" t="s">
        <v>387</v>
      </c>
      <c r="C1013" s="86">
        <v>2</v>
      </c>
      <c r="D1013" s="123">
        <v>0.005510846602544278</v>
      </c>
      <c r="E1013" s="123">
        <v>1.3770061018363946</v>
      </c>
      <c r="F1013" s="86" t="s">
        <v>2363</v>
      </c>
      <c r="G1013" s="86" t="b">
        <v>0</v>
      </c>
      <c r="H1013" s="86" t="b">
        <v>0</v>
      </c>
      <c r="I1013" s="86" t="b">
        <v>0</v>
      </c>
      <c r="J1013" s="86" t="b">
        <v>0</v>
      </c>
      <c r="K1013" s="86" t="b">
        <v>0</v>
      </c>
      <c r="L1013" s="86" t="b">
        <v>0</v>
      </c>
    </row>
    <row r="1014" spans="1:12" ht="15">
      <c r="A1014" s="86" t="s">
        <v>587</v>
      </c>
      <c r="B1014" s="86" t="s">
        <v>2465</v>
      </c>
      <c r="C1014" s="86">
        <v>9</v>
      </c>
      <c r="D1014" s="123">
        <v>0.007456994509647815</v>
      </c>
      <c r="E1014" s="123">
        <v>1.0993846321359118</v>
      </c>
      <c r="F1014" s="86" t="s">
        <v>2364</v>
      </c>
      <c r="G1014" s="86" t="b">
        <v>0</v>
      </c>
      <c r="H1014" s="86" t="b">
        <v>0</v>
      </c>
      <c r="I1014" s="86" t="b">
        <v>0</v>
      </c>
      <c r="J1014" s="86" t="b">
        <v>0</v>
      </c>
      <c r="K1014" s="86" t="b">
        <v>0</v>
      </c>
      <c r="L1014" s="86" t="b">
        <v>0</v>
      </c>
    </row>
    <row r="1015" spans="1:12" ht="15">
      <c r="A1015" s="86" t="s">
        <v>3083</v>
      </c>
      <c r="B1015" s="86" t="s">
        <v>3084</v>
      </c>
      <c r="C1015" s="86">
        <v>9</v>
      </c>
      <c r="D1015" s="123">
        <v>0.007456994509647815</v>
      </c>
      <c r="E1015" s="123">
        <v>1.8933301497027872</v>
      </c>
      <c r="F1015" s="86" t="s">
        <v>2364</v>
      </c>
      <c r="G1015" s="86" t="b">
        <v>1</v>
      </c>
      <c r="H1015" s="86" t="b">
        <v>0</v>
      </c>
      <c r="I1015" s="86" t="b">
        <v>0</v>
      </c>
      <c r="J1015" s="86" t="b">
        <v>0</v>
      </c>
      <c r="K1015" s="86" t="b">
        <v>0</v>
      </c>
      <c r="L1015" s="86" t="b">
        <v>0</v>
      </c>
    </row>
    <row r="1016" spans="1:12" ht="15">
      <c r="A1016" s="86" t="s">
        <v>3084</v>
      </c>
      <c r="B1016" s="86" t="s">
        <v>3079</v>
      </c>
      <c r="C1016" s="86">
        <v>9</v>
      </c>
      <c r="D1016" s="123">
        <v>0.007456994509647815</v>
      </c>
      <c r="E1016" s="123">
        <v>1.8933301497027872</v>
      </c>
      <c r="F1016" s="86" t="s">
        <v>2364</v>
      </c>
      <c r="G1016" s="86" t="b">
        <v>0</v>
      </c>
      <c r="H1016" s="86" t="b">
        <v>0</v>
      </c>
      <c r="I1016" s="86" t="b">
        <v>0</v>
      </c>
      <c r="J1016" s="86" t="b">
        <v>0</v>
      </c>
      <c r="K1016" s="86" t="b">
        <v>0</v>
      </c>
      <c r="L1016" s="86" t="b">
        <v>0</v>
      </c>
    </row>
    <row r="1017" spans="1:12" ht="15">
      <c r="A1017" s="86" t="s">
        <v>3079</v>
      </c>
      <c r="B1017" s="86" t="s">
        <v>587</v>
      </c>
      <c r="C1017" s="86">
        <v>9</v>
      </c>
      <c r="D1017" s="123">
        <v>0.007456994509647815</v>
      </c>
      <c r="E1017" s="123">
        <v>1.505149978319906</v>
      </c>
      <c r="F1017" s="86" t="s">
        <v>2364</v>
      </c>
      <c r="G1017" s="86" t="b">
        <v>0</v>
      </c>
      <c r="H1017" s="86" t="b">
        <v>0</v>
      </c>
      <c r="I1017" s="86" t="b">
        <v>0</v>
      </c>
      <c r="J1017" s="86" t="b">
        <v>0</v>
      </c>
      <c r="K1017" s="86" t="b">
        <v>0</v>
      </c>
      <c r="L1017" s="86" t="b">
        <v>0</v>
      </c>
    </row>
    <row r="1018" spans="1:12" ht="15">
      <c r="A1018" s="86" t="s">
        <v>587</v>
      </c>
      <c r="B1018" s="86" t="s">
        <v>2521</v>
      </c>
      <c r="C1018" s="86">
        <v>9</v>
      </c>
      <c r="D1018" s="123">
        <v>0.007456994509647815</v>
      </c>
      <c r="E1018" s="123">
        <v>1.240713784932381</v>
      </c>
      <c r="F1018" s="86" t="s">
        <v>2364</v>
      </c>
      <c r="G1018" s="86" t="b">
        <v>0</v>
      </c>
      <c r="H1018" s="86" t="b">
        <v>0</v>
      </c>
      <c r="I1018" s="86" t="b">
        <v>0</v>
      </c>
      <c r="J1018" s="86" t="b">
        <v>0</v>
      </c>
      <c r="K1018" s="86" t="b">
        <v>0</v>
      </c>
      <c r="L1018" s="86" t="b">
        <v>0</v>
      </c>
    </row>
    <row r="1019" spans="1:12" ht="15">
      <c r="A1019" s="86" t="s">
        <v>2521</v>
      </c>
      <c r="B1019" s="86" t="s">
        <v>3085</v>
      </c>
      <c r="C1019" s="86">
        <v>9</v>
      </c>
      <c r="D1019" s="123">
        <v>0.007456994509647815</v>
      </c>
      <c r="E1019" s="123">
        <v>1.7014446234638743</v>
      </c>
      <c r="F1019" s="86" t="s">
        <v>2364</v>
      </c>
      <c r="G1019" s="86" t="b">
        <v>0</v>
      </c>
      <c r="H1019" s="86" t="b">
        <v>0</v>
      </c>
      <c r="I1019" s="86" t="b">
        <v>0</v>
      </c>
      <c r="J1019" s="86" t="b">
        <v>0</v>
      </c>
      <c r="K1019" s="86" t="b">
        <v>0</v>
      </c>
      <c r="L1019" s="86" t="b">
        <v>0</v>
      </c>
    </row>
    <row r="1020" spans="1:12" ht="15">
      <c r="A1020" s="86" t="s">
        <v>3085</v>
      </c>
      <c r="B1020" s="86" t="s">
        <v>3086</v>
      </c>
      <c r="C1020" s="86">
        <v>9</v>
      </c>
      <c r="D1020" s="123">
        <v>0.007456994509647815</v>
      </c>
      <c r="E1020" s="123">
        <v>1.8933301497027872</v>
      </c>
      <c r="F1020" s="86" t="s">
        <v>2364</v>
      </c>
      <c r="G1020" s="86" t="b">
        <v>0</v>
      </c>
      <c r="H1020" s="86" t="b">
        <v>0</v>
      </c>
      <c r="I1020" s="86" t="b">
        <v>0</v>
      </c>
      <c r="J1020" s="86" t="b">
        <v>0</v>
      </c>
      <c r="K1020" s="86" t="b">
        <v>0</v>
      </c>
      <c r="L1020" s="86" t="b">
        <v>0</v>
      </c>
    </row>
    <row r="1021" spans="1:12" ht="15">
      <c r="A1021" s="86" t="s">
        <v>3086</v>
      </c>
      <c r="B1021" s="86" t="s">
        <v>3087</v>
      </c>
      <c r="C1021" s="86">
        <v>9</v>
      </c>
      <c r="D1021" s="123">
        <v>0.007456994509647815</v>
      </c>
      <c r="E1021" s="123">
        <v>1.8933301497027872</v>
      </c>
      <c r="F1021" s="86" t="s">
        <v>2364</v>
      </c>
      <c r="G1021" s="86" t="b">
        <v>0</v>
      </c>
      <c r="H1021" s="86" t="b">
        <v>0</v>
      </c>
      <c r="I1021" s="86" t="b">
        <v>0</v>
      </c>
      <c r="J1021" s="86" t="b">
        <v>0</v>
      </c>
      <c r="K1021" s="86" t="b">
        <v>0</v>
      </c>
      <c r="L1021" s="86" t="b">
        <v>0</v>
      </c>
    </row>
    <row r="1022" spans="1:12" ht="15">
      <c r="A1022" s="86" t="s">
        <v>3087</v>
      </c>
      <c r="B1022" s="86" t="s">
        <v>2531</v>
      </c>
      <c r="C1022" s="86">
        <v>9</v>
      </c>
      <c r="D1022" s="123">
        <v>0.007456994509647815</v>
      </c>
      <c r="E1022" s="123">
        <v>1.7683914130944873</v>
      </c>
      <c r="F1022" s="86" t="s">
        <v>2364</v>
      </c>
      <c r="G1022" s="86" t="b">
        <v>0</v>
      </c>
      <c r="H1022" s="86" t="b">
        <v>0</v>
      </c>
      <c r="I1022" s="86" t="b">
        <v>0</v>
      </c>
      <c r="J1022" s="86" t="b">
        <v>1</v>
      </c>
      <c r="K1022" s="86" t="b">
        <v>0</v>
      </c>
      <c r="L1022" s="86" t="b">
        <v>0</v>
      </c>
    </row>
    <row r="1023" spans="1:12" ht="15">
      <c r="A1023" s="86" t="s">
        <v>2531</v>
      </c>
      <c r="B1023" s="86" t="s">
        <v>607</v>
      </c>
      <c r="C1023" s="86">
        <v>9</v>
      </c>
      <c r="D1023" s="123">
        <v>0.007456994509647815</v>
      </c>
      <c r="E1023" s="123">
        <v>1.7683914130944873</v>
      </c>
      <c r="F1023" s="86" t="s">
        <v>2364</v>
      </c>
      <c r="G1023" s="86" t="b">
        <v>1</v>
      </c>
      <c r="H1023" s="86" t="b">
        <v>0</v>
      </c>
      <c r="I1023" s="86" t="b">
        <v>0</v>
      </c>
      <c r="J1023" s="86" t="b">
        <v>0</v>
      </c>
      <c r="K1023" s="86" t="b">
        <v>0</v>
      </c>
      <c r="L1023" s="86" t="b">
        <v>0</v>
      </c>
    </row>
    <row r="1024" spans="1:12" ht="15">
      <c r="A1024" s="86" t="s">
        <v>607</v>
      </c>
      <c r="B1024" s="86" t="s">
        <v>631</v>
      </c>
      <c r="C1024" s="86">
        <v>9</v>
      </c>
      <c r="D1024" s="123">
        <v>0.007456994509647815</v>
      </c>
      <c r="E1024" s="123">
        <v>1.8475726591421122</v>
      </c>
      <c r="F1024" s="86" t="s">
        <v>2364</v>
      </c>
      <c r="G1024" s="86" t="b">
        <v>0</v>
      </c>
      <c r="H1024" s="86" t="b">
        <v>0</v>
      </c>
      <c r="I1024" s="86" t="b">
        <v>0</v>
      </c>
      <c r="J1024" s="86" t="b">
        <v>0</v>
      </c>
      <c r="K1024" s="86" t="b">
        <v>0</v>
      </c>
      <c r="L1024" s="86" t="b">
        <v>0</v>
      </c>
    </row>
    <row r="1025" spans="1:12" ht="15">
      <c r="A1025" s="86" t="s">
        <v>631</v>
      </c>
      <c r="B1025" s="86" t="s">
        <v>2469</v>
      </c>
      <c r="C1025" s="86">
        <v>9</v>
      </c>
      <c r="D1025" s="123">
        <v>0.007456994509647815</v>
      </c>
      <c r="E1025" s="123">
        <v>1.8475726591421122</v>
      </c>
      <c r="F1025" s="86" t="s">
        <v>2364</v>
      </c>
      <c r="G1025" s="86" t="b">
        <v>0</v>
      </c>
      <c r="H1025" s="86" t="b">
        <v>0</v>
      </c>
      <c r="I1025" s="86" t="b">
        <v>0</v>
      </c>
      <c r="J1025" s="86" t="b">
        <v>0</v>
      </c>
      <c r="K1025" s="86" t="b">
        <v>0</v>
      </c>
      <c r="L1025" s="86" t="b">
        <v>0</v>
      </c>
    </row>
    <row r="1026" spans="1:12" ht="15">
      <c r="A1026" s="86" t="s">
        <v>2469</v>
      </c>
      <c r="B1026" s="86" t="s">
        <v>2480</v>
      </c>
      <c r="C1026" s="86">
        <v>9</v>
      </c>
      <c r="D1026" s="123">
        <v>0.007456994509647815</v>
      </c>
      <c r="E1026" s="123">
        <v>1.8933301497027872</v>
      </c>
      <c r="F1026" s="86" t="s">
        <v>2364</v>
      </c>
      <c r="G1026" s="86" t="b">
        <v>0</v>
      </c>
      <c r="H1026" s="86" t="b">
        <v>0</v>
      </c>
      <c r="I1026" s="86" t="b">
        <v>0</v>
      </c>
      <c r="J1026" s="86" t="b">
        <v>1</v>
      </c>
      <c r="K1026" s="86" t="b">
        <v>0</v>
      </c>
      <c r="L1026" s="86" t="b">
        <v>0</v>
      </c>
    </row>
    <row r="1027" spans="1:12" ht="15">
      <c r="A1027" s="86" t="s">
        <v>2480</v>
      </c>
      <c r="B1027" s="86" t="s">
        <v>610</v>
      </c>
      <c r="C1027" s="86">
        <v>9</v>
      </c>
      <c r="D1027" s="123">
        <v>0.007456994509647815</v>
      </c>
      <c r="E1027" s="123">
        <v>1.7683914130944873</v>
      </c>
      <c r="F1027" s="86" t="s">
        <v>2364</v>
      </c>
      <c r="G1027" s="86" t="b">
        <v>1</v>
      </c>
      <c r="H1027" s="86" t="b">
        <v>0</v>
      </c>
      <c r="I1027" s="86" t="b">
        <v>0</v>
      </c>
      <c r="J1027" s="86" t="b">
        <v>1</v>
      </c>
      <c r="K1027" s="86" t="b">
        <v>0</v>
      </c>
      <c r="L1027" s="86" t="b">
        <v>0</v>
      </c>
    </row>
    <row r="1028" spans="1:12" ht="15">
      <c r="A1028" s="86" t="s">
        <v>610</v>
      </c>
      <c r="B1028" s="86" t="s">
        <v>2481</v>
      </c>
      <c r="C1028" s="86">
        <v>9</v>
      </c>
      <c r="D1028" s="123">
        <v>0.007456994509647815</v>
      </c>
      <c r="E1028" s="123">
        <v>1.7683914130944873</v>
      </c>
      <c r="F1028" s="86" t="s">
        <v>2364</v>
      </c>
      <c r="G1028" s="86" t="b">
        <v>1</v>
      </c>
      <c r="H1028" s="86" t="b">
        <v>0</v>
      </c>
      <c r="I1028" s="86" t="b">
        <v>0</v>
      </c>
      <c r="J1028" s="86" t="b">
        <v>0</v>
      </c>
      <c r="K1028" s="86" t="b">
        <v>0</v>
      </c>
      <c r="L1028" s="86" t="b">
        <v>0</v>
      </c>
    </row>
    <row r="1029" spans="1:12" ht="15">
      <c r="A1029" s="86" t="s">
        <v>2481</v>
      </c>
      <c r="B1029" s="86" t="s">
        <v>2465</v>
      </c>
      <c r="C1029" s="86">
        <v>9</v>
      </c>
      <c r="D1029" s="123">
        <v>0.007456994509647815</v>
      </c>
      <c r="E1029" s="123">
        <v>1.5923001540388062</v>
      </c>
      <c r="F1029" s="86" t="s">
        <v>2364</v>
      </c>
      <c r="G1029" s="86" t="b">
        <v>0</v>
      </c>
      <c r="H1029" s="86" t="b">
        <v>0</v>
      </c>
      <c r="I1029" s="86" t="b">
        <v>0</v>
      </c>
      <c r="J1029" s="86" t="b">
        <v>0</v>
      </c>
      <c r="K1029" s="86" t="b">
        <v>0</v>
      </c>
      <c r="L1029" s="86" t="b">
        <v>0</v>
      </c>
    </row>
    <row r="1030" spans="1:12" ht="15">
      <c r="A1030" s="86" t="s">
        <v>2465</v>
      </c>
      <c r="B1030" s="86" t="s">
        <v>3088</v>
      </c>
      <c r="C1030" s="86">
        <v>9</v>
      </c>
      <c r="D1030" s="123">
        <v>0.007456994509647815</v>
      </c>
      <c r="E1030" s="123">
        <v>1.6171237377638383</v>
      </c>
      <c r="F1030" s="86" t="s">
        <v>2364</v>
      </c>
      <c r="G1030" s="86" t="b">
        <v>0</v>
      </c>
      <c r="H1030" s="86" t="b">
        <v>0</v>
      </c>
      <c r="I1030" s="86" t="b">
        <v>0</v>
      </c>
      <c r="J1030" s="86" t="b">
        <v>0</v>
      </c>
      <c r="K1030" s="86" t="b">
        <v>0</v>
      </c>
      <c r="L1030" s="86" t="b">
        <v>0</v>
      </c>
    </row>
    <row r="1031" spans="1:12" ht="15">
      <c r="A1031" s="86" t="s">
        <v>3088</v>
      </c>
      <c r="B1031" s="86" t="s">
        <v>626</v>
      </c>
      <c r="C1031" s="86">
        <v>9</v>
      </c>
      <c r="D1031" s="123">
        <v>0.007456994509647815</v>
      </c>
      <c r="E1031" s="123">
        <v>1.8933301497027872</v>
      </c>
      <c r="F1031" s="86" t="s">
        <v>2364</v>
      </c>
      <c r="G1031" s="86" t="b">
        <v>0</v>
      </c>
      <c r="H1031" s="86" t="b">
        <v>0</v>
      </c>
      <c r="I1031" s="86" t="b">
        <v>0</v>
      </c>
      <c r="J1031" s="86" t="b">
        <v>0</v>
      </c>
      <c r="K1031" s="86" t="b">
        <v>0</v>
      </c>
      <c r="L1031" s="86" t="b">
        <v>0</v>
      </c>
    </row>
    <row r="1032" spans="1:12" ht="15">
      <c r="A1032" s="86" t="s">
        <v>626</v>
      </c>
      <c r="B1032" s="86" t="s">
        <v>2473</v>
      </c>
      <c r="C1032" s="86">
        <v>9</v>
      </c>
      <c r="D1032" s="123">
        <v>0.007456994509647815</v>
      </c>
      <c r="E1032" s="123">
        <v>1.8933301497027872</v>
      </c>
      <c r="F1032" s="86" t="s">
        <v>2364</v>
      </c>
      <c r="G1032" s="86" t="b">
        <v>0</v>
      </c>
      <c r="H1032" s="86" t="b">
        <v>0</v>
      </c>
      <c r="I1032" s="86" t="b">
        <v>0</v>
      </c>
      <c r="J1032" s="86" t="b">
        <v>0</v>
      </c>
      <c r="K1032" s="86" t="b">
        <v>0</v>
      </c>
      <c r="L1032" s="86" t="b">
        <v>0</v>
      </c>
    </row>
    <row r="1033" spans="1:12" ht="15">
      <c r="A1033" s="86" t="s">
        <v>2473</v>
      </c>
      <c r="B1033" s="86" t="s">
        <v>3089</v>
      </c>
      <c r="C1033" s="86">
        <v>9</v>
      </c>
      <c r="D1033" s="123">
        <v>0.007456994509647815</v>
      </c>
      <c r="E1033" s="123">
        <v>1.8933301497027872</v>
      </c>
      <c r="F1033" s="86" t="s">
        <v>2364</v>
      </c>
      <c r="G1033" s="86" t="b">
        <v>0</v>
      </c>
      <c r="H1033" s="86" t="b">
        <v>0</v>
      </c>
      <c r="I1033" s="86" t="b">
        <v>0</v>
      </c>
      <c r="J1033" s="86" t="b">
        <v>0</v>
      </c>
      <c r="K1033" s="86" t="b">
        <v>0</v>
      </c>
      <c r="L1033" s="86" t="b">
        <v>0</v>
      </c>
    </row>
    <row r="1034" spans="1:12" ht="15">
      <c r="A1034" s="86" t="s">
        <v>3089</v>
      </c>
      <c r="B1034" s="86" t="s">
        <v>2478</v>
      </c>
      <c r="C1034" s="86">
        <v>9</v>
      </c>
      <c r="D1034" s="123">
        <v>0.007456994509647815</v>
      </c>
      <c r="E1034" s="123">
        <v>1.806179973983887</v>
      </c>
      <c r="F1034" s="86" t="s">
        <v>2364</v>
      </c>
      <c r="G1034" s="86" t="b">
        <v>0</v>
      </c>
      <c r="H1034" s="86" t="b">
        <v>0</v>
      </c>
      <c r="I1034" s="86" t="b">
        <v>0</v>
      </c>
      <c r="J1034" s="86" t="b">
        <v>0</v>
      </c>
      <c r="K1034" s="86" t="b">
        <v>0</v>
      </c>
      <c r="L1034" s="86" t="b">
        <v>0</v>
      </c>
    </row>
    <row r="1035" spans="1:12" ht="15">
      <c r="A1035" s="86" t="s">
        <v>2478</v>
      </c>
      <c r="B1035" s="86" t="s">
        <v>2479</v>
      </c>
      <c r="C1035" s="86">
        <v>9</v>
      </c>
      <c r="D1035" s="123">
        <v>0.007456994509647815</v>
      </c>
      <c r="E1035" s="123">
        <v>1.760422483423212</v>
      </c>
      <c r="F1035" s="86" t="s">
        <v>2364</v>
      </c>
      <c r="G1035" s="86" t="b">
        <v>0</v>
      </c>
      <c r="H1035" s="86" t="b">
        <v>0</v>
      </c>
      <c r="I1035" s="86" t="b">
        <v>0</v>
      </c>
      <c r="J1035" s="86" t="b">
        <v>0</v>
      </c>
      <c r="K1035" s="86" t="b">
        <v>0</v>
      </c>
      <c r="L1035" s="86" t="b">
        <v>0</v>
      </c>
    </row>
    <row r="1036" spans="1:12" ht="15">
      <c r="A1036" s="86" t="s">
        <v>2479</v>
      </c>
      <c r="B1036" s="86" t="s">
        <v>2532</v>
      </c>
      <c r="C1036" s="86">
        <v>9</v>
      </c>
      <c r="D1036" s="123">
        <v>0.007456994509647815</v>
      </c>
      <c r="E1036" s="123">
        <v>1.7226339225338123</v>
      </c>
      <c r="F1036" s="86" t="s">
        <v>2364</v>
      </c>
      <c r="G1036" s="86" t="b">
        <v>0</v>
      </c>
      <c r="H1036" s="86" t="b">
        <v>0</v>
      </c>
      <c r="I1036" s="86" t="b">
        <v>0</v>
      </c>
      <c r="J1036" s="86" t="b">
        <v>0</v>
      </c>
      <c r="K1036" s="86" t="b">
        <v>0</v>
      </c>
      <c r="L1036" s="86" t="b">
        <v>0</v>
      </c>
    </row>
    <row r="1037" spans="1:12" ht="15">
      <c r="A1037" s="86" t="s">
        <v>2532</v>
      </c>
      <c r="B1037" s="86" t="s">
        <v>3090</v>
      </c>
      <c r="C1037" s="86">
        <v>9</v>
      </c>
      <c r="D1037" s="123">
        <v>0.007456994509647815</v>
      </c>
      <c r="E1037" s="123">
        <v>1.7683914130944873</v>
      </c>
      <c r="F1037" s="86" t="s">
        <v>2364</v>
      </c>
      <c r="G1037" s="86" t="b">
        <v>0</v>
      </c>
      <c r="H1037" s="86" t="b">
        <v>0</v>
      </c>
      <c r="I1037" s="86" t="b">
        <v>0</v>
      </c>
      <c r="J1037" s="86" t="b">
        <v>0</v>
      </c>
      <c r="K1037" s="86" t="b">
        <v>1</v>
      </c>
      <c r="L1037" s="86" t="b">
        <v>0</v>
      </c>
    </row>
    <row r="1038" spans="1:12" ht="15">
      <c r="A1038" s="86" t="s">
        <v>3118</v>
      </c>
      <c r="B1038" s="86" t="s">
        <v>3154</v>
      </c>
      <c r="C1038" s="86">
        <v>5</v>
      </c>
      <c r="D1038" s="123">
        <v>0.00586526126674073</v>
      </c>
      <c r="E1038" s="123">
        <v>2.1486026548060932</v>
      </c>
      <c r="F1038" s="86" t="s">
        <v>2364</v>
      </c>
      <c r="G1038" s="86" t="b">
        <v>1</v>
      </c>
      <c r="H1038" s="86" t="b">
        <v>0</v>
      </c>
      <c r="I1038" s="86" t="b">
        <v>0</v>
      </c>
      <c r="J1038" s="86" t="b">
        <v>0</v>
      </c>
      <c r="K1038" s="86" t="b">
        <v>0</v>
      </c>
      <c r="L1038" s="86" t="b">
        <v>0</v>
      </c>
    </row>
    <row r="1039" spans="1:12" ht="15">
      <c r="A1039" s="86" t="s">
        <v>3154</v>
      </c>
      <c r="B1039" s="86" t="s">
        <v>3155</v>
      </c>
      <c r="C1039" s="86">
        <v>5</v>
      </c>
      <c r="D1039" s="123">
        <v>0.00586526126674073</v>
      </c>
      <c r="E1039" s="123">
        <v>2.1486026548060932</v>
      </c>
      <c r="F1039" s="86" t="s">
        <v>2364</v>
      </c>
      <c r="G1039" s="86" t="b">
        <v>0</v>
      </c>
      <c r="H1039" s="86" t="b">
        <v>0</v>
      </c>
      <c r="I1039" s="86" t="b">
        <v>0</v>
      </c>
      <c r="J1039" s="86" t="b">
        <v>0</v>
      </c>
      <c r="K1039" s="86" t="b">
        <v>0</v>
      </c>
      <c r="L1039" s="86" t="b">
        <v>0</v>
      </c>
    </row>
    <row r="1040" spans="1:12" ht="15">
      <c r="A1040" s="86" t="s">
        <v>2465</v>
      </c>
      <c r="B1040" s="86" t="s">
        <v>3196</v>
      </c>
      <c r="C1040" s="86">
        <v>5</v>
      </c>
      <c r="D1040" s="123">
        <v>0.00586526126674073</v>
      </c>
      <c r="E1040" s="123">
        <v>1.6171237377638383</v>
      </c>
      <c r="F1040" s="86" t="s">
        <v>2364</v>
      </c>
      <c r="G1040" s="86" t="b">
        <v>0</v>
      </c>
      <c r="H1040" s="86" t="b">
        <v>0</v>
      </c>
      <c r="I1040" s="86" t="b">
        <v>0</v>
      </c>
      <c r="J1040" s="86" t="b">
        <v>0</v>
      </c>
      <c r="K1040" s="86" t="b">
        <v>0</v>
      </c>
      <c r="L1040" s="86" t="b">
        <v>0</v>
      </c>
    </row>
    <row r="1041" spans="1:12" ht="15">
      <c r="A1041" s="86" t="s">
        <v>3196</v>
      </c>
      <c r="B1041" s="86" t="s">
        <v>3197</v>
      </c>
      <c r="C1041" s="86">
        <v>5</v>
      </c>
      <c r="D1041" s="123">
        <v>0.00586526126674073</v>
      </c>
      <c r="E1041" s="123">
        <v>2.1486026548060932</v>
      </c>
      <c r="F1041" s="86" t="s">
        <v>2364</v>
      </c>
      <c r="G1041" s="86" t="b">
        <v>0</v>
      </c>
      <c r="H1041" s="86" t="b">
        <v>0</v>
      </c>
      <c r="I1041" s="86" t="b">
        <v>0</v>
      </c>
      <c r="J1041" s="86" t="b">
        <v>1</v>
      </c>
      <c r="K1041" s="86" t="b">
        <v>0</v>
      </c>
      <c r="L1041" s="86" t="b">
        <v>0</v>
      </c>
    </row>
    <row r="1042" spans="1:12" ht="15">
      <c r="A1042" s="86" t="s">
        <v>3197</v>
      </c>
      <c r="B1042" s="86" t="s">
        <v>3137</v>
      </c>
      <c r="C1042" s="86">
        <v>5</v>
      </c>
      <c r="D1042" s="123">
        <v>0.00586526126674073</v>
      </c>
      <c r="E1042" s="123">
        <v>2.1486026548060932</v>
      </c>
      <c r="F1042" s="86" t="s">
        <v>2364</v>
      </c>
      <c r="G1042" s="86" t="b">
        <v>1</v>
      </c>
      <c r="H1042" s="86" t="b">
        <v>0</v>
      </c>
      <c r="I1042" s="86" t="b">
        <v>0</v>
      </c>
      <c r="J1042" s="86" t="b">
        <v>0</v>
      </c>
      <c r="K1042" s="86" t="b">
        <v>0</v>
      </c>
      <c r="L1042" s="86" t="b">
        <v>0</v>
      </c>
    </row>
    <row r="1043" spans="1:12" ht="15">
      <c r="A1043" s="86" t="s">
        <v>3137</v>
      </c>
      <c r="B1043" s="86" t="s">
        <v>3138</v>
      </c>
      <c r="C1043" s="86">
        <v>5</v>
      </c>
      <c r="D1043" s="123">
        <v>0.00586526126674073</v>
      </c>
      <c r="E1043" s="123">
        <v>2.1486026548060932</v>
      </c>
      <c r="F1043" s="86" t="s">
        <v>2364</v>
      </c>
      <c r="G1043" s="86" t="b">
        <v>0</v>
      </c>
      <c r="H1043" s="86" t="b">
        <v>0</v>
      </c>
      <c r="I1043" s="86" t="b">
        <v>0</v>
      </c>
      <c r="J1043" s="86" t="b">
        <v>0</v>
      </c>
      <c r="K1043" s="86" t="b">
        <v>0</v>
      </c>
      <c r="L1043" s="86" t="b">
        <v>0</v>
      </c>
    </row>
    <row r="1044" spans="1:12" ht="15">
      <c r="A1044" s="86" t="s">
        <v>3138</v>
      </c>
      <c r="B1044" s="86" t="s">
        <v>3198</v>
      </c>
      <c r="C1044" s="86">
        <v>5</v>
      </c>
      <c r="D1044" s="123">
        <v>0.00586526126674073</v>
      </c>
      <c r="E1044" s="123">
        <v>2.1486026548060932</v>
      </c>
      <c r="F1044" s="86" t="s">
        <v>2364</v>
      </c>
      <c r="G1044" s="86" t="b">
        <v>0</v>
      </c>
      <c r="H1044" s="86" t="b">
        <v>0</v>
      </c>
      <c r="I1044" s="86" t="b">
        <v>0</v>
      </c>
      <c r="J1044" s="86" t="b">
        <v>0</v>
      </c>
      <c r="K1044" s="86" t="b">
        <v>0</v>
      </c>
      <c r="L1044" s="86" t="b">
        <v>0</v>
      </c>
    </row>
    <row r="1045" spans="1:12" ht="15">
      <c r="A1045" s="86" t="s">
        <v>3198</v>
      </c>
      <c r="B1045" s="86" t="s">
        <v>3199</v>
      </c>
      <c r="C1045" s="86">
        <v>5</v>
      </c>
      <c r="D1045" s="123">
        <v>0.00586526126674073</v>
      </c>
      <c r="E1045" s="123">
        <v>2.1486026548060932</v>
      </c>
      <c r="F1045" s="86" t="s">
        <v>2364</v>
      </c>
      <c r="G1045" s="86" t="b">
        <v>0</v>
      </c>
      <c r="H1045" s="86" t="b">
        <v>0</v>
      </c>
      <c r="I1045" s="86" t="b">
        <v>0</v>
      </c>
      <c r="J1045" s="86" t="b">
        <v>0</v>
      </c>
      <c r="K1045" s="86" t="b">
        <v>0</v>
      </c>
      <c r="L1045" s="86" t="b">
        <v>0</v>
      </c>
    </row>
    <row r="1046" spans="1:12" ht="15">
      <c r="A1046" s="86" t="s">
        <v>3199</v>
      </c>
      <c r="B1046" s="86" t="s">
        <v>2533</v>
      </c>
      <c r="C1046" s="86">
        <v>5</v>
      </c>
      <c r="D1046" s="123">
        <v>0.00586526126674073</v>
      </c>
      <c r="E1046" s="123">
        <v>1.8475726591421122</v>
      </c>
      <c r="F1046" s="86" t="s">
        <v>2364</v>
      </c>
      <c r="G1046" s="86" t="b">
        <v>0</v>
      </c>
      <c r="H1046" s="86" t="b">
        <v>0</v>
      </c>
      <c r="I1046" s="86" t="b">
        <v>0</v>
      </c>
      <c r="J1046" s="86" t="b">
        <v>0</v>
      </c>
      <c r="K1046" s="86" t="b">
        <v>0</v>
      </c>
      <c r="L1046" s="86" t="b">
        <v>0</v>
      </c>
    </row>
    <row r="1047" spans="1:12" ht="15">
      <c r="A1047" s="86" t="s">
        <v>2533</v>
      </c>
      <c r="B1047" s="86" t="s">
        <v>2535</v>
      </c>
      <c r="C1047" s="86">
        <v>5</v>
      </c>
      <c r="D1047" s="123">
        <v>0.00586526126674073</v>
      </c>
      <c r="E1047" s="123">
        <v>1.8475726591421122</v>
      </c>
      <c r="F1047" s="86" t="s">
        <v>2364</v>
      </c>
      <c r="G1047" s="86" t="b">
        <v>0</v>
      </c>
      <c r="H1047" s="86" t="b">
        <v>0</v>
      </c>
      <c r="I1047" s="86" t="b">
        <v>0</v>
      </c>
      <c r="J1047" s="86" t="b">
        <v>0</v>
      </c>
      <c r="K1047" s="86" t="b">
        <v>0</v>
      </c>
      <c r="L1047" s="86" t="b">
        <v>0</v>
      </c>
    </row>
    <row r="1048" spans="1:12" ht="15">
      <c r="A1048" s="86" t="s">
        <v>2535</v>
      </c>
      <c r="B1048" s="86" t="s">
        <v>3162</v>
      </c>
      <c r="C1048" s="86">
        <v>5</v>
      </c>
      <c r="D1048" s="123">
        <v>0.00586526126674073</v>
      </c>
      <c r="E1048" s="123">
        <v>2.1486026548060932</v>
      </c>
      <c r="F1048" s="86" t="s">
        <v>2364</v>
      </c>
      <c r="G1048" s="86" t="b">
        <v>0</v>
      </c>
      <c r="H1048" s="86" t="b">
        <v>0</v>
      </c>
      <c r="I1048" s="86" t="b">
        <v>0</v>
      </c>
      <c r="J1048" s="86" t="b">
        <v>0</v>
      </c>
      <c r="K1048" s="86" t="b">
        <v>0</v>
      </c>
      <c r="L1048" s="86" t="b">
        <v>0</v>
      </c>
    </row>
    <row r="1049" spans="1:12" ht="15">
      <c r="A1049" s="86" t="s">
        <v>3162</v>
      </c>
      <c r="B1049" s="86" t="s">
        <v>3091</v>
      </c>
      <c r="C1049" s="86">
        <v>5</v>
      </c>
      <c r="D1049" s="123">
        <v>0.00586526126674073</v>
      </c>
      <c r="E1049" s="123">
        <v>2.0024746191278555</v>
      </c>
      <c r="F1049" s="86" t="s">
        <v>2364</v>
      </c>
      <c r="G1049" s="86" t="b">
        <v>0</v>
      </c>
      <c r="H1049" s="86" t="b">
        <v>0</v>
      </c>
      <c r="I1049" s="86" t="b">
        <v>0</v>
      </c>
      <c r="J1049" s="86" t="b">
        <v>0</v>
      </c>
      <c r="K1049" s="86" t="b">
        <v>0</v>
      </c>
      <c r="L1049" s="86" t="b">
        <v>0</v>
      </c>
    </row>
    <row r="1050" spans="1:12" ht="15">
      <c r="A1050" s="86" t="s">
        <v>3091</v>
      </c>
      <c r="B1050" s="86" t="s">
        <v>3200</v>
      </c>
      <c r="C1050" s="86">
        <v>5</v>
      </c>
      <c r="D1050" s="123">
        <v>0.00586526126674073</v>
      </c>
      <c r="E1050" s="123">
        <v>2.0024746191278555</v>
      </c>
      <c r="F1050" s="86" t="s">
        <v>2364</v>
      </c>
      <c r="G1050" s="86" t="b">
        <v>0</v>
      </c>
      <c r="H1050" s="86" t="b">
        <v>0</v>
      </c>
      <c r="I1050" s="86" t="b">
        <v>0</v>
      </c>
      <c r="J1050" s="86" t="b">
        <v>0</v>
      </c>
      <c r="K1050" s="86" t="b">
        <v>0</v>
      </c>
      <c r="L1050" s="86" t="b">
        <v>0</v>
      </c>
    </row>
    <row r="1051" spans="1:12" ht="15">
      <c r="A1051" s="86" t="s">
        <v>3200</v>
      </c>
      <c r="B1051" s="86" t="s">
        <v>3201</v>
      </c>
      <c r="C1051" s="86">
        <v>5</v>
      </c>
      <c r="D1051" s="123">
        <v>0.00586526126674073</v>
      </c>
      <c r="E1051" s="123">
        <v>2.1486026548060932</v>
      </c>
      <c r="F1051" s="86" t="s">
        <v>2364</v>
      </c>
      <c r="G1051" s="86" t="b">
        <v>0</v>
      </c>
      <c r="H1051" s="86" t="b">
        <v>0</v>
      </c>
      <c r="I1051" s="86" t="b">
        <v>0</v>
      </c>
      <c r="J1051" s="86" t="b">
        <v>0</v>
      </c>
      <c r="K1051" s="86" t="b">
        <v>0</v>
      </c>
      <c r="L1051" s="86" t="b">
        <v>0</v>
      </c>
    </row>
    <row r="1052" spans="1:12" ht="15">
      <c r="A1052" s="86" t="s">
        <v>3201</v>
      </c>
      <c r="B1052" s="86" t="s">
        <v>3202</v>
      </c>
      <c r="C1052" s="86">
        <v>5</v>
      </c>
      <c r="D1052" s="123">
        <v>0.00586526126674073</v>
      </c>
      <c r="E1052" s="123">
        <v>2.1486026548060932</v>
      </c>
      <c r="F1052" s="86" t="s">
        <v>2364</v>
      </c>
      <c r="G1052" s="86" t="b">
        <v>0</v>
      </c>
      <c r="H1052" s="86" t="b">
        <v>0</v>
      </c>
      <c r="I1052" s="86" t="b">
        <v>0</v>
      </c>
      <c r="J1052" s="86" t="b">
        <v>0</v>
      </c>
      <c r="K1052" s="86" t="b">
        <v>0</v>
      </c>
      <c r="L1052" s="86" t="b">
        <v>0</v>
      </c>
    </row>
    <row r="1053" spans="1:12" ht="15">
      <c r="A1053" s="86" t="s">
        <v>3202</v>
      </c>
      <c r="B1053" s="86" t="s">
        <v>3203</v>
      </c>
      <c r="C1053" s="86">
        <v>5</v>
      </c>
      <c r="D1053" s="123">
        <v>0.00586526126674073</v>
      </c>
      <c r="E1053" s="123">
        <v>2.1486026548060932</v>
      </c>
      <c r="F1053" s="86" t="s">
        <v>2364</v>
      </c>
      <c r="G1053" s="86" t="b">
        <v>0</v>
      </c>
      <c r="H1053" s="86" t="b">
        <v>0</v>
      </c>
      <c r="I1053" s="86" t="b">
        <v>0</v>
      </c>
      <c r="J1053" s="86" t="b">
        <v>0</v>
      </c>
      <c r="K1053" s="86" t="b">
        <v>0</v>
      </c>
      <c r="L1053" s="86" t="b">
        <v>0</v>
      </c>
    </row>
    <row r="1054" spans="1:12" ht="15">
      <c r="A1054" s="86" t="s">
        <v>3203</v>
      </c>
      <c r="B1054" s="86" t="s">
        <v>3204</v>
      </c>
      <c r="C1054" s="86">
        <v>5</v>
      </c>
      <c r="D1054" s="123">
        <v>0.00586526126674073</v>
      </c>
      <c r="E1054" s="123">
        <v>2.1486026548060932</v>
      </c>
      <c r="F1054" s="86" t="s">
        <v>2364</v>
      </c>
      <c r="G1054" s="86" t="b">
        <v>0</v>
      </c>
      <c r="H1054" s="86" t="b">
        <v>0</v>
      </c>
      <c r="I1054" s="86" t="b">
        <v>0</v>
      </c>
      <c r="J1054" s="86" t="b">
        <v>0</v>
      </c>
      <c r="K1054" s="86" t="b">
        <v>0</v>
      </c>
      <c r="L1054" s="86" t="b">
        <v>0</v>
      </c>
    </row>
    <row r="1055" spans="1:12" ht="15">
      <c r="A1055" s="86" t="s">
        <v>3204</v>
      </c>
      <c r="B1055" s="86" t="s">
        <v>3205</v>
      </c>
      <c r="C1055" s="86">
        <v>5</v>
      </c>
      <c r="D1055" s="123">
        <v>0.00586526126674073</v>
      </c>
      <c r="E1055" s="123">
        <v>2.1486026548060932</v>
      </c>
      <c r="F1055" s="86" t="s">
        <v>2364</v>
      </c>
      <c r="G1055" s="86" t="b">
        <v>0</v>
      </c>
      <c r="H1055" s="86" t="b">
        <v>0</v>
      </c>
      <c r="I1055" s="86" t="b">
        <v>0</v>
      </c>
      <c r="J1055" s="86" t="b">
        <v>0</v>
      </c>
      <c r="K1055" s="86" t="b">
        <v>0</v>
      </c>
      <c r="L1055" s="86" t="b">
        <v>0</v>
      </c>
    </row>
    <row r="1056" spans="1:12" ht="15">
      <c r="A1056" s="86" t="s">
        <v>3205</v>
      </c>
      <c r="B1056" s="86" t="s">
        <v>3206</v>
      </c>
      <c r="C1056" s="86">
        <v>5</v>
      </c>
      <c r="D1056" s="123">
        <v>0.00586526126674073</v>
      </c>
      <c r="E1056" s="123">
        <v>2.1486026548060932</v>
      </c>
      <c r="F1056" s="86" t="s">
        <v>2364</v>
      </c>
      <c r="G1056" s="86" t="b">
        <v>0</v>
      </c>
      <c r="H1056" s="86" t="b">
        <v>0</v>
      </c>
      <c r="I1056" s="86" t="b">
        <v>0</v>
      </c>
      <c r="J1056" s="86" t="b">
        <v>0</v>
      </c>
      <c r="K1056" s="86" t="b">
        <v>0</v>
      </c>
      <c r="L1056" s="86" t="b">
        <v>0</v>
      </c>
    </row>
    <row r="1057" spans="1:12" ht="15">
      <c r="A1057" s="86" t="s">
        <v>3206</v>
      </c>
      <c r="B1057" s="86" t="s">
        <v>3207</v>
      </c>
      <c r="C1057" s="86">
        <v>5</v>
      </c>
      <c r="D1057" s="123">
        <v>0.00586526126674073</v>
      </c>
      <c r="E1057" s="123">
        <v>2.1486026548060932</v>
      </c>
      <c r="F1057" s="86" t="s">
        <v>2364</v>
      </c>
      <c r="G1057" s="86" t="b">
        <v>0</v>
      </c>
      <c r="H1057" s="86" t="b">
        <v>0</v>
      </c>
      <c r="I1057" s="86" t="b">
        <v>0</v>
      </c>
      <c r="J1057" s="86" t="b">
        <v>0</v>
      </c>
      <c r="K1057" s="86" t="b">
        <v>0</v>
      </c>
      <c r="L1057" s="86" t="b">
        <v>0</v>
      </c>
    </row>
    <row r="1058" spans="1:12" ht="15">
      <c r="A1058" s="86" t="s">
        <v>3207</v>
      </c>
      <c r="B1058" s="86" t="s">
        <v>3096</v>
      </c>
      <c r="C1058" s="86">
        <v>5</v>
      </c>
      <c r="D1058" s="123">
        <v>0.00586526126674073</v>
      </c>
      <c r="E1058" s="123">
        <v>2.1486026548060932</v>
      </c>
      <c r="F1058" s="86" t="s">
        <v>2364</v>
      </c>
      <c r="G1058" s="86" t="b">
        <v>0</v>
      </c>
      <c r="H1058" s="86" t="b">
        <v>0</v>
      </c>
      <c r="I1058" s="86" t="b">
        <v>0</v>
      </c>
      <c r="J1058" s="86" t="b">
        <v>1</v>
      </c>
      <c r="K1058" s="86" t="b">
        <v>0</v>
      </c>
      <c r="L1058" s="86" t="b">
        <v>0</v>
      </c>
    </row>
    <row r="1059" spans="1:12" ht="15">
      <c r="A1059" s="86" t="s">
        <v>3096</v>
      </c>
      <c r="B1059" s="86" t="s">
        <v>3208</v>
      </c>
      <c r="C1059" s="86">
        <v>5</v>
      </c>
      <c r="D1059" s="123">
        <v>0.00586526126674073</v>
      </c>
      <c r="E1059" s="123">
        <v>2.1486026548060932</v>
      </c>
      <c r="F1059" s="86" t="s">
        <v>2364</v>
      </c>
      <c r="G1059" s="86" t="b">
        <v>1</v>
      </c>
      <c r="H1059" s="86" t="b">
        <v>0</v>
      </c>
      <c r="I1059" s="86" t="b">
        <v>0</v>
      </c>
      <c r="J1059" s="86" t="b">
        <v>0</v>
      </c>
      <c r="K1059" s="86" t="b">
        <v>0</v>
      </c>
      <c r="L1059" s="86" t="b">
        <v>0</v>
      </c>
    </row>
    <row r="1060" spans="1:12" ht="15">
      <c r="A1060" s="86" t="s">
        <v>3208</v>
      </c>
      <c r="B1060" s="86" t="s">
        <v>3209</v>
      </c>
      <c r="C1060" s="86">
        <v>5</v>
      </c>
      <c r="D1060" s="123">
        <v>0.00586526126674073</v>
      </c>
      <c r="E1060" s="123">
        <v>2.1486026548060932</v>
      </c>
      <c r="F1060" s="86" t="s">
        <v>2364</v>
      </c>
      <c r="G1060" s="86" t="b">
        <v>0</v>
      </c>
      <c r="H1060" s="86" t="b">
        <v>0</v>
      </c>
      <c r="I1060" s="86" t="b">
        <v>0</v>
      </c>
      <c r="J1060" s="86" t="b">
        <v>0</v>
      </c>
      <c r="K1060" s="86" t="b">
        <v>0</v>
      </c>
      <c r="L1060" s="86" t="b">
        <v>0</v>
      </c>
    </row>
    <row r="1061" spans="1:12" ht="15">
      <c r="A1061" s="86" t="s">
        <v>3209</v>
      </c>
      <c r="B1061" s="86" t="s">
        <v>3210</v>
      </c>
      <c r="C1061" s="86">
        <v>5</v>
      </c>
      <c r="D1061" s="123">
        <v>0.00586526126674073</v>
      </c>
      <c r="E1061" s="123">
        <v>2.1486026548060932</v>
      </c>
      <c r="F1061" s="86" t="s">
        <v>2364</v>
      </c>
      <c r="G1061" s="86" t="b">
        <v>0</v>
      </c>
      <c r="H1061" s="86" t="b">
        <v>0</v>
      </c>
      <c r="I1061" s="86" t="b">
        <v>0</v>
      </c>
      <c r="J1061" s="86" t="b">
        <v>0</v>
      </c>
      <c r="K1061" s="86" t="b">
        <v>0</v>
      </c>
      <c r="L1061" s="86" t="b">
        <v>0</v>
      </c>
    </row>
    <row r="1062" spans="1:12" ht="15">
      <c r="A1062" s="86" t="s">
        <v>3210</v>
      </c>
      <c r="B1062" s="86" t="s">
        <v>3211</v>
      </c>
      <c r="C1062" s="86">
        <v>5</v>
      </c>
      <c r="D1062" s="123">
        <v>0.00586526126674073</v>
      </c>
      <c r="E1062" s="123">
        <v>2.1486026548060932</v>
      </c>
      <c r="F1062" s="86" t="s">
        <v>2364</v>
      </c>
      <c r="G1062" s="86" t="b">
        <v>0</v>
      </c>
      <c r="H1062" s="86" t="b">
        <v>0</v>
      </c>
      <c r="I1062" s="86" t="b">
        <v>0</v>
      </c>
      <c r="J1062" s="86" t="b">
        <v>0</v>
      </c>
      <c r="K1062" s="86" t="b">
        <v>0</v>
      </c>
      <c r="L1062" s="86" t="b">
        <v>0</v>
      </c>
    </row>
    <row r="1063" spans="1:12" ht="15">
      <c r="A1063" s="86" t="s">
        <v>3211</v>
      </c>
      <c r="B1063" s="86" t="s">
        <v>3212</v>
      </c>
      <c r="C1063" s="86">
        <v>5</v>
      </c>
      <c r="D1063" s="123">
        <v>0.00586526126674073</v>
      </c>
      <c r="E1063" s="123">
        <v>2.1486026548060932</v>
      </c>
      <c r="F1063" s="86" t="s">
        <v>2364</v>
      </c>
      <c r="G1063" s="86" t="b">
        <v>0</v>
      </c>
      <c r="H1063" s="86" t="b">
        <v>0</v>
      </c>
      <c r="I1063" s="86" t="b">
        <v>0</v>
      </c>
      <c r="J1063" s="86" t="b">
        <v>0</v>
      </c>
      <c r="K1063" s="86" t="b">
        <v>0</v>
      </c>
      <c r="L1063" s="86" t="b">
        <v>0</v>
      </c>
    </row>
    <row r="1064" spans="1:12" ht="15">
      <c r="A1064" s="86" t="s">
        <v>3212</v>
      </c>
      <c r="B1064" s="86" t="s">
        <v>389</v>
      </c>
      <c r="C1064" s="86">
        <v>5</v>
      </c>
      <c r="D1064" s="123">
        <v>0.00586526126674073</v>
      </c>
      <c r="E1064" s="123">
        <v>2.1486026548060932</v>
      </c>
      <c r="F1064" s="86" t="s">
        <v>2364</v>
      </c>
      <c r="G1064" s="86" t="b">
        <v>0</v>
      </c>
      <c r="H1064" s="86" t="b">
        <v>0</v>
      </c>
      <c r="I1064" s="86" t="b">
        <v>0</v>
      </c>
      <c r="J1064" s="86" t="b">
        <v>0</v>
      </c>
      <c r="K1064" s="86" t="b">
        <v>0</v>
      </c>
      <c r="L1064" s="86" t="b">
        <v>0</v>
      </c>
    </row>
    <row r="1065" spans="1:12" ht="15">
      <c r="A1065" s="86" t="s">
        <v>3269</v>
      </c>
      <c r="B1065" s="86" t="s">
        <v>3135</v>
      </c>
      <c r="C1065" s="86">
        <v>4</v>
      </c>
      <c r="D1065" s="123">
        <v>0.0068403332167504115</v>
      </c>
      <c r="E1065" s="123">
        <v>2.24551266781415</v>
      </c>
      <c r="F1065" s="86" t="s">
        <v>2364</v>
      </c>
      <c r="G1065" s="86" t="b">
        <v>0</v>
      </c>
      <c r="H1065" s="86" t="b">
        <v>0</v>
      </c>
      <c r="I1065" s="86" t="b">
        <v>0</v>
      </c>
      <c r="J1065" s="86" t="b">
        <v>0</v>
      </c>
      <c r="K1065" s="86" t="b">
        <v>0</v>
      </c>
      <c r="L1065" s="86" t="b">
        <v>0</v>
      </c>
    </row>
    <row r="1066" spans="1:12" ht="15">
      <c r="A1066" s="86" t="s">
        <v>3114</v>
      </c>
      <c r="B1066" s="86" t="s">
        <v>3126</v>
      </c>
      <c r="C1066" s="86">
        <v>3</v>
      </c>
      <c r="D1066" s="123">
        <v>0.004417329835414302</v>
      </c>
      <c r="E1066" s="123">
        <v>2.37045140442245</v>
      </c>
      <c r="F1066" s="86" t="s">
        <v>2364</v>
      </c>
      <c r="G1066" s="86" t="b">
        <v>0</v>
      </c>
      <c r="H1066" s="86" t="b">
        <v>0</v>
      </c>
      <c r="I1066" s="86" t="b">
        <v>0</v>
      </c>
      <c r="J1066" s="86" t="b">
        <v>0</v>
      </c>
      <c r="K1066" s="86" t="b">
        <v>0</v>
      </c>
      <c r="L1066" s="86" t="b">
        <v>0</v>
      </c>
    </row>
    <row r="1067" spans="1:12" ht="15">
      <c r="A1067" s="86" t="s">
        <v>2465</v>
      </c>
      <c r="B1067" s="86" t="s">
        <v>3234</v>
      </c>
      <c r="C1067" s="86">
        <v>3</v>
      </c>
      <c r="D1067" s="123">
        <v>0.004417329835414302</v>
      </c>
      <c r="E1067" s="123">
        <v>1.6171237377638383</v>
      </c>
      <c r="F1067" s="86" t="s">
        <v>2364</v>
      </c>
      <c r="G1067" s="86" t="b">
        <v>0</v>
      </c>
      <c r="H1067" s="86" t="b">
        <v>0</v>
      </c>
      <c r="I1067" s="86" t="b">
        <v>0</v>
      </c>
      <c r="J1067" s="86" t="b">
        <v>0</v>
      </c>
      <c r="K1067" s="86" t="b">
        <v>0</v>
      </c>
      <c r="L1067" s="86" t="b">
        <v>0</v>
      </c>
    </row>
    <row r="1068" spans="1:12" ht="15">
      <c r="A1068" s="86" t="s">
        <v>3234</v>
      </c>
      <c r="B1068" s="86" t="s">
        <v>3130</v>
      </c>
      <c r="C1068" s="86">
        <v>3</v>
      </c>
      <c r="D1068" s="123">
        <v>0.004417329835414302</v>
      </c>
      <c r="E1068" s="123">
        <v>2.37045140442245</v>
      </c>
      <c r="F1068" s="86" t="s">
        <v>2364</v>
      </c>
      <c r="G1068" s="86" t="b">
        <v>0</v>
      </c>
      <c r="H1068" s="86" t="b">
        <v>0</v>
      </c>
      <c r="I1068" s="86" t="b">
        <v>0</v>
      </c>
      <c r="J1068" s="86" t="b">
        <v>1</v>
      </c>
      <c r="K1068" s="86" t="b">
        <v>0</v>
      </c>
      <c r="L1068" s="86" t="b">
        <v>0</v>
      </c>
    </row>
    <row r="1069" spans="1:12" ht="15">
      <c r="A1069" s="86" t="s">
        <v>3130</v>
      </c>
      <c r="B1069" s="86" t="s">
        <v>2565</v>
      </c>
      <c r="C1069" s="86">
        <v>3</v>
      </c>
      <c r="D1069" s="123">
        <v>0.004417329835414302</v>
      </c>
      <c r="E1069" s="123">
        <v>1.8933301497027872</v>
      </c>
      <c r="F1069" s="86" t="s">
        <v>2364</v>
      </c>
      <c r="G1069" s="86" t="b">
        <v>1</v>
      </c>
      <c r="H1069" s="86" t="b">
        <v>0</v>
      </c>
      <c r="I1069" s="86" t="b">
        <v>0</v>
      </c>
      <c r="J1069" s="86" t="b">
        <v>0</v>
      </c>
      <c r="K1069" s="86" t="b">
        <v>0</v>
      </c>
      <c r="L1069" s="86" t="b">
        <v>0</v>
      </c>
    </row>
    <row r="1070" spans="1:12" ht="15">
      <c r="A1070" s="86" t="s">
        <v>2565</v>
      </c>
      <c r="B1070" s="86" t="s">
        <v>3235</v>
      </c>
      <c r="C1070" s="86">
        <v>3</v>
      </c>
      <c r="D1070" s="123">
        <v>0.004417329835414302</v>
      </c>
      <c r="E1070" s="123">
        <v>1.8933301497027872</v>
      </c>
      <c r="F1070" s="86" t="s">
        <v>2364</v>
      </c>
      <c r="G1070" s="86" t="b">
        <v>0</v>
      </c>
      <c r="H1070" s="86" t="b">
        <v>0</v>
      </c>
      <c r="I1070" s="86" t="b">
        <v>0</v>
      </c>
      <c r="J1070" s="86" t="b">
        <v>1</v>
      </c>
      <c r="K1070" s="86" t="b">
        <v>0</v>
      </c>
      <c r="L1070" s="86" t="b">
        <v>0</v>
      </c>
    </row>
    <row r="1071" spans="1:12" ht="15">
      <c r="A1071" s="86" t="s">
        <v>3235</v>
      </c>
      <c r="B1071" s="86" t="s">
        <v>3236</v>
      </c>
      <c r="C1071" s="86">
        <v>3</v>
      </c>
      <c r="D1071" s="123">
        <v>0.004417329835414302</v>
      </c>
      <c r="E1071" s="123">
        <v>2.37045140442245</v>
      </c>
      <c r="F1071" s="86" t="s">
        <v>2364</v>
      </c>
      <c r="G1071" s="86" t="b">
        <v>1</v>
      </c>
      <c r="H1071" s="86" t="b">
        <v>0</v>
      </c>
      <c r="I1071" s="86" t="b">
        <v>0</v>
      </c>
      <c r="J1071" s="86" t="b">
        <v>1</v>
      </c>
      <c r="K1071" s="86" t="b">
        <v>0</v>
      </c>
      <c r="L1071" s="86" t="b">
        <v>0</v>
      </c>
    </row>
    <row r="1072" spans="1:12" ht="15">
      <c r="A1072" s="86" t="s">
        <v>3236</v>
      </c>
      <c r="B1072" s="86" t="s">
        <v>2521</v>
      </c>
      <c r="C1072" s="86">
        <v>3</v>
      </c>
      <c r="D1072" s="123">
        <v>0.004417329835414302</v>
      </c>
      <c r="E1072" s="123">
        <v>1.7336293068352755</v>
      </c>
      <c r="F1072" s="86" t="s">
        <v>2364</v>
      </c>
      <c r="G1072" s="86" t="b">
        <v>1</v>
      </c>
      <c r="H1072" s="86" t="b">
        <v>0</v>
      </c>
      <c r="I1072" s="86" t="b">
        <v>0</v>
      </c>
      <c r="J1072" s="86" t="b">
        <v>0</v>
      </c>
      <c r="K1072" s="86" t="b">
        <v>0</v>
      </c>
      <c r="L1072" s="86" t="b">
        <v>0</v>
      </c>
    </row>
    <row r="1073" spans="1:12" ht="15">
      <c r="A1073" s="86" t="s">
        <v>2521</v>
      </c>
      <c r="B1073" s="86" t="s">
        <v>3237</v>
      </c>
      <c r="C1073" s="86">
        <v>3</v>
      </c>
      <c r="D1073" s="123">
        <v>0.004417329835414302</v>
      </c>
      <c r="E1073" s="123">
        <v>1.7014446234638743</v>
      </c>
      <c r="F1073" s="86" t="s">
        <v>2364</v>
      </c>
      <c r="G1073" s="86" t="b">
        <v>0</v>
      </c>
      <c r="H1073" s="86" t="b">
        <v>0</v>
      </c>
      <c r="I1073" s="86" t="b">
        <v>0</v>
      </c>
      <c r="J1073" s="86" t="b">
        <v>0</v>
      </c>
      <c r="K1073" s="86" t="b">
        <v>0</v>
      </c>
      <c r="L1073" s="86" t="b">
        <v>0</v>
      </c>
    </row>
    <row r="1074" spans="1:12" ht="15">
      <c r="A1074" s="86" t="s">
        <v>3237</v>
      </c>
      <c r="B1074" s="86" t="s">
        <v>3238</v>
      </c>
      <c r="C1074" s="86">
        <v>3</v>
      </c>
      <c r="D1074" s="123">
        <v>0.004417329835414302</v>
      </c>
      <c r="E1074" s="123">
        <v>2.37045140442245</v>
      </c>
      <c r="F1074" s="86" t="s">
        <v>2364</v>
      </c>
      <c r="G1074" s="86" t="b">
        <v>0</v>
      </c>
      <c r="H1074" s="86" t="b">
        <v>0</v>
      </c>
      <c r="I1074" s="86" t="b">
        <v>0</v>
      </c>
      <c r="J1074" s="86" t="b">
        <v>0</v>
      </c>
      <c r="K1074" s="86" t="b">
        <v>0</v>
      </c>
      <c r="L1074" s="86" t="b">
        <v>0</v>
      </c>
    </row>
    <row r="1075" spans="1:12" ht="15">
      <c r="A1075" s="86" t="s">
        <v>3238</v>
      </c>
      <c r="B1075" s="86" t="s">
        <v>3239</v>
      </c>
      <c r="C1075" s="86">
        <v>3</v>
      </c>
      <c r="D1075" s="123">
        <v>0.004417329835414302</v>
      </c>
      <c r="E1075" s="123">
        <v>2.37045140442245</v>
      </c>
      <c r="F1075" s="86" t="s">
        <v>2364</v>
      </c>
      <c r="G1075" s="86" t="b">
        <v>0</v>
      </c>
      <c r="H1075" s="86" t="b">
        <v>0</v>
      </c>
      <c r="I1075" s="86" t="b">
        <v>0</v>
      </c>
      <c r="J1075" s="86" t="b">
        <v>0</v>
      </c>
      <c r="K1075" s="86" t="b">
        <v>0</v>
      </c>
      <c r="L1075" s="86" t="b">
        <v>0</v>
      </c>
    </row>
    <row r="1076" spans="1:12" ht="15">
      <c r="A1076" s="86" t="s">
        <v>3239</v>
      </c>
      <c r="B1076" s="86" t="s">
        <v>2533</v>
      </c>
      <c r="C1076" s="86">
        <v>3</v>
      </c>
      <c r="D1076" s="123">
        <v>0.004417329835414302</v>
      </c>
      <c r="E1076" s="123">
        <v>1.8475726591421122</v>
      </c>
      <c r="F1076" s="86" t="s">
        <v>2364</v>
      </c>
      <c r="G1076" s="86" t="b">
        <v>0</v>
      </c>
      <c r="H1076" s="86" t="b">
        <v>0</v>
      </c>
      <c r="I1076" s="86" t="b">
        <v>0</v>
      </c>
      <c r="J1076" s="86" t="b">
        <v>0</v>
      </c>
      <c r="K1076" s="86" t="b">
        <v>0</v>
      </c>
      <c r="L1076" s="86" t="b">
        <v>0</v>
      </c>
    </row>
    <row r="1077" spans="1:12" ht="15">
      <c r="A1077" s="86" t="s">
        <v>2533</v>
      </c>
      <c r="B1077" s="86" t="s">
        <v>2531</v>
      </c>
      <c r="C1077" s="86">
        <v>3</v>
      </c>
      <c r="D1077" s="123">
        <v>0.004417329835414302</v>
      </c>
      <c r="E1077" s="123">
        <v>1.24551266781415</v>
      </c>
      <c r="F1077" s="86" t="s">
        <v>2364</v>
      </c>
      <c r="G1077" s="86" t="b">
        <v>0</v>
      </c>
      <c r="H1077" s="86" t="b">
        <v>0</v>
      </c>
      <c r="I1077" s="86" t="b">
        <v>0</v>
      </c>
      <c r="J1077" s="86" t="b">
        <v>1</v>
      </c>
      <c r="K1077" s="86" t="b">
        <v>0</v>
      </c>
      <c r="L1077" s="86" t="b">
        <v>0</v>
      </c>
    </row>
    <row r="1078" spans="1:12" ht="15">
      <c r="A1078" s="86" t="s">
        <v>2531</v>
      </c>
      <c r="B1078" s="86" t="s">
        <v>3240</v>
      </c>
      <c r="C1078" s="86">
        <v>3</v>
      </c>
      <c r="D1078" s="123">
        <v>0.004417329835414302</v>
      </c>
      <c r="E1078" s="123">
        <v>1.7683914130944873</v>
      </c>
      <c r="F1078" s="86" t="s">
        <v>2364</v>
      </c>
      <c r="G1078" s="86" t="b">
        <v>1</v>
      </c>
      <c r="H1078" s="86" t="b">
        <v>0</v>
      </c>
      <c r="I1078" s="86" t="b">
        <v>0</v>
      </c>
      <c r="J1078" s="86" t="b">
        <v>0</v>
      </c>
      <c r="K1078" s="86" t="b">
        <v>0</v>
      </c>
      <c r="L1078" s="86" t="b">
        <v>0</v>
      </c>
    </row>
    <row r="1079" spans="1:12" ht="15">
      <c r="A1079" s="86" t="s">
        <v>3240</v>
      </c>
      <c r="B1079" s="86" t="s">
        <v>3241</v>
      </c>
      <c r="C1079" s="86">
        <v>3</v>
      </c>
      <c r="D1079" s="123">
        <v>0.004417329835414302</v>
      </c>
      <c r="E1079" s="123">
        <v>2.37045140442245</v>
      </c>
      <c r="F1079" s="86" t="s">
        <v>2364</v>
      </c>
      <c r="G1079" s="86" t="b">
        <v>0</v>
      </c>
      <c r="H1079" s="86" t="b">
        <v>0</v>
      </c>
      <c r="I1079" s="86" t="b">
        <v>0</v>
      </c>
      <c r="J1079" s="86" t="b">
        <v>0</v>
      </c>
      <c r="K1079" s="86" t="b">
        <v>0</v>
      </c>
      <c r="L1079" s="86" t="b">
        <v>0</v>
      </c>
    </row>
    <row r="1080" spans="1:12" ht="15">
      <c r="A1080" s="86" t="s">
        <v>3241</v>
      </c>
      <c r="B1080" s="86" t="s">
        <v>3242</v>
      </c>
      <c r="C1080" s="86">
        <v>3</v>
      </c>
      <c r="D1080" s="123">
        <v>0.004417329835414302</v>
      </c>
      <c r="E1080" s="123">
        <v>2.37045140442245</v>
      </c>
      <c r="F1080" s="86" t="s">
        <v>2364</v>
      </c>
      <c r="G1080" s="86" t="b">
        <v>0</v>
      </c>
      <c r="H1080" s="86" t="b">
        <v>0</v>
      </c>
      <c r="I1080" s="86" t="b">
        <v>0</v>
      </c>
      <c r="J1080" s="86" t="b">
        <v>0</v>
      </c>
      <c r="K1080" s="86" t="b">
        <v>0</v>
      </c>
      <c r="L1080" s="86" t="b">
        <v>0</v>
      </c>
    </row>
    <row r="1081" spans="1:12" ht="15">
      <c r="A1081" s="86" t="s">
        <v>3242</v>
      </c>
      <c r="B1081" s="86" t="s">
        <v>3243</v>
      </c>
      <c r="C1081" s="86">
        <v>3</v>
      </c>
      <c r="D1081" s="123">
        <v>0.004417329835414302</v>
      </c>
      <c r="E1081" s="123">
        <v>2.37045140442245</v>
      </c>
      <c r="F1081" s="86" t="s">
        <v>2364</v>
      </c>
      <c r="G1081" s="86" t="b">
        <v>0</v>
      </c>
      <c r="H1081" s="86" t="b">
        <v>0</v>
      </c>
      <c r="I1081" s="86" t="b">
        <v>0</v>
      </c>
      <c r="J1081" s="86" t="b">
        <v>0</v>
      </c>
      <c r="K1081" s="86" t="b">
        <v>0</v>
      </c>
      <c r="L1081" s="86" t="b">
        <v>0</v>
      </c>
    </row>
    <row r="1082" spans="1:12" ht="15">
      <c r="A1082" s="86" t="s">
        <v>3243</v>
      </c>
      <c r="B1082" s="86" t="s">
        <v>2532</v>
      </c>
      <c r="C1082" s="86">
        <v>3</v>
      </c>
      <c r="D1082" s="123">
        <v>0.004417329835414302</v>
      </c>
      <c r="E1082" s="123">
        <v>1.7683914130944873</v>
      </c>
      <c r="F1082" s="86" t="s">
        <v>2364</v>
      </c>
      <c r="G1082" s="86" t="b">
        <v>0</v>
      </c>
      <c r="H1082" s="86" t="b">
        <v>0</v>
      </c>
      <c r="I1082" s="86" t="b">
        <v>0</v>
      </c>
      <c r="J1082" s="86" t="b">
        <v>0</v>
      </c>
      <c r="K1082" s="86" t="b">
        <v>0</v>
      </c>
      <c r="L1082" s="86" t="b">
        <v>0</v>
      </c>
    </row>
    <row r="1083" spans="1:12" ht="15">
      <c r="A1083" s="86" t="s">
        <v>2532</v>
      </c>
      <c r="B1083" s="86" t="s">
        <v>3244</v>
      </c>
      <c r="C1083" s="86">
        <v>3</v>
      </c>
      <c r="D1083" s="123">
        <v>0.004417329835414302</v>
      </c>
      <c r="E1083" s="123">
        <v>1.7683914130944873</v>
      </c>
      <c r="F1083" s="86" t="s">
        <v>2364</v>
      </c>
      <c r="G1083" s="86" t="b">
        <v>0</v>
      </c>
      <c r="H1083" s="86" t="b">
        <v>0</v>
      </c>
      <c r="I1083" s="86" t="b">
        <v>0</v>
      </c>
      <c r="J1083" s="86" t="b">
        <v>0</v>
      </c>
      <c r="K1083" s="86" t="b">
        <v>0</v>
      </c>
      <c r="L1083" s="86" t="b">
        <v>0</v>
      </c>
    </row>
    <row r="1084" spans="1:12" ht="15">
      <c r="A1084" s="86" t="s">
        <v>3244</v>
      </c>
      <c r="B1084" s="86" t="s">
        <v>3245</v>
      </c>
      <c r="C1084" s="86">
        <v>3</v>
      </c>
      <c r="D1084" s="123">
        <v>0.004417329835414302</v>
      </c>
      <c r="E1084" s="123">
        <v>2.37045140442245</v>
      </c>
      <c r="F1084" s="86" t="s">
        <v>2364</v>
      </c>
      <c r="G1084" s="86" t="b">
        <v>0</v>
      </c>
      <c r="H1084" s="86" t="b">
        <v>0</v>
      </c>
      <c r="I1084" s="86" t="b">
        <v>0</v>
      </c>
      <c r="J1084" s="86" t="b">
        <v>0</v>
      </c>
      <c r="K1084" s="86" t="b">
        <v>0</v>
      </c>
      <c r="L1084" s="86" t="b">
        <v>0</v>
      </c>
    </row>
    <row r="1085" spans="1:12" ht="15">
      <c r="A1085" s="86" t="s">
        <v>3245</v>
      </c>
      <c r="B1085" s="86" t="s">
        <v>3246</v>
      </c>
      <c r="C1085" s="86">
        <v>3</v>
      </c>
      <c r="D1085" s="123">
        <v>0.004417329835414302</v>
      </c>
      <c r="E1085" s="123">
        <v>2.37045140442245</v>
      </c>
      <c r="F1085" s="86" t="s">
        <v>2364</v>
      </c>
      <c r="G1085" s="86" t="b">
        <v>0</v>
      </c>
      <c r="H1085" s="86" t="b">
        <v>0</v>
      </c>
      <c r="I1085" s="86" t="b">
        <v>0</v>
      </c>
      <c r="J1085" s="86" t="b">
        <v>0</v>
      </c>
      <c r="K1085" s="86" t="b">
        <v>0</v>
      </c>
      <c r="L1085" s="86" t="b">
        <v>0</v>
      </c>
    </row>
    <row r="1086" spans="1:12" ht="15">
      <c r="A1086" s="86" t="s">
        <v>3246</v>
      </c>
      <c r="B1086" s="86" t="s">
        <v>3118</v>
      </c>
      <c r="C1086" s="86">
        <v>3</v>
      </c>
      <c r="D1086" s="123">
        <v>0.004417329835414302</v>
      </c>
      <c r="E1086" s="123">
        <v>2.1486026548060932</v>
      </c>
      <c r="F1086" s="86" t="s">
        <v>2364</v>
      </c>
      <c r="G1086" s="86" t="b">
        <v>0</v>
      </c>
      <c r="H1086" s="86" t="b">
        <v>0</v>
      </c>
      <c r="I1086" s="86" t="b">
        <v>0</v>
      </c>
      <c r="J1086" s="86" t="b">
        <v>1</v>
      </c>
      <c r="K1086" s="86" t="b">
        <v>0</v>
      </c>
      <c r="L1086" s="86" t="b">
        <v>0</v>
      </c>
    </row>
    <row r="1087" spans="1:12" ht="15">
      <c r="A1087" s="86" t="s">
        <v>587</v>
      </c>
      <c r="B1087" s="86" t="s">
        <v>610</v>
      </c>
      <c r="C1087" s="86">
        <v>2</v>
      </c>
      <c r="D1087" s="123">
        <v>0.0034201666083752058</v>
      </c>
      <c r="E1087" s="123">
        <v>0.6222633774162495</v>
      </c>
      <c r="F1087" s="86" t="s">
        <v>2364</v>
      </c>
      <c r="G1087" s="86" t="b">
        <v>0</v>
      </c>
      <c r="H1087" s="86" t="b">
        <v>0</v>
      </c>
      <c r="I1087" s="86" t="b">
        <v>0</v>
      </c>
      <c r="J1087" s="86" t="b">
        <v>1</v>
      </c>
      <c r="K1087" s="86" t="b">
        <v>0</v>
      </c>
      <c r="L1087" s="86" t="b">
        <v>0</v>
      </c>
    </row>
    <row r="1088" spans="1:12" ht="15">
      <c r="A1088" s="86" t="s">
        <v>610</v>
      </c>
      <c r="B1088" s="86" t="s">
        <v>3118</v>
      </c>
      <c r="C1088" s="86">
        <v>2</v>
      </c>
      <c r="D1088" s="123">
        <v>0.0034201666083752058</v>
      </c>
      <c r="E1088" s="123">
        <v>1.3704514044224498</v>
      </c>
      <c r="F1088" s="86" t="s">
        <v>2364</v>
      </c>
      <c r="G1088" s="86" t="b">
        <v>1</v>
      </c>
      <c r="H1088" s="86" t="b">
        <v>0</v>
      </c>
      <c r="I1088" s="86" t="b">
        <v>0</v>
      </c>
      <c r="J1088" s="86" t="b">
        <v>1</v>
      </c>
      <c r="K1088" s="86" t="b">
        <v>0</v>
      </c>
      <c r="L1088" s="86" t="b">
        <v>0</v>
      </c>
    </row>
    <row r="1089" spans="1:12" ht="15">
      <c r="A1089" s="86" t="s">
        <v>3155</v>
      </c>
      <c r="B1089" s="86" t="s">
        <v>3115</v>
      </c>
      <c r="C1089" s="86">
        <v>2</v>
      </c>
      <c r="D1089" s="123">
        <v>0.0034201666083752058</v>
      </c>
      <c r="E1089" s="123">
        <v>2.37045140442245</v>
      </c>
      <c r="F1089" s="86" t="s">
        <v>2364</v>
      </c>
      <c r="G1089" s="86" t="b">
        <v>0</v>
      </c>
      <c r="H1089" s="86" t="b">
        <v>0</v>
      </c>
      <c r="I1089" s="86" t="b">
        <v>0</v>
      </c>
      <c r="J1089" s="86" t="b">
        <v>0</v>
      </c>
      <c r="K1089" s="86" t="b">
        <v>0</v>
      </c>
      <c r="L1089" s="86" t="b">
        <v>0</v>
      </c>
    </row>
    <row r="1090" spans="1:12" ht="15">
      <c r="A1090" s="86" t="s">
        <v>3115</v>
      </c>
      <c r="B1090" s="86" t="s">
        <v>3568</v>
      </c>
      <c r="C1090" s="86">
        <v>2</v>
      </c>
      <c r="D1090" s="123">
        <v>0.0034201666083752058</v>
      </c>
      <c r="E1090" s="123">
        <v>2.37045140442245</v>
      </c>
      <c r="F1090" s="86" t="s">
        <v>2364</v>
      </c>
      <c r="G1090" s="86" t="b">
        <v>0</v>
      </c>
      <c r="H1090" s="86" t="b">
        <v>0</v>
      </c>
      <c r="I1090" s="86" t="b">
        <v>0</v>
      </c>
      <c r="J1090" s="86" t="b">
        <v>1</v>
      </c>
      <c r="K1090" s="86" t="b">
        <v>0</v>
      </c>
      <c r="L1090" s="86" t="b">
        <v>0</v>
      </c>
    </row>
    <row r="1091" spans="1:12" ht="15">
      <c r="A1091" s="86" t="s">
        <v>2521</v>
      </c>
      <c r="B1091" s="86" t="s">
        <v>387</v>
      </c>
      <c r="C1091" s="86">
        <v>2</v>
      </c>
      <c r="D1091" s="123">
        <v>0.0034201666083752058</v>
      </c>
      <c r="E1091" s="123">
        <v>1.5253533644081931</v>
      </c>
      <c r="F1091" s="86" t="s">
        <v>2364</v>
      </c>
      <c r="G1091" s="86" t="b">
        <v>0</v>
      </c>
      <c r="H1091" s="86" t="b">
        <v>0</v>
      </c>
      <c r="I1091" s="86" t="b">
        <v>0</v>
      </c>
      <c r="J1091" s="86" t="b">
        <v>0</v>
      </c>
      <c r="K1091" s="86" t="b">
        <v>0</v>
      </c>
      <c r="L1091" s="86" t="b">
        <v>0</v>
      </c>
    </row>
    <row r="1092" spans="1:12" ht="15">
      <c r="A1092" s="86" t="s">
        <v>587</v>
      </c>
      <c r="B1092" s="86" t="s">
        <v>2478</v>
      </c>
      <c r="C1092" s="86">
        <v>2</v>
      </c>
      <c r="D1092" s="123">
        <v>0.0034201666083752058</v>
      </c>
      <c r="E1092" s="123">
        <v>0.6600519383056492</v>
      </c>
      <c r="F1092" s="86" t="s">
        <v>2364</v>
      </c>
      <c r="G1092" s="86" t="b">
        <v>0</v>
      </c>
      <c r="H1092" s="86" t="b">
        <v>0</v>
      </c>
      <c r="I1092" s="86" t="b">
        <v>0</v>
      </c>
      <c r="J1092" s="86" t="b">
        <v>0</v>
      </c>
      <c r="K1092" s="86" t="b">
        <v>0</v>
      </c>
      <c r="L1092" s="86" t="b">
        <v>0</v>
      </c>
    </row>
    <row r="1093" spans="1:12" ht="15">
      <c r="A1093" s="86" t="s">
        <v>2478</v>
      </c>
      <c r="B1093" s="86" t="s">
        <v>3226</v>
      </c>
      <c r="C1093" s="86">
        <v>2</v>
      </c>
      <c r="D1093" s="123">
        <v>0.0034201666083752058</v>
      </c>
      <c r="E1093" s="123">
        <v>1.806179973983887</v>
      </c>
      <c r="F1093" s="86" t="s">
        <v>2364</v>
      </c>
      <c r="G1093" s="86" t="b">
        <v>0</v>
      </c>
      <c r="H1093" s="86" t="b">
        <v>0</v>
      </c>
      <c r="I1093" s="86" t="b">
        <v>0</v>
      </c>
      <c r="J1093" s="86" t="b">
        <v>0</v>
      </c>
      <c r="K1093" s="86" t="b">
        <v>0</v>
      </c>
      <c r="L1093" s="86" t="b">
        <v>0</v>
      </c>
    </row>
    <row r="1094" spans="1:12" ht="15">
      <c r="A1094" s="86" t="s">
        <v>3226</v>
      </c>
      <c r="B1094" s="86" t="s">
        <v>2565</v>
      </c>
      <c r="C1094" s="86">
        <v>2</v>
      </c>
      <c r="D1094" s="123">
        <v>0.0034201666083752058</v>
      </c>
      <c r="E1094" s="123">
        <v>1.8933301497027875</v>
      </c>
      <c r="F1094" s="86" t="s">
        <v>2364</v>
      </c>
      <c r="G1094" s="86" t="b">
        <v>0</v>
      </c>
      <c r="H1094" s="86" t="b">
        <v>0</v>
      </c>
      <c r="I1094" s="86" t="b">
        <v>0</v>
      </c>
      <c r="J1094" s="86" t="b">
        <v>0</v>
      </c>
      <c r="K1094" s="86" t="b">
        <v>0</v>
      </c>
      <c r="L1094" s="86" t="b">
        <v>0</v>
      </c>
    </row>
    <row r="1095" spans="1:12" ht="15">
      <c r="A1095" s="86" t="s">
        <v>2565</v>
      </c>
      <c r="B1095" s="86" t="s">
        <v>3156</v>
      </c>
      <c r="C1095" s="86">
        <v>2</v>
      </c>
      <c r="D1095" s="123">
        <v>0.0034201666083752058</v>
      </c>
      <c r="E1095" s="123">
        <v>1.8933301497027875</v>
      </c>
      <c r="F1095" s="86" t="s">
        <v>2364</v>
      </c>
      <c r="G1095" s="86" t="b">
        <v>0</v>
      </c>
      <c r="H1095" s="86" t="b">
        <v>0</v>
      </c>
      <c r="I1095" s="86" t="b">
        <v>0</v>
      </c>
      <c r="J1095" s="86" t="b">
        <v>1</v>
      </c>
      <c r="K1095" s="86" t="b">
        <v>0</v>
      </c>
      <c r="L1095" s="86" t="b">
        <v>0</v>
      </c>
    </row>
    <row r="1096" spans="1:12" ht="15">
      <c r="A1096" s="86" t="s">
        <v>3156</v>
      </c>
      <c r="B1096" s="86" t="s">
        <v>3247</v>
      </c>
      <c r="C1096" s="86">
        <v>2</v>
      </c>
      <c r="D1096" s="123">
        <v>0.0034201666083752058</v>
      </c>
      <c r="E1096" s="123">
        <v>2.546542663478131</v>
      </c>
      <c r="F1096" s="86" t="s">
        <v>2364</v>
      </c>
      <c r="G1096" s="86" t="b">
        <v>1</v>
      </c>
      <c r="H1096" s="86" t="b">
        <v>0</v>
      </c>
      <c r="I1096" s="86" t="b">
        <v>0</v>
      </c>
      <c r="J1096" s="86" t="b">
        <v>0</v>
      </c>
      <c r="K1096" s="86" t="b">
        <v>0</v>
      </c>
      <c r="L1096" s="86" t="b">
        <v>0</v>
      </c>
    </row>
    <row r="1097" spans="1:12" ht="15">
      <c r="A1097" s="86" t="s">
        <v>3247</v>
      </c>
      <c r="B1097" s="86" t="s">
        <v>3580</v>
      </c>
      <c r="C1097" s="86">
        <v>2</v>
      </c>
      <c r="D1097" s="123">
        <v>0.0034201666083752058</v>
      </c>
      <c r="E1097" s="123">
        <v>2.546542663478131</v>
      </c>
      <c r="F1097" s="86" t="s">
        <v>2364</v>
      </c>
      <c r="G1097" s="86" t="b">
        <v>0</v>
      </c>
      <c r="H1097" s="86" t="b">
        <v>0</v>
      </c>
      <c r="I1097" s="86" t="b">
        <v>0</v>
      </c>
      <c r="J1097" s="86" t="b">
        <v>0</v>
      </c>
      <c r="K1097" s="86" t="b">
        <v>0</v>
      </c>
      <c r="L1097" s="86" t="b">
        <v>0</v>
      </c>
    </row>
    <row r="1098" spans="1:12" ht="15">
      <c r="A1098" s="86" t="s">
        <v>3580</v>
      </c>
      <c r="B1098" s="86" t="s">
        <v>3581</v>
      </c>
      <c r="C1098" s="86">
        <v>2</v>
      </c>
      <c r="D1098" s="123">
        <v>0.0034201666083752058</v>
      </c>
      <c r="E1098" s="123">
        <v>2.546542663478131</v>
      </c>
      <c r="F1098" s="86" t="s">
        <v>2364</v>
      </c>
      <c r="G1098" s="86" t="b">
        <v>0</v>
      </c>
      <c r="H1098" s="86" t="b">
        <v>0</v>
      </c>
      <c r="I1098" s="86" t="b">
        <v>0</v>
      </c>
      <c r="J1098" s="86" t="b">
        <v>0</v>
      </c>
      <c r="K1098" s="86" t="b">
        <v>0</v>
      </c>
      <c r="L1098" s="86" t="b">
        <v>0</v>
      </c>
    </row>
    <row r="1099" spans="1:12" ht="15">
      <c r="A1099" s="86" t="s">
        <v>3581</v>
      </c>
      <c r="B1099" s="86" t="s">
        <v>386</v>
      </c>
      <c r="C1099" s="86">
        <v>2</v>
      </c>
      <c r="D1099" s="123">
        <v>0.0034201666083752058</v>
      </c>
      <c r="E1099" s="123">
        <v>2.546542663478131</v>
      </c>
      <c r="F1099" s="86" t="s">
        <v>2364</v>
      </c>
      <c r="G1099" s="86" t="b">
        <v>0</v>
      </c>
      <c r="H1099" s="86" t="b">
        <v>0</v>
      </c>
      <c r="I1099" s="86" t="b">
        <v>0</v>
      </c>
      <c r="J1099" s="86" t="b">
        <v>0</v>
      </c>
      <c r="K1099" s="86" t="b">
        <v>0</v>
      </c>
      <c r="L1099" s="86" t="b">
        <v>0</v>
      </c>
    </row>
    <row r="1100" spans="1:12" ht="15">
      <c r="A1100" s="86" t="s">
        <v>386</v>
      </c>
      <c r="B1100" s="86" t="s">
        <v>3098</v>
      </c>
      <c r="C1100" s="86">
        <v>2</v>
      </c>
      <c r="D1100" s="123">
        <v>0.0034201666083752058</v>
      </c>
      <c r="E1100" s="123">
        <v>2.546542663478131</v>
      </c>
      <c r="F1100" s="86" t="s">
        <v>2364</v>
      </c>
      <c r="G1100" s="86" t="b">
        <v>0</v>
      </c>
      <c r="H1100" s="86" t="b">
        <v>0</v>
      </c>
      <c r="I1100" s="86" t="b">
        <v>0</v>
      </c>
      <c r="J1100" s="86" t="b">
        <v>0</v>
      </c>
      <c r="K1100" s="86" t="b">
        <v>0</v>
      </c>
      <c r="L1100" s="86" t="b">
        <v>0</v>
      </c>
    </row>
    <row r="1101" spans="1:12" ht="15">
      <c r="A1101" s="86" t="s">
        <v>3098</v>
      </c>
      <c r="B1101" s="86" t="s">
        <v>3582</v>
      </c>
      <c r="C1101" s="86">
        <v>2</v>
      </c>
      <c r="D1101" s="123">
        <v>0.0034201666083752058</v>
      </c>
      <c r="E1101" s="123">
        <v>2.546542663478131</v>
      </c>
      <c r="F1101" s="86" t="s">
        <v>2364</v>
      </c>
      <c r="G1101" s="86" t="b">
        <v>0</v>
      </c>
      <c r="H1101" s="86" t="b">
        <v>0</v>
      </c>
      <c r="I1101" s="86" t="b">
        <v>0</v>
      </c>
      <c r="J1101" s="86" t="b">
        <v>0</v>
      </c>
      <c r="K1101" s="86" t="b">
        <v>0</v>
      </c>
      <c r="L1101" s="86" t="b">
        <v>0</v>
      </c>
    </row>
    <row r="1102" spans="1:12" ht="15">
      <c r="A1102" s="86" t="s">
        <v>3582</v>
      </c>
      <c r="B1102" s="86" t="s">
        <v>3217</v>
      </c>
      <c r="C1102" s="86">
        <v>2</v>
      </c>
      <c r="D1102" s="123">
        <v>0.0034201666083752058</v>
      </c>
      <c r="E1102" s="123">
        <v>2.546542663478131</v>
      </c>
      <c r="F1102" s="86" t="s">
        <v>2364</v>
      </c>
      <c r="G1102" s="86" t="b">
        <v>0</v>
      </c>
      <c r="H1102" s="86" t="b">
        <v>0</v>
      </c>
      <c r="I1102" s="86" t="b">
        <v>0</v>
      </c>
      <c r="J1102" s="86" t="b">
        <v>0</v>
      </c>
      <c r="K1102" s="86" t="b">
        <v>0</v>
      </c>
      <c r="L1102" s="86" t="b">
        <v>0</v>
      </c>
    </row>
    <row r="1103" spans="1:12" ht="15">
      <c r="A1103" s="86" t="s">
        <v>3217</v>
      </c>
      <c r="B1103" s="86" t="s">
        <v>3583</v>
      </c>
      <c r="C1103" s="86">
        <v>2</v>
      </c>
      <c r="D1103" s="123">
        <v>0.0034201666083752058</v>
      </c>
      <c r="E1103" s="123">
        <v>2.546542663478131</v>
      </c>
      <c r="F1103" s="86" t="s">
        <v>2364</v>
      </c>
      <c r="G1103" s="86" t="b">
        <v>0</v>
      </c>
      <c r="H1103" s="86" t="b">
        <v>0</v>
      </c>
      <c r="I1103" s="86" t="b">
        <v>0</v>
      </c>
      <c r="J1103" s="86" t="b">
        <v>0</v>
      </c>
      <c r="K1103" s="86" t="b">
        <v>0</v>
      </c>
      <c r="L1103" s="86" t="b">
        <v>0</v>
      </c>
    </row>
    <row r="1104" spans="1:12" ht="15">
      <c r="A1104" s="86" t="s">
        <v>3583</v>
      </c>
      <c r="B1104" s="86" t="s">
        <v>3106</v>
      </c>
      <c r="C1104" s="86">
        <v>2</v>
      </c>
      <c r="D1104" s="123">
        <v>0.0034201666083752058</v>
      </c>
      <c r="E1104" s="123">
        <v>2.546542663478131</v>
      </c>
      <c r="F1104" s="86" t="s">
        <v>2364</v>
      </c>
      <c r="G1104" s="86" t="b">
        <v>0</v>
      </c>
      <c r="H1104" s="86" t="b">
        <v>0</v>
      </c>
      <c r="I1104" s="86" t="b">
        <v>0</v>
      </c>
      <c r="J1104" s="86" t="b">
        <v>0</v>
      </c>
      <c r="K1104" s="86" t="b">
        <v>0</v>
      </c>
      <c r="L1104" s="86" t="b">
        <v>0</v>
      </c>
    </row>
    <row r="1105" spans="1:12" ht="15">
      <c r="A1105" s="86" t="s">
        <v>3106</v>
      </c>
      <c r="B1105" s="86" t="s">
        <v>3271</v>
      </c>
      <c r="C1105" s="86">
        <v>2</v>
      </c>
      <c r="D1105" s="123">
        <v>0.0034201666083752058</v>
      </c>
      <c r="E1105" s="123">
        <v>2.24551266781415</v>
      </c>
      <c r="F1105" s="86" t="s">
        <v>2364</v>
      </c>
      <c r="G1105" s="86" t="b">
        <v>0</v>
      </c>
      <c r="H1105" s="86" t="b">
        <v>0</v>
      </c>
      <c r="I1105" s="86" t="b">
        <v>0</v>
      </c>
      <c r="J1105" s="86" t="b">
        <v>0</v>
      </c>
      <c r="K1105" s="86" t="b">
        <v>0</v>
      </c>
      <c r="L1105" s="86" t="b">
        <v>0</v>
      </c>
    </row>
    <row r="1106" spans="1:12" ht="15">
      <c r="A1106" s="86" t="s">
        <v>3271</v>
      </c>
      <c r="B1106" s="86" t="s">
        <v>3218</v>
      </c>
      <c r="C1106" s="86">
        <v>2</v>
      </c>
      <c r="D1106" s="123">
        <v>0.0034201666083752058</v>
      </c>
      <c r="E1106" s="123">
        <v>2.24551266781415</v>
      </c>
      <c r="F1106" s="86" t="s">
        <v>2364</v>
      </c>
      <c r="G1106" s="86" t="b">
        <v>0</v>
      </c>
      <c r="H1106" s="86" t="b">
        <v>0</v>
      </c>
      <c r="I1106" s="86" t="b">
        <v>0</v>
      </c>
      <c r="J1106" s="86" t="b">
        <v>0</v>
      </c>
      <c r="K1106" s="86" t="b">
        <v>0</v>
      </c>
      <c r="L1106" s="86" t="b">
        <v>0</v>
      </c>
    </row>
    <row r="1107" spans="1:12" ht="15">
      <c r="A1107" s="86" t="s">
        <v>3218</v>
      </c>
      <c r="B1107" s="86" t="s">
        <v>3267</v>
      </c>
      <c r="C1107" s="86">
        <v>2</v>
      </c>
      <c r="D1107" s="123">
        <v>0.0034201666083752058</v>
      </c>
      <c r="E1107" s="123">
        <v>2.546542663478131</v>
      </c>
      <c r="F1107" s="86" t="s">
        <v>2364</v>
      </c>
      <c r="G1107" s="86" t="b">
        <v>0</v>
      </c>
      <c r="H1107" s="86" t="b">
        <v>0</v>
      </c>
      <c r="I1107" s="86" t="b">
        <v>0</v>
      </c>
      <c r="J1107" s="86" t="b">
        <v>1</v>
      </c>
      <c r="K1107" s="86" t="b">
        <v>0</v>
      </c>
      <c r="L1107" s="86" t="b">
        <v>0</v>
      </c>
    </row>
    <row r="1108" spans="1:12" ht="15">
      <c r="A1108" s="86" t="s">
        <v>3267</v>
      </c>
      <c r="B1108" s="86" t="s">
        <v>3356</v>
      </c>
      <c r="C1108" s="86">
        <v>2</v>
      </c>
      <c r="D1108" s="123">
        <v>0.0034201666083752058</v>
      </c>
      <c r="E1108" s="123">
        <v>2.546542663478131</v>
      </c>
      <c r="F1108" s="86" t="s">
        <v>2364</v>
      </c>
      <c r="G1108" s="86" t="b">
        <v>1</v>
      </c>
      <c r="H1108" s="86" t="b">
        <v>0</v>
      </c>
      <c r="I1108" s="86" t="b">
        <v>0</v>
      </c>
      <c r="J1108" s="86" t="b">
        <v>0</v>
      </c>
      <c r="K1108" s="86" t="b">
        <v>0</v>
      </c>
      <c r="L1108" s="86" t="b">
        <v>0</v>
      </c>
    </row>
    <row r="1109" spans="1:12" ht="15">
      <c r="A1109" s="86" t="s">
        <v>3356</v>
      </c>
      <c r="B1109" s="86" t="s">
        <v>2552</v>
      </c>
      <c r="C1109" s="86">
        <v>2</v>
      </c>
      <c r="D1109" s="123">
        <v>0.0034201666083752058</v>
      </c>
      <c r="E1109" s="123">
        <v>2.546542663478131</v>
      </c>
      <c r="F1109" s="86" t="s">
        <v>2364</v>
      </c>
      <c r="G1109" s="86" t="b">
        <v>0</v>
      </c>
      <c r="H1109" s="86" t="b">
        <v>0</v>
      </c>
      <c r="I1109" s="86" t="b">
        <v>0</v>
      </c>
      <c r="J1109" s="86" t="b">
        <v>0</v>
      </c>
      <c r="K1109" s="86" t="b">
        <v>1</v>
      </c>
      <c r="L1109" s="86" t="b">
        <v>0</v>
      </c>
    </row>
    <row r="1110" spans="1:12" ht="15">
      <c r="A1110" s="86" t="s">
        <v>2552</v>
      </c>
      <c r="B1110" s="86" t="s">
        <v>3109</v>
      </c>
      <c r="C1110" s="86">
        <v>2</v>
      </c>
      <c r="D1110" s="123">
        <v>0.0034201666083752058</v>
      </c>
      <c r="E1110" s="123">
        <v>2.546542663478131</v>
      </c>
      <c r="F1110" s="86" t="s">
        <v>2364</v>
      </c>
      <c r="G1110" s="86" t="b">
        <v>0</v>
      </c>
      <c r="H1110" s="86" t="b">
        <v>1</v>
      </c>
      <c r="I1110" s="86" t="b">
        <v>0</v>
      </c>
      <c r="J1110" s="86" t="b">
        <v>0</v>
      </c>
      <c r="K1110" s="86" t="b">
        <v>0</v>
      </c>
      <c r="L1110" s="86" t="b">
        <v>0</v>
      </c>
    </row>
    <row r="1111" spans="1:12" ht="15">
      <c r="A1111" s="86" t="s">
        <v>3109</v>
      </c>
      <c r="B1111" s="86" t="s">
        <v>3091</v>
      </c>
      <c r="C1111" s="86">
        <v>2</v>
      </c>
      <c r="D1111" s="123">
        <v>0.0034201666083752058</v>
      </c>
      <c r="E1111" s="123">
        <v>2.0024746191278555</v>
      </c>
      <c r="F1111" s="86" t="s">
        <v>2364</v>
      </c>
      <c r="G1111" s="86" t="b">
        <v>0</v>
      </c>
      <c r="H1111" s="86" t="b">
        <v>0</v>
      </c>
      <c r="I1111" s="86" t="b">
        <v>0</v>
      </c>
      <c r="J1111" s="86" t="b">
        <v>0</v>
      </c>
      <c r="K1111" s="86" t="b">
        <v>0</v>
      </c>
      <c r="L1111" s="86" t="b">
        <v>0</v>
      </c>
    </row>
    <row r="1112" spans="1:12" ht="15">
      <c r="A1112" s="86" t="s">
        <v>3091</v>
      </c>
      <c r="B1112" s="86" t="s">
        <v>3584</v>
      </c>
      <c r="C1112" s="86">
        <v>2</v>
      </c>
      <c r="D1112" s="123">
        <v>0.0034201666083752058</v>
      </c>
      <c r="E1112" s="123">
        <v>2.0024746191278555</v>
      </c>
      <c r="F1112" s="86" t="s">
        <v>2364</v>
      </c>
      <c r="G1112" s="86" t="b">
        <v>0</v>
      </c>
      <c r="H1112" s="86" t="b">
        <v>0</v>
      </c>
      <c r="I1112" s="86" t="b">
        <v>0</v>
      </c>
      <c r="J1112" s="86" t="b">
        <v>0</v>
      </c>
      <c r="K1112" s="86" t="b">
        <v>0</v>
      </c>
      <c r="L1112" s="86" t="b">
        <v>0</v>
      </c>
    </row>
    <row r="1113" spans="1:12" ht="15">
      <c r="A1113" s="86" t="s">
        <v>3584</v>
      </c>
      <c r="B1113" s="86" t="s">
        <v>3585</v>
      </c>
      <c r="C1113" s="86">
        <v>2</v>
      </c>
      <c r="D1113" s="123">
        <v>0.0034201666083752058</v>
      </c>
      <c r="E1113" s="123">
        <v>2.546542663478131</v>
      </c>
      <c r="F1113" s="86" t="s">
        <v>2364</v>
      </c>
      <c r="G1113" s="86" t="b">
        <v>0</v>
      </c>
      <c r="H1113" s="86" t="b">
        <v>0</v>
      </c>
      <c r="I1113" s="86" t="b">
        <v>0</v>
      </c>
      <c r="J1113" s="86" t="b">
        <v>0</v>
      </c>
      <c r="K1113" s="86" t="b">
        <v>0</v>
      </c>
      <c r="L1113" s="86" t="b">
        <v>0</v>
      </c>
    </row>
    <row r="1114" spans="1:12" ht="15">
      <c r="A1114" s="86" t="s">
        <v>3585</v>
      </c>
      <c r="B1114" s="86" t="s">
        <v>3359</v>
      </c>
      <c r="C1114" s="86">
        <v>2</v>
      </c>
      <c r="D1114" s="123">
        <v>0.0034201666083752058</v>
      </c>
      <c r="E1114" s="123">
        <v>2.546542663478131</v>
      </c>
      <c r="F1114" s="86" t="s">
        <v>2364</v>
      </c>
      <c r="G1114" s="86" t="b">
        <v>0</v>
      </c>
      <c r="H1114" s="86" t="b">
        <v>0</v>
      </c>
      <c r="I1114" s="86" t="b">
        <v>0</v>
      </c>
      <c r="J1114" s="86" t="b">
        <v>0</v>
      </c>
      <c r="K1114" s="86" t="b">
        <v>0</v>
      </c>
      <c r="L1114" s="86" t="b">
        <v>0</v>
      </c>
    </row>
    <row r="1115" spans="1:12" ht="15">
      <c r="A1115" s="86" t="s">
        <v>3359</v>
      </c>
      <c r="B1115" s="86" t="s">
        <v>3266</v>
      </c>
      <c r="C1115" s="86">
        <v>2</v>
      </c>
      <c r="D1115" s="123">
        <v>0.0034201666083752058</v>
      </c>
      <c r="E1115" s="123">
        <v>2.546542663478131</v>
      </c>
      <c r="F1115" s="86" t="s">
        <v>2364</v>
      </c>
      <c r="G1115" s="86" t="b">
        <v>0</v>
      </c>
      <c r="H1115" s="86" t="b">
        <v>0</v>
      </c>
      <c r="I1115" s="86" t="b">
        <v>0</v>
      </c>
      <c r="J1115" s="86" t="b">
        <v>0</v>
      </c>
      <c r="K1115" s="86" t="b">
        <v>0</v>
      </c>
      <c r="L1115" s="86" t="b">
        <v>0</v>
      </c>
    </row>
    <row r="1116" spans="1:12" ht="15">
      <c r="A1116" s="86" t="s">
        <v>3266</v>
      </c>
      <c r="B1116" s="86" t="s">
        <v>3586</v>
      </c>
      <c r="C1116" s="86">
        <v>2</v>
      </c>
      <c r="D1116" s="123">
        <v>0.0034201666083752058</v>
      </c>
      <c r="E1116" s="123">
        <v>2.546542663478131</v>
      </c>
      <c r="F1116" s="86" t="s">
        <v>2364</v>
      </c>
      <c r="G1116" s="86" t="b">
        <v>0</v>
      </c>
      <c r="H1116" s="86" t="b">
        <v>0</v>
      </c>
      <c r="I1116" s="86" t="b">
        <v>0</v>
      </c>
      <c r="J1116" s="86" t="b">
        <v>0</v>
      </c>
      <c r="K1116" s="86" t="b">
        <v>1</v>
      </c>
      <c r="L1116" s="86" t="b">
        <v>0</v>
      </c>
    </row>
    <row r="1117" spans="1:12" ht="15">
      <c r="A1117" s="86" t="s">
        <v>3586</v>
      </c>
      <c r="B1117" s="86" t="s">
        <v>3587</v>
      </c>
      <c r="C1117" s="86">
        <v>2</v>
      </c>
      <c r="D1117" s="123">
        <v>0.0034201666083752058</v>
      </c>
      <c r="E1117" s="123">
        <v>2.546542663478131</v>
      </c>
      <c r="F1117" s="86" t="s">
        <v>2364</v>
      </c>
      <c r="G1117" s="86" t="b">
        <v>0</v>
      </c>
      <c r="H1117" s="86" t="b">
        <v>1</v>
      </c>
      <c r="I1117" s="86" t="b">
        <v>0</v>
      </c>
      <c r="J1117" s="86" t="b">
        <v>0</v>
      </c>
      <c r="K1117" s="86" t="b">
        <v>0</v>
      </c>
      <c r="L1117" s="86" t="b">
        <v>0</v>
      </c>
    </row>
    <row r="1118" spans="1:12" ht="15">
      <c r="A1118" s="86" t="s">
        <v>3587</v>
      </c>
      <c r="B1118" s="86" t="s">
        <v>2565</v>
      </c>
      <c r="C1118" s="86">
        <v>2</v>
      </c>
      <c r="D1118" s="123">
        <v>0.0034201666083752058</v>
      </c>
      <c r="E1118" s="123">
        <v>1.8933301497027875</v>
      </c>
      <c r="F1118" s="86" t="s">
        <v>2364</v>
      </c>
      <c r="G1118" s="86" t="b">
        <v>0</v>
      </c>
      <c r="H1118" s="86" t="b">
        <v>0</v>
      </c>
      <c r="I1118" s="86" t="b">
        <v>0</v>
      </c>
      <c r="J1118" s="86" t="b">
        <v>0</v>
      </c>
      <c r="K1118" s="86" t="b">
        <v>0</v>
      </c>
      <c r="L1118" s="86" t="b">
        <v>0</v>
      </c>
    </row>
    <row r="1119" spans="1:12" ht="15">
      <c r="A1119" s="86" t="s">
        <v>2565</v>
      </c>
      <c r="B1119" s="86" t="s">
        <v>3223</v>
      </c>
      <c r="C1119" s="86">
        <v>2</v>
      </c>
      <c r="D1119" s="123">
        <v>0.0034201666083752058</v>
      </c>
      <c r="E1119" s="123">
        <v>1.8933301497027875</v>
      </c>
      <c r="F1119" s="86" t="s">
        <v>2364</v>
      </c>
      <c r="G1119" s="86" t="b">
        <v>0</v>
      </c>
      <c r="H1119" s="86" t="b">
        <v>0</v>
      </c>
      <c r="I1119" s="86" t="b">
        <v>0</v>
      </c>
      <c r="J1119" s="86" t="b">
        <v>0</v>
      </c>
      <c r="K1119" s="86" t="b">
        <v>0</v>
      </c>
      <c r="L1119" s="86" t="b">
        <v>0</v>
      </c>
    </row>
    <row r="1120" spans="1:12" ht="15">
      <c r="A1120" s="86" t="s">
        <v>3431</v>
      </c>
      <c r="B1120" s="86" t="s">
        <v>3432</v>
      </c>
      <c r="C1120" s="86">
        <v>2</v>
      </c>
      <c r="D1120" s="123">
        <v>0.0034201666083752058</v>
      </c>
      <c r="E1120" s="123">
        <v>2.546542663478131</v>
      </c>
      <c r="F1120" s="86" t="s">
        <v>2364</v>
      </c>
      <c r="G1120" s="86" t="b">
        <v>0</v>
      </c>
      <c r="H1120" s="86" t="b">
        <v>0</v>
      </c>
      <c r="I1120" s="86" t="b">
        <v>0</v>
      </c>
      <c r="J1120" s="86" t="b">
        <v>0</v>
      </c>
      <c r="K1120" s="86" t="b">
        <v>0</v>
      </c>
      <c r="L1120" s="86" t="b">
        <v>0</v>
      </c>
    </row>
    <row r="1121" spans="1:12" ht="15">
      <c r="A1121" s="86" t="s">
        <v>3432</v>
      </c>
      <c r="B1121" s="86" t="s">
        <v>3128</v>
      </c>
      <c r="C1121" s="86">
        <v>2</v>
      </c>
      <c r="D1121" s="123">
        <v>0.0034201666083752058</v>
      </c>
      <c r="E1121" s="123">
        <v>2.546542663478131</v>
      </c>
      <c r="F1121" s="86" t="s">
        <v>2364</v>
      </c>
      <c r="G1121" s="86" t="b">
        <v>0</v>
      </c>
      <c r="H1121" s="86" t="b">
        <v>0</v>
      </c>
      <c r="I1121" s="86" t="b">
        <v>0</v>
      </c>
      <c r="J1121" s="86" t="b">
        <v>0</v>
      </c>
      <c r="K1121" s="86" t="b">
        <v>0</v>
      </c>
      <c r="L1121" s="86" t="b">
        <v>0</v>
      </c>
    </row>
    <row r="1122" spans="1:12" ht="15">
      <c r="A1122" s="86" t="s">
        <v>3128</v>
      </c>
      <c r="B1122" s="86" t="s">
        <v>3114</v>
      </c>
      <c r="C1122" s="86">
        <v>2</v>
      </c>
      <c r="D1122" s="123">
        <v>0.0034201666083752058</v>
      </c>
      <c r="E1122" s="123">
        <v>2.37045140442245</v>
      </c>
      <c r="F1122" s="86" t="s">
        <v>2364</v>
      </c>
      <c r="G1122" s="86" t="b">
        <v>0</v>
      </c>
      <c r="H1122" s="86" t="b">
        <v>0</v>
      </c>
      <c r="I1122" s="86" t="b">
        <v>0</v>
      </c>
      <c r="J1122" s="86" t="b">
        <v>0</v>
      </c>
      <c r="K1122" s="86" t="b">
        <v>0</v>
      </c>
      <c r="L1122" s="86" t="b">
        <v>0</v>
      </c>
    </row>
    <row r="1123" spans="1:12" ht="15">
      <c r="A1123" s="86" t="s">
        <v>3126</v>
      </c>
      <c r="B1123" s="86" t="s">
        <v>3153</v>
      </c>
      <c r="C1123" s="86">
        <v>2</v>
      </c>
      <c r="D1123" s="123">
        <v>0.0034201666083752058</v>
      </c>
      <c r="E1123" s="123">
        <v>2.37045140442245</v>
      </c>
      <c r="F1123" s="86" t="s">
        <v>2364</v>
      </c>
      <c r="G1123" s="86" t="b">
        <v>0</v>
      </c>
      <c r="H1123" s="86" t="b">
        <v>0</v>
      </c>
      <c r="I1123" s="86" t="b">
        <v>0</v>
      </c>
      <c r="J1123" s="86" t="b">
        <v>1</v>
      </c>
      <c r="K1123" s="86" t="b">
        <v>0</v>
      </c>
      <c r="L1123" s="86" t="b">
        <v>0</v>
      </c>
    </row>
    <row r="1124" spans="1:12" ht="15">
      <c r="A1124" s="86" t="s">
        <v>3153</v>
      </c>
      <c r="B1124" s="86" t="s">
        <v>3433</v>
      </c>
      <c r="C1124" s="86">
        <v>2</v>
      </c>
      <c r="D1124" s="123">
        <v>0.0034201666083752058</v>
      </c>
      <c r="E1124" s="123">
        <v>2.546542663478131</v>
      </c>
      <c r="F1124" s="86" t="s">
        <v>2364</v>
      </c>
      <c r="G1124" s="86" t="b">
        <v>1</v>
      </c>
      <c r="H1124" s="86" t="b">
        <v>0</v>
      </c>
      <c r="I1124" s="86" t="b">
        <v>0</v>
      </c>
      <c r="J1124" s="86" t="b">
        <v>0</v>
      </c>
      <c r="K1124" s="86" t="b">
        <v>0</v>
      </c>
      <c r="L1124" s="86" t="b">
        <v>0</v>
      </c>
    </row>
    <row r="1125" spans="1:12" ht="15">
      <c r="A1125" s="86" t="s">
        <v>3433</v>
      </c>
      <c r="B1125" s="86" t="s">
        <v>3434</v>
      </c>
      <c r="C1125" s="86">
        <v>2</v>
      </c>
      <c r="D1125" s="123">
        <v>0.0034201666083752058</v>
      </c>
      <c r="E1125" s="123">
        <v>2.546542663478131</v>
      </c>
      <c r="F1125" s="86" t="s">
        <v>2364</v>
      </c>
      <c r="G1125" s="86" t="b">
        <v>0</v>
      </c>
      <c r="H1125" s="86" t="b">
        <v>0</v>
      </c>
      <c r="I1125" s="86" t="b">
        <v>0</v>
      </c>
      <c r="J1125" s="86" t="b">
        <v>0</v>
      </c>
      <c r="K1125" s="86" t="b">
        <v>0</v>
      </c>
      <c r="L1125" s="86" t="b">
        <v>0</v>
      </c>
    </row>
    <row r="1126" spans="1:12" ht="15">
      <c r="A1126" s="86" t="s">
        <v>3434</v>
      </c>
      <c r="B1126" s="86" t="s">
        <v>3082</v>
      </c>
      <c r="C1126" s="86">
        <v>2</v>
      </c>
      <c r="D1126" s="123">
        <v>0.0034201666083752058</v>
      </c>
      <c r="E1126" s="123">
        <v>2.24551266781415</v>
      </c>
      <c r="F1126" s="86" t="s">
        <v>2364</v>
      </c>
      <c r="G1126" s="86" t="b">
        <v>0</v>
      </c>
      <c r="H1126" s="86" t="b">
        <v>0</v>
      </c>
      <c r="I1126" s="86" t="b">
        <v>0</v>
      </c>
      <c r="J1126" s="86" t="b">
        <v>1</v>
      </c>
      <c r="K1126" s="86" t="b">
        <v>0</v>
      </c>
      <c r="L1126" s="86" t="b">
        <v>0</v>
      </c>
    </row>
    <row r="1127" spans="1:12" ht="15">
      <c r="A1127" s="86" t="s">
        <v>3082</v>
      </c>
      <c r="B1127" s="86" t="s">
        <v>3435</v>
      </c>
      <c r="C1127" s="86">
        <v>2</v>
      </c>
      <c r="D1127" s="123">
        <v>0.0034201666083752058</v>
      </c>
      <c r="E1127" s="123">
        <v>2.1486026548060932</v>
      </c>
      <c r="F1127" s="86" t="s">
        <v>2364</v>
      </c>
      <c r="G1127" s="86" t="b">
        <v>1</v>
      </c>
      <c r="H1127" s="86" t="b">
        <v>0</v>
      </c>
      <c r="I1127" s="86" t="b">
        <v>0</v>
      </c>
      <c r="J1127" s="86" t="b">
        <v>0</v>
      </c>
      <c r="K1127" s="86" t="b">
        <v>0</v>
      </c>
      <c r="L1127" s="86" t="b">
        <v>0</v>
      </c>
    </row>
    <row r="1128" spans="1:12" ht="15">
      <c r="A1128" s="86" t="s">
        <v>3435</v>
      </c>
      <c r="B1128" s="86" t="s">
        <v>3436</v>
      </c>
      <c r="C1128" s="86">
        <v>2</v>
      </c>
      <c r="D1128" s="123">
        <v>0.0034201666083752058</v>
      </c>
      <c r="E1128" s="123">
        <v>2.546542663478131</v>
      </c>
      <c r="F1128" s="86" t="s">
        <v>2364</v>
      </c>
      <c r="G1128" s="86" t="b">
        <v>0</v>
      </c>
      <c r="H1128" s="86" t="b">
        <v>0</v>
      </c>
      <c r="I1128" s="86" t="b">
        <v>0</v>
      </c>
      <c r="J1128" s="86" t="b">
        <v>1</v>
      </c>
      <c r="K1128" s="86" t="b">
        <v>0</v>
      </c>
      <c r="L1128" s="86" t="b">
        <v>0</v>
      </c>
    </row>
    <row r="1129" spans="1:12" ht="15">
      <c r="A1129" s="86" t="s">
        <v>3436</v>
      </c>
      <c r="B1129" s="86" t="s">
        <v>3437</v>
      </c>
      <c r="C1129" s="86">
        <v>2</v>
      </c>
      <c r="D1129" s="123">
        <v>0.0034201666083752058</v>
      </c>
      <c r="E1129" s="123">
        <v>2.546542663478131</v>
      </c>
      <c r="F1129" s="86" t="s">
        <v>2364</v>
      </c>
      <c r="G1129" s="86" t="b">
        <v>1</v>
      </c>
      <c r="H1129" s="86" t="b">
        <v>0</v>
      </c>
      <c r="I1129" s="86" t="b">
        <v>0</v>
      </c>
      <c r="J1129" s="86" t="b">
        <v>0</v>
      </c>
      <c r="K1129" s="86" t="b">
        <v>0</v>
      </c>
      <c r="L1129" s="86" t="b">
        <v>0</v>
      </c>
    </row>
    <row r="1130" spans="1:12" ht="15">
      <c r="A1130" s="86" t="s">
        <v>3437</v>
      </c>
      <c r="B1130" s="86" t="s">
        <v>3438</v>
      </c>
      <c r="C1130" s="86">
        <v>2</v>
      </c>
      <c r="D1130" s="123">
        <v>0.0034201666083752058</v>
      </c>
      <c r="E1130" s="123">
        <v>2.546542663478131</v>
      </c>
      <c r="F1130" s="86" t="s">
        <v>2364</v>
      </c>
      <c r="G1130" s="86" t="b">
        <v>0</v>
      </c>
      <c r="H1130" s="86" t="b">
        <v>0</v>
      </c>
      <c r="I1130" s="86" t="b">
        <v>0</v>
      </c>
      <c r="J1130" s="86" t="b">
        <v>0</v>
      </c>
      <c r="K1130" s="86" t="b">
        <v>0</v>
      </c>
      <c r="L1130" s="86" t="b">
        <v>0</v>
      </c>
    </row>
    <row r="1131" spans="1:12" ht="15">
      <c r="A1131" s="86" t="s">
        <v>3438</v>
      </c>
      <c r="B1131" s="86" t="s">
        <v>3439</v>
      </c>
      <c r="C1131" s="86">
        <v>2</v>
      </c>
      <c r="D1131" s="123">
        <v>0.0034201666083752058</v>
      </c>
      <c r="E1131" s="123">
        <v>2.546542663478131</v>
      </c>
      <c r="F1131" s="86" t="s">
        <v>2364</v>
      </c>
      <c r="G1131" s="86" t="b">
        <v>0</v>
      </c>
      <c r="H1131" s="86" t="b">
        <v>0</v>
      </c>
      <c r="I1131" s="86" t="b">
        <v>0</v>
      </c>
      <c r="J1131" s="86" t="b">
        <v>0</v>
      </c>
      <c r="K1131" s="86" t="b">
        <v>0</v>
      </c>
      <c r="L1131" s="86" t="b">
        <v>0</v>
      </c>
    </row>
    <row r="1132" spans="1:12" ht="15">
      <c r="A1132" s="86" t="s">
        <v>3439</v>
      </c>
      <c r="B1132" s="86" t="s">
        <v>587</v>
      </c>
      <c r="C1132" s="86">
        <v>2</v>
      </c>
      <c r="D1132" s="123">
        <v>0.0034201666083752058</v>
      </c>
      <c r="E1132" s="123">
        <v>1.505149978319906</v>
      </c>
      <c r="F1132" s="86" t="s">
        <v>2364</v>
      </c>
      <c r="G1132" s="86" t="b">
        <v>0</v>
      </c>
      <c r="H1132" s="86" t="b">
        <v>0</v>
      </c>
      <c r="I1132" s="86" t="b">
        <v>0</v>
      </c>
      <c r="J1132" s="86" t="b">
        <v>0</v>
      </c>
      <c r="K1132" s="86" t="b">
        <v>0</v>
      </c>
      <c r="L1132" s="86" t="b">
        <v>0</v>
      </c>
    </row>
    <row r="1133" spans="1:12" ht="15">
      <c r="A1133" s="86" t="s">
        <v>2557</v>
      </c>
      <c r="B1133" s="86" t="s">
        <v>2556</v>
      </c>
      <c r="C1133" s="86">
        <v>2</v>
      </c>
      <c r="D1133" s="123">
        <v>0.004232663222852887</v>
      </c>
      <c r="E1133" s="123">
        <v>2.37045140442245</v>
      </c>
      <c r="F1133" s="86" t="s">
        <v>2364</v>
      </c>
      <c r="G1133" s="86" t="b">
        <v>0</v>
      </c>
      <c r="H1133" s="86" t="b">
        <v>0</v>
      </c>
      <c r="I1133" s="86" t="b">
        <v>0</v>
      </c>
      <c r="J1133" s="86" t="b">
        <v>0</v>
      </c>
      <c r="K1133" s="86" t="b">
        <v>0</v>
      </c>
      <c r="L1133" s="86" t="b">
        <v>0</v>
      </c>
    </row>
    <row r="1134" spans="1:12" ht="15">
      <c r="A1134" s="86" t="s">
        <v>3554</v>
      </c>
      <c r="B1134" s="86" t="s">
        <v>3555</v>
      </c>
      <c r="C1134" s="86">
        <v>2</v>
      </c>
      <c r="D1134" s="123">
        <v>0.0034201666083752058</v>
      </c>
      <c r="E1134" s="123">
        <v>2.546542663478131</v>
      </c>
      <c r="F1134" s="86" t="s">
        <v>2364</v>
      </c>
      <c r="G1134" s="86" t="b">
        <v>0</v>
      </c>
      <c r="H1134" s="86" t="b">
        <v>0</v>
      </c>
      <c r="I1134" s="86" t="b">
        <v>0</v>
      </c>
      <c r="J1134" s="86" t="b">
        <v>0</v>
      </c>
      <c r="K1134" s="86" t="b">
        <v>0</v>
      </c>
      <c r="L1134" s="86" t="b">
        <v>0</v>
      </c>
    </row>
    <row r="1135" spans="1:12" ht="15">
      <c r="A1135" s="86" t="s">
        <v>3555</v>
      </c>
      <c r="B1135" s="86" t="s">
        <v>3262</v>
      </c>
      <c r="C1135" s="86">
        <v>2</v>
      </c>
      <c r="D1135" s="123">
        <v>0.0034201666083752058</v>
      </c>
      <c r="E1135" s="123">
        <v>2.546542663478131</v>
      </c>
      <c r="F1135" s="86" t="s">
        <v>2364</v>
      </c>
      <c r="G1135" s="86" t="b">
        <v>0</v>
      </c>
      <c r="H1135" s="86" t="b">
        <v>0</v>
      </c>
      <c r="I1135" s="86" t="b">
        <v>0</v>
      </c>
      <c r="J1135" s="86" t="b">
        <v>0</v>
      </c>
      <c r="K1135" s="86" t="b">
        <v>0</v>
      </c>
      <c r="L1135" s="86" t="b">
        <v>0</v>
      </c>
    </row>
    <row r="1136" spans="1:12" ht="15">
      <c r="A1136" s="86" t="s">
        <v>3262</v>
      </c>
      <c r="B1136" s="86" t="s">
        <v>3345</v>
      </c>
      <c r="C1136" s="86">
        <v>2</v>
      </c>
      <c r="D1136" s="123">
        <v>0.0034201666083752058</v>
      </c>
      <c r="E1136" s="123">
        <v>2.37045140442245</v>
      </c>
      <c r="F1136" s="86" t="s">
        <v>2364</v>
      </c>
      <c r="G1136" s="86" t="b">
        <v>0</v>
      </c>
      <c r="H1136" s="86" t="b">
        <v>0</v>
      </c>
      <c r="I1136" s="86" t="b">
        <v>0</v>
      </c>
      <c r="J1136" s="86" t="b">
        <v>0</v>
      </c>
      <c r="K1136" s="86" t="b">
        <v>0</v>
      </c>
      <c r="L1136" s="86" t="b">
        <v>0</v>
      </c>
    </row>
    <row r="1137" spans="1:12" ht="15">
      <c r="A1137" s="86" t="s">
        <v>3345</v>
      </c>
      <c r="B1137" s="86" t="s">
        <v>3269</v>
      </c>
      <c r="C1137" s="86">
        <v>2</v>
      </c>
      <c r="D1137" s="123">
        <v>0.0034201666083752058</v>
      </c>
      <c r="E1137" s="123">
        <v>2.24551266781415</v>
      </c>
      <c r="F1137" s="86" t="s">
        <v>2364</v>
      </c>
      <c r="G1137" s="86" t="b">
        <v>0</v>
      </c>
      <c r="H1137" s="86" t="b">
        <v>0</v>
      </c>
      <c r="I1137" s="86" t="b">
        <v>0</v>
      </c>
      <c r="J1137" s="86" t="b">
        <v>0</v>
      </c>
      <c r="K1137" s="86" t="b">
        <v>0</v>
      </c>
      <c r="L1137" s="86" t="b">
        <v>0</v>
      </c>
    </row>
    <row r="1138" spans="1:12" ht="15">
      <c r="A1138" s="86" t="s">
        <v>3135</v>
      </c>
      <c r="B1138" s="86" t="s">
        <v>3270</v>
      </c>
      <c r="C1138" s="86">
        <v>2</v>
      </c>
      <c r="D1138" s="123">
        <v>0.0034201666083752058</v>
      </c>
      <c r="E1138" s="123">
        <v>2.24551266781415</v>
      </c>
      <c r="F1138" s="86" t="s">
        <v>2364</v>
      </c>
      <c r="G1138" s="86" t="b">
        <v>0</v>
      </c>
      <c r="H1138" s="86" t="b">
        <v>0</v>
      </c>
      <c r="I1138" s="86" t="b">
        <v>0</v>
      </c>
      <c r="J1138" s="86" t="b">
        <v>0</v>
      </c>
      <c r="K1138" s="86" t="b">
        <v>0</v>
      </c>
      <c r="L1138" s="86" t="b">
        <v>0</v>
      </c>
    </row>
    <row r="1139" spans="1:12" ht="15">
      <c r="A1139" s="86" t="s">
        <v>3270</v>
      </c>
      <c r="B1139" s="86" t="s">
        <v>3092</v>
      </c>
      <c r="C1139" s="86">
        <v>2</v>
      </c>
      <c r="D1139" s="123">
        <v>0.0034201666083752058</v>
      </c>
      <c r="E1139" s="123">
        <v>2.546542663478131</v>
      </c>
      <c r="F1139" s="86" t="s">
        <v>2364</v>
      </c>
      <c r="G1139" s="86" t="b">
        <v>0</v>
      </c>
      <c r="H1139" s="86" t="b">
        <v>0</v>
      </c>
      <c r="I1139" s="86" t="b">
        <v>0</v>
      </c>
      <c r="J1139" s="86" t="b">
        <v>0</v>
      </c>
      <c r="K1139" s="86" t="b">
        <v>0</v>
      </c>
      <c r="L1139" s="86" t="b">
        <v>0</v>
      </c>
    </row>
    <row r="1140" spans="1:12" ht="15">
      <c r="A1140" s="86" t="s">
        <v>3092</v>
      </c>
      <c r="B1140" s="86" t="s">
        <v>3556</v>
      </c>
      <c r="C1140" s="86">
        <v>2</v>
      </c>
      <c r="D1140" s="123">
        <v>0.0034201666083752058</v>
      </c>
      <c r="E1140" s="123">
        <v>2.546542663478131</v>
      </c>
      <c r="F1140" s="86" t="s">
        <v>2364</v>
      </c>
      <c r="G1140" s="86" t="b">
        <v>0</v>
      </c>
      <c r="H1140" s="86" t="b">
        <v>0</v>
      </c>
      <c r="I1140" s="86" t="b">
        <v>0</v>
      </c>
      <c r="J1140" s="86" t="b">
        <v>0</v>
      </c>
      <c r="K1140" s="86" t="b">
        <v>0</v>
      </c>
      <c r="L1140" s="86" t="b">
        <v>0</v>
      </c>
    </row>
    <row r="1141" spans="1:12" ht="15">
      <c r="A1141" s="86" t="s">
        <v>3556</v>
      </c>
      <c r="B1141" s="86" t="s">
        <v>3269</v>
      </c>
      <c r="C1141" s="86">
        <v>2</v>
      </c>
      <c r="D1141" s="123">
        <v>0.0034201666083752058</v>
      </c>
      <c r="E1141" s="123">
        <v>2.24551266781415</v>
      </c>
      <c r="F1141" s="86" t="s">
        <v>2364</v>
      </c>
      <c r="G1141" s="86" t="b">
        <v>0</v>
      </c>
      <c r="H1141" s="86" t="b">
        <v>0</v>
      </c>
      <c r="I1141" s="86" t="b">
        <v>0</v>
      </c>
      <c r="J1141" s="86" t="b">
        <v>0</v>
      </c>
      <c r="K1141" s="86" t="b">
        <v>0</v>
      </c>
      <c r="L1141" s="86" t="b">
        <v>0</v>
      </c>
    </row>
    <row r="1142" spans="1:12" ht="15">
      <c r="A1142" s="86" t="s">
        <v>3135</v>
      </c>
      <c r="B1142" s="86" t="s">
        <v>3163</v>
      </c>
      <c r="C1142" s="86">
        <v>2</v>
      </c>
      <c r="D1142" s="123">
        <v>0.0034201666083752058</v>
      </c>
      <c r="E1142" s="123">
        <v>1.9444826721501687</v>
      </c>
      <c r="F1142" s="86" t="s">
        <v>2364</v>
      </c>
      <c r="G1142" s="86" t="b">
        <v>0</v>
      </c>
      <c r="H1142" s="86" t="b">
        <v>0</v>
      </c>
      <c r="I1142" s="86" t="b">
        <v>0</v>
      </c>
      <c r="J1142" s="86" t="b">
        <v>0</v>
      </c>
      <c r="K1142" s="86" t="b">
        <v>0</v>
      </c>
      <c r="L1142" s="86" t="b">
        <v>0</v>
      </c>
    </row>
    <row r="1143" spans="1:12" ht="15">
      <c r="A1143" s="86" t="s">
        <v>3163</v>
      </c>
      <c r="B1143" s="86" t="s">
        <v>3557</v>
      </c>
      <c r="C1143" s="86">
        <v>2</v>
      </c>
      <c r="D1143" s="123">
        <v>0.0034201666083752058</v>
      </c>
      <c r="E1143" s="123">
        <v>2.24551266781415</v>
      </c>
      <c r="F1143" s="86" t="s">
        <v>2364</v>
      </c>
      <c r="G1143" s="86" t="b">
        <v>0</v>
      </c>
      <c r="H1143" s="86" t="b">
        <v>0</v>
      </c>
      <c r="I1143" s="86" t="b">
        <v>0</v>
      </c>
      <c r="J1143" s="86" t="b">
        <v>0</v>
      </c>
      <c r="K1143" s="86" t="b">
        <v>0</v>
      </c>
      <c r="L1143" s="86" t="b">
        <v>0</v>
      </c>
    </row>
    <row r="1144" spans="1:12" ht="15">
      <c r="A1144" s="86" t="s">
        <v>3557</v>
      </c>
      <c r="B1144" s="86" t="s">
        <v>3558</v>
      </c>
      <c r="C1144" s="86">
        <v>2</v>
      </c>
      <c r="D1144" s="123">
        <v>0.0034201666083752058</v>
      </c>
      <c r="E1144" s="123">
        <v>2.546542663478131</v>
      </c>
      <c r="F1144" s="86" t="s">
        <v>2364</v>
      </c>
      <c r="G1144" s="86" t="b">
        <v>0</v>
      </c>
      <c r="H1144" s="86" t="b">
        <v>0</v>
      </c>
      <c r="I1144" s="86" t="b">
        <v>0</v>
      </c>
      <c r="J1144" s="86" t="b">
        <v>0</v>
      </c>
      <c r="K1144" s="86" t="b">
        <v>0</v>
      </c>
      <c r="L1144" s="86" t="b">
        <v>0</v>
      </c>
    </row>
    <row r="1145" spans="1:12" ht="15">
      <c r="A1145" s="86" t="s">
        <v>3558</v>
      </c>
      <c r="B1145" s="86" t="s">
        <v>3559</v>
      </c>
      <c r="C1145" s="86">
        <v>2</v>
      </c>
      <c r="D1145" s="123">
        <v>0.0034201666083752058</v>
      </c>
      <c r="E1145" s="123">
        <v>2.546542663478131</v>
      </c>
      <c r="F1145" s="86" t="s">
        <v>2364</v>
      </c>
      <c r="G1145" s="86" t="b">
        <v>0</v>
      </c>
      <c r="H1145" s="86" t="b">
        <v>0</v>
      </c>
      <c r="I1145" s="86" t="b">
        <v>0</v>
      </c>
      <c r="J1145" s="86" t="b">
        <v>0</v>
      </c>
      <c r="K1145" s="86" t="b">
        <v>0</v>
      </c>
      <c r="L1145" s="86" t="b">
        <v>0</v>
      </c>
    </row>
    <row r="1146" spans="1:12" ht="15">
      <c r="A1146" s="86" t="s">
        <v>3559</v>
      </c>
      <c r="B1146" s="86" t="s">
        <v>3271</v>
      </c>
      <c r="C1146" s="86">
        <v>2</v>
      </c>
      <c r="D1146" s="123">
        <v>0.0034201666083752058</v>
      </c>
      <c r="E1146" s="123">
        <v>2.24551266781415</v>
      </c>
      <c r="F1146" s="86" t="s">
        <v>2364</v>
      </c>
      <c r="G1146" s="86" t="b">
        <v>0</v>
      </c>
      <c r="H1146" s="86" t="b">
        <v>0</v>
      </c>
      <c r="I1146" s="86" t="b">
        <v>0</v>
      </c>
      <c r="J1146" s="86" t="b">
        <v>0</v>
      </c>
      <c r="K1146" s="86" t="b">
        <v>0</v>
      </c>
      <c r="L1146" s="86" t="b">
        <v>0</v>
      </c>
    </row>
    <row r="1147" spans="1:12" ht="15">
      <c r="A1147" s="86" t="s">
        <v>3271</v>
      </c>
      <c r="B1147" s="86" t="s">
        <v>3272</v>
      </c>
      <c r="C1147" s="86">
        <v>2</v>
      </c>
      <c r="D1147" s="123">
        <v>0.0034201666083752058</v>
      </c>
      <c r="E1147" s="123">
        <v>2.24551266781415</v>
      </c>
      <c r="F1147" s="86" t="s">
        <v>2364</v>
      </c>
      <c r="G1147" s="86" t="b">
        <v>0</v>
      </c>
      <c r="H1147" s="86" t="b">
        <v>0</v>
      </c>
      <c r="I1147" s="86" t="b">
        <v>0</v>
      </c>
      <c r="J1147" s="86" t="b">
        <v>0</v>
      </c>
      <c r="K1147" s="86" t="b">
        <v>0</v>
      </c>
      <c r="L1147" s="86" t="b">
        <v>0</v>
      </c>
    </row>
    <row r="1148" spans="1:12" ht="15">
      <c r="A1148" s="86" t="s">
        <v>3272</v>
      </c>
      <c r="B1148" s="86" t="s">
        <v>3560</v>
      </c>
      <c r="C1148" s="86">
        <v>2</v>
      </c>
      <c r="D1148" s="123">
        <v>0.0034201666083752058</v>
      </c>
      <c r="E1148" s="123">
        <v>2.546542663478131</v>
      </c>
      <c r="F1148" s="86" t="s">
        <v>2364</v>
      </c>
      <c r="G1148" s="86" t="b">
        <v>0</v>
      </c>
      <c r="H1148" s="86" t="b">
        <v>0</v>
      </c>
      <c r="I1148" s="86" t="b">
        <v>0</v>
      </c>
      <c r="J1148" s="86" t="b">
        <v>0</v>
      </c>
      <c r="K1148" s="86" t="b">
        <v>0</v>
      </c>
      <c r="L1148" s="86" t="b">
        <v>0</v>
      </c>
    </row>
    <row r="1149" spans="1:12" ht="15">
      <c r="A1149" s="86" t="s">
        <v>3560</v>
      </c>
      <c r="B1149" s="86" t="s">
        <v>3193</v>
      </c>
      <c r="C1149" s="86">
        <v>2</v>
      </c>
      <c r="D1149" s="123">
        <v>0.0034201666083752058</v>
      </c>
      <c r="E1149" s="123">
        <v>2.546542663478131</v>
      </c>
      <c r="F1149" s="86" t="s">
        <v>2364</v>
      </c>
      <c r="G1149" s="86" t="b">
        <v>0</v>
      </c>
      <c r="H1149" s="86" t="b">
        <v>0</v>
      </c>
      <c r="I1149" s="86" t="b">
        <v>0</v>
      </c>
      <c r="J1149" s="86" t="b">
        <v>0</v>
      </c>
      <c r="K1149" s="86" t="b">
        <v>0</v>
      </c>
      <c r="L1149" s="86" t="b">
        <v>0</v>
      </c>
    </row>
    <row r="1150" spans="1:12" ht="15">
      <c r="A1150" s="86" t="s">
        <v>3193</v>
      </c>
      <c r="B1150" s="86" t="s">
        <v>3561</v>
      </c>
      <c r="C1150" s="86">
        <v>2</v>
      </c>
      <c r="D1150" s="123">
        <v>0.0034201666083752058</v>
      </c>
      <c r="E1150" s="123">
        <v>2.546542663478131</v>
      </c>
      <c r="F1150" s="86" t="s">
        <v>2364</v>
      </c>
      <c r="G1150" s="86" t="b">
        <v>0</v>
      </c>
      <c r="H1150" s="86" t="b">
        <v>0</v>
      </c>
      <c r="I1150" s="86" t="b">
        <v>0</v>
      </c>
      <c r="J1150" s="86" t="b">
        <v>0</v>
      </c>
      <c r="K1150" s="86" t="b">
        <v>0</v>
      </c>
      <c r="L1150" s="86" t="b">
        <v>0</v>
      </c>
    </row>
    <row r="1151" spans="1:12" ht="15">
      <c r="A1151" s="86" t="s">
        <v>3561</v>
      </c>
      <c r="B1151" s="86" t="s">
        <v>3350</v>
      </c>
      <c r="C1151" s="86">
        <v>2</v>
      </c>
      <c r="D1151" s="123">
        <v>0.0034201666083752058</v>
      </c>
      <c r="E1151" s="123">
        <v>2.546542663478131</v>
      </c>
      <c r="F1151" s="86" t="s">
        <v>2364</v>
      </c>
      <c r="G1151" s="86" t="b">
        <v>0</v>
      </c>
      <c r="H1151" s="86" t="b">
        <v>0</v>
      </c>
      <c r="I1151" s="86" t="b">
        <v>0</v>
      </c>
      <c r="J1151" s="86" t="b">
        <v>0</v>
      </c>
      <c r="K1151" s="86" t="b">
        <v>0</v>
      </c>
      <c r="L1151" s="86" t="b">
        <v>0</v>
      </c>
    </row>
    <row r="1152" spans="1:12" ht="15">
      <c r="A1152" s="86" t="s">
        <v>3350</v>
      </c>
      <c r="B1152" s="86" t="s">
        <v>3351</v>
      </c>
      <c r="C1152" s="86">
        <v>2</v>
      </c>
      <c r="D1152" s="123">
        <v>0.0034201666083752058</v>
      </c>
      <c r="E1152" s="123">
        <v>2.546542663478131</v>
      </c>
      <c r="F1152" s="86" t="s">
        <v>2364</v>
      </c>
      <c r="G1152" s="86" t="b">
        <v>0</v>
      </c>
      <c r="H1152" s="86" t="b">
        <v>0</v>
      </c>
      <c r="I1152" s="86" t="b">
        <v>0</v>
      </c>
      <c r="J1152" s="86" t="b">
        <v>0</v>
      </c>
      <c r="K1152" s="86" t="b">
        <v>0</v>
      </c>
      <c r="L1152" s="86" t="b">
        <v>0</v>
      </c>
    </row>
    <row r="1153" spans="1:12" ht="15">
      <c r="A1153" s="86" t="s">
        <v>3351</v>
      </c>
      <c r="B1153" s="86" t="s">
        <v>3214</v>
      </c>
      <c r="C1153" s="86">
        <v>2</v>
      </c>
      <c r="D1153" s="123">
        <v>0.0034201666083752058</v>
      </c>
      <c r="E1153" s="123">
        <v>2.546542663478131</v>
      </c>
      <c r="F1153" s="86" t="s">
        <v>2364</v>
      </c>
      <c r="G1153" s="86" t="b">
        <v>0</v>
      </c>
      <c r="H1153" s="86" t="b">
        <v>0</v>
      </c>
      <c r="I1153" s="86" t="b">
        <v>0</v>
      </c>
      <c r="J1153" s="86" t="b">
        <v>0</v>
      </c>
      <c r="K1153" s="86" t="b">
        <v>0</v>
      </c>
      <c r="L1153" s="86" t="b">
        <v>0</v>
      </c>
    </row>
    <row r="1154" spans="1:12" ht="15">
      <c r="A1154" s="86" t="s">
        <v>3214</v>
      </c>
      <c r="B1154" s="86" t="s">
        <v>3273</v>
      </c>
      <c r="C1154" s="86">
        <v>2</v>
      </c>
      <c r="D1154" s="123">
        <v>0.0034201666083752058</v>
      </c>
      <c r="E1154" s="123">
        <v>2.546542663478131</v>
      </c>
      <c r="F1154" s="86" t="s">
        <v>2364</v>
      </c>
      <c r="G1154" s="86" t="b">
        <v>0</v>
      </c>
      <c r="H1154" s="86" t="b">
        <v>0</v>
      </c>
      <c r="I1154" s="86" t="b">
        <v>0</v>
      </c>
      <c r="J1154" s="86" t="b">
        <v>0</v>
      </c>
      <c r="K1154" s="86" t="b">
        <v>0</v>
      </c>
      <c r="L1154" s="86" t="b">
        <v>0</v>
      </c>
    </row>
    <row r="1155" spans="1:12" ht="15">
      <c r="A1155" s="86" t="s">
        <v>3273</v>
      </c>
      <c r="B1155" s="86" t="s">
        <v>3081</v>
      </c>
      <c r="C1155" s="86">
        <v>2</v>
      </c>
      <c r="D1155" s="123">
        <v>0.0034201666083752058</v>
      </c>
      <c r="E1155" s="123">
        <v>2.546542663478131</v>
      </c>
      <c r="F1155" s="86" t="s">
        <v>2364</v>
      </c>
      <c r="G1155" s="86" t="b">
        <v>0</v>
      </c>
      <c r="H1155" s="86" t="b">
        <v>0</v>
      </c>
      <c r="I1155" s="86" t="b">
        <v>0</v>
      </c>
      <c r="J1155" s="86" t="b">
        <v>0</v>
      </c>
      <c r="K1155" s="86" t="b">
        <v>0</v>
      </c>
      <c r="L1155" s="86" t="b">
        <v>0</v>
      </c>
    </row>
    <row r="1156" spans="1:12" ht="15">
      <c r="A1156" s="86" t="s">
        <v>3081</v>
      </c>
      <c r="B1156" s="86" t="s">
        <v>3163</v>
      </c>
      <c r="C1156" s="86">
        <v>2</v>
      </c>
      <c r="D1156" s="123">
        <v>0.0034201666083752058</v>
      </c>
      <c r="E1156" s="123">
        <v>2.24551266781415</v>
      </c>
      <c r="F1156" s="86" t="s">
        <v>2364</v>
      </c>
      <c r="G1156" s="86" t="b">
        <v>0</v>
      </c>
      <c r="H1156" s="86" t="b">
        <v>0</v>
      </c>
      <c r="I1156" s="86" t="b">
        <v>0</v>
      </c>
      <c r="J1156" s="86" t="b">
        <v>0</v>
      </c>
      <c r="K1156" s="86" t="b">
        <v>0</v>
      </c>
      <c r="L1156" s="86" t="b">
        <v>0</v>
      </c>
    </row>
    <row r="1157" spans="1:12" ht="15">
      <c r="A1157" s="86" t="s">
        <v>3163</v>
      </c>
      <c r="B1157" s="86" t="s">
        <v>3562</v>
      </c>
      <c r="C1157" s="86">
        <v>2</v>
      </c>
      <c r="D1157" s="123">
        <v>0.0034201666083752058</v>
      </c>
      <c r="E1157" s="123">
        <v>2.24551266781415</v>
      </c>
      <c r="F1157" s="86" t="s">
        <v>2364</v>
      </c>
      <c r="G1157" s="86" t="b">
        <v>0</v>
      </c>
      <c r="H1157" s="86" t="b">
        <v>0</v>
      </c>
      <c r="I1157" s="86" t="b">
        <v>0</v>
      </c>
      <c r="J1157" s="86" t="b">
        <v>0</v>
      </c>
      <c r="K1157" s="86" t="b">
        <v>0</v>
      </c>
      <c r="L1157" s="86" t="b">
        <v>0</v>
      </c>
    </row>
    <row r="1158" spans="1:12" ht="15">
      <c r="A1158" s="86" t="s">
        <v>3562</v>
      </c>
      <c r="B1158" s="86" t="s">
        <v>3563</v>
      </c>
      <c r="C1158" s="86">
        <v>2</v>
      </c>
      <c r="D1158" s="123">
        <v>0.0034201666083752058</v>
      </c>
      <c r="E1158" s="123">
        <v>2.546542663478131</v>
      </c>
      <c r="F1158" s="86" t="s">
        <v>2364</v>
      </c>
      <c r="G1158" s="86" t="b">
        <v>0</v>
      </c>
      <c r="H1158" s="86" t="b">
        <v>0</v>
      </c>
      <c r="I1158" s="86" t="b">
        <v>0</v>
      </c>
      <c r="J1158" s="86" t="b">
        <v>0</v>
      </c>
      <c r="K1158" s="86" t="b">
        <v>0</v>
      </c>
      <c r="L1158" s="86" t="b">
        <v>0</v>
      </c>
    </row>
    <row r="1159" spans="1:12" ht="15">
      <c r="A1159" s="86" t="s">
        <v>3563</v>
      </c>
      <c r="B1159" s="86" t="s">
        <v>587</v>
      </c>
      <c r="C1159" s="86">
        <v>2</v>
      </c>
      <c r="D1159" s="123">
        <v>0.0034201666083752058</v>
      </c>
      <c r="E1159" s="123">
        <v>1.505149978319906</v>
      </c>
      <c r="F1159" s="86" t="s">
        <v>2364</v>
      </c>
      <c r="G1159" s="86" t="b">
        <v>0</v>
      </c>
      <c r="H1159" s="86" t="b">
        <v>0</v>
      </c>
      <c r="I1159" s="86" t="b">
        <v>0</v>
      </c>
      <c r="J1159" s="86" t="b">
        <v>0</v>
      </c>
      <c r="K1159" s="86" t="b">
        <v>0</v>
      </c>
      <c r="L1159" s="86" t="b">
        <v>0</v>
      </c>
    </row>
    <row r="1160" spans="1:12" ht="15">
      <c r="A1160" s="86" t="s">
        <v>2537</v>
      </c>
      <c r="B1160" s="86" t="s">
        <v>2536</v>
      </c>
      <c r="C1160" s="86">
        <v>7</v>
      </c>
      <c r="D1160" s="123">
        <v>0.011045209515393074</v>
      </c>
      <c r="E1160" s="123">
        <v>1.4570163369419444</v>
      </c>
      <c r="F1160" s="86" t="s">
        <v>2365</v>
      </c>
      <c r="G1160" s="86" t="b">
        <v>0</v>
      </c>
      <c r="H1160" s="86" t="b">
        <v>0</v>
      </c>
      <c r="I1160" s="86" t="b">
        <v>0</v>
      </c>
      <c r="J1160" s="86" t="b">
        <v>0</v>
      </c>
      <c r="K1160" s="86" t="b">
        <v>0</v>
      </c>
      <c r="L1160" s="86" t="b">
        <v>0</v>
      </c>
    </row>
    <row r="1161" spans="1:12" ht="15">
      <c r="A1161" s="86" t="s">
        <v>2536</v>
      </c>
      <c r="B1161" s="86" t="s">
        <v>2538</v>
      </c>
      <c r="C1161" s="86">
        <v>7</v>
      </c>
      <c r="D1161" s="123">
        <v>0.011045209515393074</v>
      </c>
      <c r="E1161" s="123">
        <v>1.4570163369419444</v>
      </c>
      <c r="F1161" s="86" t="s">
        <v>2365</v>
      </c>
      <c r="G1161" s="86" t="b">
        <v>0</v>
      </c>
      <c r="H1161" s="86" t="b">
        <v>0</v>
      </c>
      <c r="I1161" s="86" t="b">
        <v>0</v>
      </c>
      <c r="J1161" s="86" t="b">
        <v>0</v>
      </c>
      <c r="K1161" s="86" t="b">
        <v>0</v>
      </c>
      <c r="L1161" s="86" t="b">
        <v>0</v>
      </c>
    </row>
    <row r="1162" spans="1:12" ht="15">
      <c r="A1162" s="86" t="s">
        <v>2538</v>
      </c>
      <c r="B1162" s="86" t="s">
        <v>2539</v>
      </c>
      <c r="C1162" s="86">
        <v>7</v>
      </c>
      <c r="D1162" s="123">
        <v>0.011045209515393074</v>
      </c>
      <c r="E1162" s="123">
        <v>1.7580463326059255</v>
      </c>
      <c r="F1162" s="86" t="s">
        <v>2365</v>
      </c>
      <c r="G1162" s="86" t="b">
        <v>0</v>
      </c>
      <c r="H1162" s="86" t="b">
        <v>0</v>
      </c>
      <c r="I1162" s="86" t="b">
        <v>0</v>
      </c>
      <c r="J1162" s="86" t="b">
        <v>0</v>
      </c>
      <c r="K1162" s="86" t="b">
        <v>0</v>
      </c>
      <c r="L1162" s="86" t="b">
        <v>0</v>
      </c>
    </row>
    <row r="1163" spans="1:12" ht="15">
      <c r="A1163" s="86" t="s">
        <v>2539</v>
      </c>
      <c r="B1163" s="86" t="s">
        <v>2540</v>
      </c>
      <c r="C1163" s="86">
        <v>7</v>
      </c>
      <c r="D1163" s="123">
        <v>0.011045209515393074</v>
      </c>
      <c r="E1163" s="123">
        <v>1.7580463326059255</v>
      </c>
      <c r="F1163" s="86" t="s">
        <v>2365</v>
      </c>
      <c r="G1163" s="86" t="b">
        <v>0</v>
      </c>
      <c r="H1163" s="86" t="b">
        <v>0</v>
      </c>
      <c r="I1163" s="86" t="b">
        <v>0</v>
      </c>
      <c r="J1163" s="86" t="b">
        <v>0</v>
      </c>
      <c r="K1163" s="86" t="b">
        <v>0</v>
      </c>
      <c r="L1163" s="86" t="b">
        <v>0</v>
      </c>
    </row>
    <row r="1164" spans="1:12" ht="15">
      <c r="A1164" s="86" t="s">
        <v>2540</v>
      </c>
      <c r="B1164" s="86" t="s">
        <v>2541</v>
      </c>
      <c r="C1164" s="86">
        <v>7</v>
      </c>
      <c r="D1164" s="123">
        <v>0.011045209515393074</v>
      </c>
      <c r="E1164" s="123">
        <v>1.7580463326059255</v>
      </c>
      <c r="F1164" s="86" t="s">
        <v>2365</v>
      </c>
      <c r="G1164" s="86" t="b">
        <v>0</v>
      </c>
      <c r="H1164" s="86" t="b">
        <v>0</v>
      </c>
      <c r="I1164" s="86" t="b">
        <v>0</v>
      </c>
      <c r="J1164" s="86" t="b">
        <v>0</v>
      </c>
      <c r="K1164" s="86" t="b">
        <v>0</v>
      </c>
      <c r="L1164" s="86" t="b">
        <v>0</v>
      </c>
    </row>
    <row r="1165" spans="1:12" ht="15">
      <c r="A1165" s="86" t="s">
        <v>2541</v>
      </c>
      <c r="B1165" s="86" t="s">
        <v>2542</v>
      </c>
      <c r="C1165" s="86">
        <v>7</v>
      </c>
      <c r="D1165" s="123">
        <v>0.011045209515393074</v>
      </c>
      <c r="E1165" s="123">
        <v>1.7580463326059255</v>
      </c>
      <c r="F1165" s="86" t="s">
        <v>2365</v>
      </c>
      <c r="G1165" s="86" t="b">
        <v>0</v>
      </c>
      <c r="H1165" s="86" t="b">
        <v>0</v>
      </c>
      <c r="I1165" s="86" t="b">
        <v>0</v>
      </c>
      <c r="J1165" s="86" t="b">
        <v>0</v>
      </c>
      <c r="K1165" s="86" t="b">
        <v>0</v>
      </c>
      <c r="L1165" s="86" t="b">
        <v>0</v>
      </c>
    </row>
    <row r="1166" spans="1:12" ht="15">
      <c r="A1166" s="86" t="s">
        <v>2542</v>
      </c>
      <c r="B1166" s="86" t="s">
        <v>3099</v>
      </c>
      <c r="C1166" s="86">
        <v>7</v>
      </c>
      <c r="D1166" s="123">
        <v>0.011045209515393074</v>
      </c>
      <c r="E1166" s="123">
        <v>1.7580463326059255</v>
      </c>
      <c r="F1166" s="86" t="s">
        <v>2365</v>
      </c>
      <c r="G1166" s="86" t="b">
        <v>0</v>
      </c>
      <c r="H1166" s="86" t="b">
        <v>0</v>
      </c>
      <c r="I1166" s="86" t="b">
        <v>0</v>
      </c>
      <c r="J1166" s="86" t="b">
        <v>0</v>
      </c>
      <c r="K1166" s="86" t="b">
        <v>0</v>
      </c>
      <c r="L1166" s="86" t="b">
        <v>0</v>
      </c>
    </row>
    <row r="1167" spans="1:12" ht="15">
      <c r="A1167" s="86" t="s">
        <v>3099</v>
      </c>
      <c r="B1167" s="86" t="s">
        <v>2535</v>
      </c>
      <c r="C1167" s="86">
        <v>7</v>
      </c>
      <c r="D1167" s="123">
        <v>0.011045209515393074</v>
      </c>
      <c r="E1167" s="123">
        <v>1.427053113564501</v>
      </c>
      <c r="F1167" s="86" t="s">
        <v>2365</v>
      </c>
      <c r="G1167" s="86" t="b">
        <v>0</v>
      </c>
      <c r="H1167" s="86" t="b">
        <v>0</v>
      </c>
      <c r="I1167" s="86" t="b">
        <v>0</v>
      </c>
      <c r="J1167" s="86" t="b">
        <v>0</v>
      </c>
      <c r="K1167" s="86" t="b">
        <v>0</v>
      </c>
      <c r="L1167" s="86" t="b">
        <v>0</v>
      </c>
    </row>
    <row r="1168" spans="1:12" ht="15">
      <c r="A1168" s="86" t="s">
        <v>2535</v>
      </c>
      <c r="B1168" s="86" t="s">
        <v>2535</v>
      </c>
      <c r="C1168" s="86">
        <v>7</v>
      </c>
      <c r="D1168" s="123">
        <v>0.011045209515393074</v>
      </c>
      <c r="E1168" s="123">
        <v>1.0680311709228332</v>
      </c>
      <c r="F1168" s="86" t="s">
        <v>2365</v>
      </c>
      <c r="G1168" s="86" t="b">
        <v>0</v>
      </c>
      <c r="H1168" s="86" t="b">
        <v>0</v>
      </c>
      <c r="I1168" s="86" t="b">
        <v>0</v>
      </c>
      <c r="J1168" s="86" t="b">
        <v>0</v>
      </c>
      <c r="K1168" s="86" t="b">
        <v>0</v>
      </c>
      <c r="L1168" s="86" t="b">
        <v>0</v>
      </c>
    </row>
    <row r="1169" spans="1:12" ht="15">
      <c r="A1169" s="86" t="s">
        <v>2535</v>
      </c>
      <c r="B1169" s="86" t="s">
        <v>2536</v>
      </c>
      <c r="C1169" s="86">
        <v>7</v>
      </c>
      <c r="D1169" s="123">
        <v>0.011045209515393074</v>
      </c>
      <c r="E1169" s="123">
        <v>1.0979943943002763</v>
      </c>
      <c r="F1169" s="86" t="s">
        <v>2365</v>
      </c>
      <c r="G1169" s="86" t="b">
        <v>0</v>
      </c>
      <c r="H1169" s="86" t="b">
        <v>0</v>
      </c>
      <c r="I1169" s="86" t="b">
        <v>0</v>
      </c>
      <c r="J1169" s="86" t="b">
        <v>0</v>
      </c>
      <c r="K1169" s="86" t="b">
        <v>0</v>
      </c>
      <c r="L1169" s="86" t="b">
        <v>0</v>
      </c>
    </row>
    <row r="1170" spans="1:12" ht="15">
      <c r="A1170" s="86" t="s">
        <v>2536</v>
      </c>
      <c r="B1170" s="86" t="s">
        <v>3095</v>
      </c>
      <c r="C1170" s="86">
        <v>7</v>
      </c>
      <c r="D1170" s="123">
        <v>0.011045209515393074</v>
      </c>
      <c r="E1170" s="123">
        <v>1.4570163369419444</v>
      </c>
      <c r="F1170" s="86" t="s">
        <v>2365</v>
      </c>
      <c r="G1170" s="86" t="b">
        <v>0</v>
      </c>
      <c r="H1170" s="86" t="b">
        <v>0</v>
      </c>
      <c r="I1170" s="86" t="b">
        <v>0</v>
      </c>
      <c r="J1170" s="86" t="b">
        <v>0</v>
      </c>
      <c r="K1170" s="86" t="b">
        <v>0</v>
      </c>
      <c r="L1170" s="86" t="b">
        <v>0</v>
      </c>
    </row>
    <row r="1171" spans="1:12" ht="15">
      <c r="A1171" s="86" t="s">
        <v>3095</v>
      </c>
      <c r="B1171" s="86" t="s">
        <v>3108</v>
      </c>
      <c r="C1171" s="86">
        <v>7</v>
      </c>
      <c r="D1171" s="123">
        <v>0.011045209515393074</v>
      </c>
      <c r="E1171" s="123">
        <v>1.7580463326059255</v>
      </c>
      <c r="F1171" s="86" t="s">
        <v>2365</v>
      </c>
      <c r="G1171" s="86" t="b">
        <v>0</v>
      </c>
      <c r="H1171" s="86" t="b">
        <v>0</v>
      </c>
      <c r="I1171" s="86" t="b">
        <v>0</v>
      </c>
      <c r="J1171" s="86" t="b">
        <v>0</v>
      </c>
      <c r="K1171" s="86" t="b">
        <v>0</v>
      </c>
      <c r="L1171" s="86" t="b">
        <v>0</v>
      </c>
    </row>
    <row r="1172" spans="1:12" ht="15">
      <c r="A1172" s="86" t="s">
        <v>3108</v>
      </c>
      <c r="B1172" s="86" t="s">
        <v>3101</v>
      </c>
      <c r="C1172" s="86">
        <v>7</v>
      </c>
      <c r="D1172" s="123">
        <v>0.011045209515393074</v>
      </c>
      <c r="E1172" s="123">
        <v>1.7580463326059255</v>
      </c>
      <c r="F1172" s="86" t="s">
        <v>2365</v>
      </c>
      <c r="G1172" s="86" t="b">
        <v>0</v>
      </c>
      <c r="H1172" s="86" t="b">
        <v>0</v>
      </c>
      <c r="I1172" s="86" t="b">
        <v>0</v>
      </c>
      <c r="J1172" s="86" t="b">
        <v>0</v>
      </c>
      <c r="K1172" s="86" t="b">
        <v>1</v>
      </c>
      <c r="L1172" s="86" t="b">
        <v>0</v>
      </c>
    </row>
    <row r="1173" spans="1:12" ht="15">
      <c r="A1173" s="86" t="s">
        <v>3101</v>
      </c>
      <c r="B1173" s="86" t="s">
        <v>3102</v>
      </c>
      <c r="C1173" s="86">
        <v>7</v>
      </c>
      <c r="D1173" s="123">
        <v>0.011045209515393074</v>
      </c>
      <c r="E1173" s="123">
        <v>1.7580463326059255</v>
      </c>
      <c r="F1173" s="86" t="s">
        <v>2365</v>
      </c>
      <c r="G1173" s="86" t="b">
        <v>0</v>
      </c>
      <c r="H1173" s="86" t="b">
        <v>1</v>
      </c>
      <c r="I1173" s="86" t="b">
        <v>0</v>
      </c>
      <c r="J1173" s="86" t="b">
        <v>0</v>
      </c>
      <c r="K1173" s="86" t="b">
        <v>0</v>
      </c>
      <c r="L1173" s="86" t="b">
        <v>0</v>
      </c>
    </row>
    <row r="1174" spans="1:12" ht="15">
      <c r="A1174" s="86" t="s">
        <v>3102</v>
      </c>
      <c r="B1174" s="86" t="s">
        <v>3131</v>
      </c>
      <c r="C1174" s="86">
        <v>7</v>
      </c>
      <c r="D1174" s="123">
        <v>0.011045209515393074</v>
      </c>
      <c r="E1174" s="123">
        <v>1.7580463326059255</v>
      </c>
      <c r="F1174" s="86" t="s">
        <v>2365</v>
      </c>
      <c r="G1174" s="86" t="b">
        <v>0</v>
      </c>
      <c r="H1174" s="86" t="b">
        <v>0</v>
      </c>
      <c r="I1174" s="86" t="b">
        <v>0</v>
      </c>
      <c r="J1174" s="86" t="b">
        <v>0</v>
      </c>
      <c r="K1174" s="86" t="b">
        <v>0</v>
      </c>
      <c r="L1174" s="86" t="b">
        <v>0</v>
      </c>
    </row>
    <row r="1175" spans="1:12" ht="15">
      <c r="A1175" s="86" t="s">
        <v>3131</v>
      </c>
      <c r="B1175" s="86" t="s">
        <v>3132</v>
      </c>
      <c r="C1175" s="86">
        <v>7</v>
      </c>
      <c r="D1175" s="123">
        <v>0.011045209515393074</v>
      </c>
      <c r="E1175" s="123">
        <v>1.7580463326059255</v>
      </c>
      <c r="F1175" s="86" t="s">
        <v>2365</v>
      </c>
      <c r="G1175" s="86" t="b">
        <v>0</v>
      </c>
      <c r="H1175" s="86" t="b">
        <v>0</v>
      </c>
      <c r="I1175" s="86" t="b">
        <v>0</v>
      </c>
      <c r="J1175" s="86" t="b">
        <v>0</v>
      </c>
      <c r="K1175" s="86" t="b">
        <v>0</v>
      </c>
      <c r="L1175" s="86" t="b">
        <v>0</v>
      </c>
    </row>
    <row r="1176" spans="1:12" ht="15">
      <c r="A1176" s="86" t="s">
        <v>3132</v>
      </c>
      <c r="B1176" s="86" t="s">
        <v>587</v>
      </c>
      <c r="C1176" s="86">
        <v>7</v>
      </c>
      <c r="D1176" s="123">
        <v>0.011045209515393074</v>
      </c>
      <c r="E1176" s="123">
        <v>1.140746374721226</v>
      </c>
      <c r="F1176" s="86" t="s">
        <v>2365</v>
      </c>
      <c r="G1176" s="86" t="b">
        <v>0</v>
      </c>
      <c r="H1176" s="86" t="b">
        <v>0</v>
      </c>
      <c r="I1176" s="86" t="b">
        <v>0</v>
      </c>
      <c r="J1176" s="86" t="b">
        <v>0</v>
      </c>
      <c r="K1176" s="86" t="b">
        <v>0</v>
      </c>
      <c r="L1176" s="86" t="b">
        <v>0</v>
      </c>
    </row>
    <row r="1177" spans="1:12" ht="15">
      <c r="A1177" s="86" t="s">
        <v>3081</v>
      </c>
      <c r="B1177" s="86" t="s">
        <v>3276</v>
      </c>
      <c r="C1177" s="86">
        <v>4</v>
      </c>
      <c r="D1177" s="123">
        <v>0.00854638092610844</v>
      </c>
      <c r="E1177" s="123">
        <v>2.00108438129222</v>
      </c>
      <c r="F1177" s="86" t="s">
        <v>2365</v>
      </c>
      <c r="G1177" s="86" t="b">
        <v>0</v>
      </c>
      <c r="H1177" s="86" t="b">
        <v>0</v>
      </c>
      <c r="I1177" s="86" t="b">
        <v>0</v>
      </c>
      <c r="J1177" s="86" t="b">
        <v>0</v>
      </c>
      <c r="K1177" s="86" t="b">
        <v>0</v>
      </c>
      <c r="L1177" s="86" t="b">
        <v>0</v>
      </c>
    </row>
    <row r="1178" spans="1:12" ht="15">
      <c r="A1178" s="86" t="s">
        <v>3276</v>
      </c>
      <c r="B1178" s="86" t="s">
        <v>3277</v>
      </c>
      <c r="C1178" s="86">
        <v>4</v>
      </c>
      <c r="D1178" s="123">
        <v>0.00854638092610844</v>
      </c>
      <c r="E1178" s="123">
        <v>2.00108438129222</v>
      </c>
      <c r="F1178" s="86" t="s">
        <v>2365</v>
      </c>
      <c r="G1178" s="86" t="b">
        <v>0</v>
      </c>
      <c r="H1178" s="86" t="b">
        <v>0</v>
      </c>
      <c r="I1178" s="86" t="b">
        <v>0</v>
      </c>
      <c r="J1178" s="86" t="b">
        <v>0</v>
      </c>
      <c r="K1178" s="86" t="b">
        <v>0</v>
      </c>
      <c r="L1178" s="86" t="b">
        <v>0</v>
      </c>
    </row>
    <row r="1179" spans="1:12" ht="15">
      <c r="A1179" s="86" t="s">
        <v>3277</v>
      </c>
      <c r="B1179" s="86" t="s">
        <v>3278</v>
      </c>
      <c r="C1179" s="86">
        <v>4</v>
      </c>
      <c r="D1179" s="123">
        <v>0.00854638092610844</v>
      </c>
      <c r="E1179" s="123">
        <v>2.00108438129222</v>
      </c>
      <c r="F1179" s="86" t="s">
        <v>2365</v>
      </c>
      <c r="G1179" s="86" t="b">
        <v>0</v>
      </c>
      <c r="H1179" s="86" t="b">
        <v>0</v>
      </c>
      <c r="I1179" s="86" t="b">
        <v>0</v>
      </c>
      <c r="J1179" s="86" t="b">
        <v>0</v>
      </c>
      <c r="K1179" s="86" t="b">
        <v>0</v>
      </c>
      <c r="L1179" s="86" t="b">
        <v>0</v>
      </c>
    </row>
    <row r="1180" spans="1:12" ht="15">
      <c r="A1180" s="86" t="s">
        <v>3278</v>
      </c>
      <c r="B1180" s="86" t="s">
        <v>587</v>
      </c>
      <c r="C1180" s="86">
        <v>4</v>
      </c>
      <c r="D1180" s="123">
        <v>0.00854638092610844</v>
      </c>
      <c r="E1180" s="123">
        <v>1.140746374721226</v>
      </c>
      <c r="F1180" s="86" t="s">
        <v>2365</v>
      </c>
      <c r="G1180" s="86" t="b">
        <v>0</v>
      </c>
      <c r="H1180" s="86" t="b">
        <v>0</v>
      </c>
      <c r="I1180" s="86" t="b">
        <v>0</v>
      </c>
      <c r="J1180" s="86" t="b">
        <v>0</v>
      </c>
      <c r="K1180" s="86" t="b">
        <v>0</v>
      </c>
      <c r="L1180" s="86" t="b">
        <v>0</v>
      </c>
    </row>
    <row r="1181" spans="1:12" ht="15">
      <c r="A1181" s="86" t="s">
        <v>587</v>
      </c>
      <c r="B1181" s="86" t="s">
        <v>3279</v>
      </c>
      <c r="C1181" s="86">
        <v>4</v>
      </c>
      <c r="D1181" s="123">
        <v>0.00854638092610844</v>
      </c>
      <c r="E1181" s="123">
        <v>1.427053113564501</v>
      </c>
      <c r="F1181" s="86" t="s">
        <v>2365</v>
      </c>
      <c r="G1181" s="86" t="b">
        <v>0</v>
      </c>
      <c r="H1181" s="86" t="b">
        <v>0</v>
      </c>
      <c r="I1181" s="86" t="b">
        <v>0</v>
      </c>
      <c r="J1181" s="86" t="b">
        <v>0</v>
      </c>
      <c r="K1181" s="86" t="b">
        <v>0</v>
      </c>
      <c r="L1181" s="86" t="b">
        <v>0</v>
      </c>
    </row>
    <row r="1182" spans="1:12" ht="15">
      <c r="A1182" s="86" t="s">
        <v>3279</v>
      </c>
      <c r="B1182" s="86" t="s">
        <v>3280</v>
      </c>
      <c r="C1182" s="86">
        <v>4</v>
      </c>
      <c r="D1182" s="123">
        <v>0.00854638092610844</v>
      </c>
      <c r="E1182" s="123">
        <v>2.00108438129222</v>
      </c>
      <c r="F1182" s="86" t="s">
        <v>2365</v>
      </c>
      <c r="G1182" s="86" t="b">
        <v>0</v>
      </c>
      <c r="H1182" s="86" t="b">
        <v>0</v>
      </c>
      <c r="I1182" s="86" t="b">
        <v>0</v>
      </c>
      <c r="J1182" s="86" t="b">
        <v>0</v>
      </c>
      <c r="K1182" s="86" t="b">
        <v>0</v>
      </c>
      <c r="L1182" s="86" t="b">
        <v>0</v>
      </c>
    </row>
    <row r="1183" spans="1:12" ht="15">
      <c r="A1183" s="86" t="s">
        <v>3280</v>
      </c>
      <c r="B1183" s="86" t="s">
        <v>3219</v>
      </c>
      <c r="C1183" s="86">
        <v>4</v>
      </c>
      <c r="D1183" s="123">
        <v>0.00854638092610844</v>
      </c>
      <c r="E1183" s="123">
        <v>2.00108438129222</v>
      </c>
      <c r="F1183" s="86" t="s">
        <v>2365</v>
      </c>
      <c r="G1183" s="86" t="b">
        <v>0</v>
      </c>
      <c r="H1183" s="86" t="b">
        <v>0</v>
      </c>
      <c r="I1183" s="86" t="b">
        <v>0</v>
      </c>
      <c r="J1183" s="86" t="b">
        <v>0</v>
      </c>
      <c r="K1183" s="86" t="b">
        <v>0</v>
      </c>
      <c r="L1183" s="86" t="b">
        <v>0</v>
      </c>
    </row>
    <row r="1184" spans="1:12" ht="15">
      <c r="A1184" s="86" t="s">
        <v>3219</v>
      </c>
      <c r="B1184" s="86" t="s">
        <v>3281</v>
      </c>
      <c r="C1184" s="86">
        <v>4</v>
      </c>
      <c r="D1184" s="123">
        <v>0.00854638092610844</v>
      </c>
      <c r="E1184" s="123">
        <v>2.00108438129222</v>
      </c>
      <c r="F1184" s="86" t="s">
        <v>2365</v>
      </c>
      <c r="G1184" s="86" t="b">
        <v>0</v>
      </c>
      <c r="H1184" s="86" t="b">
        <v>0</v>
      </c>
      <c r="I1184" s="86" t="b">
        <v>0</v>
      </c>
      <c r="J1184" s="86" t="b">
        <v>0</v>
      </c>
      <c r="K1184" s="86" t="b">
        <v>0</v>
      </c>
      <c r="L1184" s="86" t="b">
        <v>0</v>
      </c>
    </row>
    <row r="1185" spans="1:12" ht="15">
      <c r="A1185" s="86" t="s">
        <v>3281</v>
      </c>
      <c r="B1185" s="86" t="s">
        <v>3282</v>
      </c>
      <c r="C1185" s="86">
        <v>4</v>
      </c>
      <c r="D1185" s="123">
        <v>0.00854638092610844</v>
      </c>
      <c r="E1185" s="123">
        <v>2.00108438129222</v>
      </c>
      <c r="F1185" s="86" t="s">
        <v>2365</v>
      </c>
      <c r="G1185" s="86" t="b">
        <v>0</v>
      </c>
      <c r="H1185" s="86" t="b">
        <v>0</v>
      </c>
      <c r="I1185" s="86" t="b">
        <v>0</v>
      </c>
      <c r="J1185" s="86" t="b">
        <v>0</v>
      </c>
      <c r="K1185" s="86" t="b">
        <v>0</v>
      </c>
      <c r="L1185" s="86" t="b">
        <v>0</v>
      </c>
    </row>
    <row r="1186" spans="1:12" ht="15">
      <c r="A1186" s="86" t="s">
        <v>3282</v>
      </c>
      <c r="B1186" s="86" t="s">
        <v>3105</v>
      </c>
      <c r="C1186" s="86">
        <v>4</v>
      </c>
      <c r="D1186" s="123">
        <v>0.00854638092610844</v>
      </c>
      <c r="E1186" s="123">
        <v>2.00108438129222</v>
      </c>
      <c r="F1186" s="86" t="s">
        <v>2365</v>
      </c>
      <c r="G1186" s="86" t="b">
        <v>0</v>
      </c>
      <c r="H1186" s="86" t="b">
        <v>0</v>
      </c>
      <c r="I1186" s="86" t="b">
        <v>0</v>
      </c>
      <c r="J1186" s="86" t="b">
        <v>0</v>
      </c>
      <c r="K1186" s="86" t="b">
        <v>0</v>
      </c>
      <c r="L1186" s="86" t="b">
        <v>0</v>
      </c>
    </row>
    <row r="1187" spans="1:12" ht="15">
      <c r="A1187" s="86" t="s">
        <v>3105</v>
      </c>
      <c r="B1187" s="86" t="s">
        <v>2531</v>
      </c>
      <c r="C1187" s="86">
        <v>4</v>
      </c>
      <c r="D1187" s="123">
        <v>0.00854638092610844</v>
      </c>
      <c r="E1187" s="123">
        <v>1.8249931222365385</v>
      </c>
      <c r="F1187" s="86" t="s">
        <v>2365</v>
      </c>
      <c r="G1187" s="86" t="b">
        <v>0</v>
      </c>
      <c r="H1187" s="86" t="b">
        <v>0</v>
      </c>
      <c r="I1187" s="86" t="b">
        <v>0</v>
      </c>
      <c r="J1187" s="86" t="b">
        <v>1</v>
      </c>
      <c r="K1187" s="86" t="b">
        <v>0</v>
      </c>
      <c r="L1187" s="86" t="b">
        <v>0</v>
      </c>
    </row>
    <row r="1188" spans="1:12" ht="15">
      <c r="A1188" s="86" t="s">
        <v>2531</v>
      </c>
      <c r="B1188" s="86" t="s">
        <v>390</v>
      </c>
      <c r="C1188" s="86">
        <v>4</v>
      </c>
      <c r="D1188" s="123">
        <v>0.00854638092610844</v>
      </c>
      <c r="E1188" s="123">
        <v>1.8249931222365385</v>
      </c>
      <c r="F1188" s="86" t="s">
        <v>2365</v>
      </c>
      <c r="G1188" s="86" t="b">
        <v>1</v>
      </c>
      <c r="H1188" s="86" t="b">
        <v>0</v>
      </c>
      <c r="I1188" s="86" t="b">
        <v>0</v>
      </c>
      <c r="J1188" s="86" t="b">
        <v>0</v>
      </c>
      <c r="K1188" s="86" t="b">
        <v>0</v>
      </c>
      <c r="L1188" s="86" t="b">
        <v>0</v>
      </c>
    </row>
    <row r="1189" spans="1:12" ht="15">
      <c r="A1189" s="86" t="s">
        <v>3232</v>
      </c>
      <c r="B1189" s="86" t="s">
        <v>3107</v>
      </c>
      <c r="C1189" s="86">
        <v>3</v>
      </c>
      <c r="D1189" s="123">
        <v>0.007271432153948916</v>
      </c>
      <c r="E1189" s="123">
        <v>1.87614564468392</v>
      </c>
      <c r="F1189" s="86" t="s">
        <v>2365</v>
      </c>
      <c r="G1189" s="86" t="b">
        <v>0</v>
      </c>
      <c r="H1189" s="86" t="b">
        <v>0</v>
      </c>
      <c r="I1189" s="86" t="b">
        <v>0</v>
      </c>
      <c r="J1189" s="86" t="b">
        <v>0</v>
      </c>
      <c r="K1189" s="86" t="b">
        <v>0</v>
      </c>
      <c r="L1189" s="86" t="b">
        <v>0</v>
      </c>
    </row>
    <row r="1190" spans="1:12" ht="15">
      <c r="A1190" s="86" t="s">
        <v>3107</v>
      </c>
      <c r="B1190" s="86" t="s">
        <v>3306</v>
      </c>
      <c r="C1190" s="86">
        <v>3</v>
      </c>
      <c r="D1190" s="123">
        <v>0.007271432153948916</v>
      </c>
      <c r="E1190" s="123">
        <v>2.00108438129222</v>
      </c>
      <c r="F1190" s="86" t="s">
        <v>2365</v>
      </c>
      <c r="G1190" s="86" t="b">
        <v>0</v>
      </c>
      <c r="H1190" s="86" t="b">
        <v>0</v>
      </c>
      <c r="I1190" s="86" t="b">
        <v>0</v>
      </c>
      <c r="J1190" s="86" t="b">
        <v>0</v>
      </c>
      <c r="K1190" s="86" t="b">
        <v>0</v>
      </c>
      <c r="L1190" s="86" t="b">
        <v>0</v>
      </c>
    </row>
    <row r="1191" spans="1:12" ht="15">
      <c r="A1191" s="86" t="s">
        <v>3306</v>
      </c>
      <c r="B1191" s="86" t="s">
        <v>3307</v>
      </c>
      <c r="C1191" s="86">
        <v>3</v>
      </c>
      <c r="D1191" s="123">
        <v>0.007271432153948916</v>
      </c>
      <c r="E1191" s="123">
        <v>2.12602311790052</v>
      </c>
      <c r="F1191" s="86" t="s">
        <v>2365</v>
      </c>
      <c r="G1191" s="86" t="b">
        <v>0</v>
      </c>
      <c r="H1191" s="86" t="b">
        <v>0</v>
      </c>
      <c r="I1191" s="86" t="b">
        <v>0</v>
      </c>
      <c r="J1191" s="86" t="b">
        <v>0</v>
      </c>
      <c r="K1191" s="86" t="b">
        <v>0</v>
      </c>
      <c r="L1191" s="86" t="b">
        <v>0</v>
      </c>
    </row>
    <row r="1192" spans="1:12" ht="15">
      <c r="A1192" s="86" t="s">
        <v>3307</v>
      </c>
      <c r="B1192" s="86" t="s">
        <v>3100</v>
      </c>
      <c r="C1192" s="86">
        <v>3</v>
      </c>
      <c r="D1192" s="123">
        <v>0.007271432153948916</v>
      </c>
      <c r="E1192" s="123">
        <v>2.12602311790052</v>
      </c>
      <c r="F1192" s="86" t="s">
        <v>2365</v>
      </c>
      <c r="G1192" s="86" t="b">
        <v>0</v>
      </c>
      <c r="H1192" s="86" t="b">
        <v>0</v>
      </c>
      <c r="I1192" s="86" t="b">
        <v>0</v>
      </c>
      <c r="J1192" s="86" t="b">
        <v>0</v>
      </c>
      <c r="K1192" s="86" t="b">
        <v>0</v>
      </c>
      <c r="L1192" s="86" t="b">
        <v>0</v>
      </c>
    </row>
    <row r="1193" spans="1:12" ht="15">
      <c r="A1193" s="86" t="s">
        <v>3100</v>
      </c>
      <c r="B1193" s="86" t="s">
        <v>3152</v>
      </c>
      <c r="C1193" s="86">
        <v>3</v>
      </c>
      <c r="D1193" s="123">
        <v>0.007271432153948916</v>
      </c>
      <c r="E1193" s="123">
        <v>2.12602311790052</v>
      </c>
      <c r="F1193" s="86" t="s">
        <v>2365</v>
      </c>
      <c r="G1193" s="86" t="b">
        <v>0</v>
      </c>
      <c r="H1193" s="86" t="b">
        <v>0</v>
      </c>
      <c r="I1193" s="86" t="b">
        <v>0</v>
      </c>
      <c r="J1193" s="86" t="b">
        <v>0</v>
      </c>
      <c r="K1193" s="86" t="b">
        <v>0</v>
      </c>
      <c r="L1193" s="86" t="b">
        <v>0</v>
      </c>
    </row>
    <row r="1194" spans="1:12" ht="15">
      <c r="A1194" s="86" t="s">
        <v>3152</v>
      </c>
      <c r="B1194" s="86" t="s">
        <v>3308</v>
      </c>
      <c r="C1194" s="86">
        <v>3</v>
      </c>
      <c r="D1194" s="123">
        <v>0.007271432153948916</v>
      </c>
      <c r="E1194" s="123">
        <v>2.12602311790052</v>
      </c>
      <c r="F1194" s="86" t="s">
        <v>2365</v>
      </c>
      <c r="G1194" s="86" t="b">
        <v>0</v>
      </c>
      <c r="H1194" s="86" t="b">
        <v>0</v>
      </c>
      <c r="I1194" s="86" t="b">
        <v>0</v>
      </c>
      <c r="J1194" s="86" t="b">
        <v>0</v>
      </c>
      <c r="K1194" s="86" t="b">
        <v>0</v>
      </c>
      <c r="L1194" s="86" t="b">
        <v>0</v>
      </c>
    </row>
    <row r="1195" spans="1:12" ht="15">
      <c r="A1195" s="86" t="s">
        <v>3308</v>
      </c>
      <c r="B1195" s="86" t="s">
        <v>3309</v>
      </c>
      <c r="C1195" s="86">
        <v>3</v>
      </c>
      <c r="D1195" s="123">
        <v>0.007271432153948916</v>
      </c>
      <c r="E1195" s="123">
        <v>2.12602311790052</v>
      </c>
      <c r="F1195" s="86" t="s">
        <v>2365</v>
      </c>
      <c r="G1195" s="86" t="b">
        <v>0</v>
      </c>
      <c r="H1195" s="86" t="b">
        <v>0</v>
      </c>
      <c r="I1195" s="86" t="b">
        <v>0</v>
      </c>
      <c r="J1195" s="86" t="b">
        <v>1</v>
      </c>
      <c r="K1195" s="86" t="b">
        <v>0</v>
      </c>
      <c r="L1195" s="86" t="b">
        <v>0</v>
      </c>
    </row>
    <row r="1196" spans="1:12" ht="15">
      <c r="A1196" s="86" t="s">
        <v>3309</v>
      </c>
      <c r="B1196" s="86" t="s">
        <v>3181</v>
      </c>
      <c r="C1196" s="86">
        <v>3</v>
      </c>
      <c r="D1196" s="123">
        <v>0.007271432153948916</v>
      </c>
      <c r="E1196" s="123">
        <v>2.12602311790052</v>
      </c>
      <c r="F1196" s="86" t="s">
        <v>2365</v>
      </c>
      <c r="G1196" s="86" t="b">
        <v>1</v>
      </c>
      <c r="H1196" s="86" t="b">
        <v>0</v>
      </c>
      <c r="I1196" s="86" t="b">
        <v>0</v>
      </c>
      <c r="J1196" s="86" t="b">
        <v>0</v>
      </c>
      <c r="K1196" s="86" t="b">
        <v>0</v>
      </c>
      <c r="L1196" s="86" t="b">
        <v>0</v>
      </c>
    </row>
    <row r="1197" spans="1:12" ht="15">
      <c r="A1197" s="86" t="s">
        <v>3181</v>
      </c>
      <c r="B1197" s="86" t="s">
        <v>3310</v>
      </c>
      <c r="C1197" s="86">
        <v>3</v>
      </c>
      <c r="D1197" s="123">
        <v>0.007271432153948916</v>
      </c>
      <c r="E1197" s="123">
        <v>2.12602311790052</v>
      </c>
      <c r="F1197" s="86" t="s">
        <v>2365</v>
      </c>
      <c r="G1197" s="86" t="b">
        <v>0</v>
      </c>
      <c r="H1197" s="86" t="b">
        <v>0</v>
      </c>
      <c r="I1197" s="86" t="b">
        <v>0</v>
      </c>
      <c r="J1197" s="86" t="b">
        <v>0</v>
      </c>
      <c r="K1197" s="86" t="b">
        <v>0</v>
      </c>
      <c r="L1197" s="86" t="b">
        <v>0</v>
      </c>
    </row>
    <row r="1198" spans="1:12" ht="15">
      <c r="A1198" s="86" t="s">
        <v>3310</v>
      </c>
      <c r="B1198" s="86" t="s">
        <v>3311</v>
      </c>
      <c r="C1198" s="86">
        <v>3</v>
      </c>
      <c r="D1198" s="123">
        <v>0.007271432153948916</v>
      </c>
      <c r="E1198" s="123">
        <v>2.12602311790052</v>
      </c>
      <c r="F1198" s="86" t="s">
        <v>2365</v>
      </c>
      <c r="G1198" s="86" t="b">
        <v>0</v>
      </c>
      <c r="H1198" s="86" t="b">
        <v>0</v>
      </c>
      <c r="I1198" s="86" t="b">
        <v>0</v>
      </c>
      <c r="J1198" s="86" t="b">
        <v>0</v>
      </c>
      <c r="K1198" s="86" t="b">
        <v>0</v>
      </c>
      <c r="L1198" s="86" t="b">
        <v>0</v>
      </c>
    </row>
    <row r="1199" spans="1:12" ht="15">
      <c r="A1199" s="86" t="s">
        <v>3311</v>
      </c>
      <c r="B1199" s="86" t="s">
        <v>631</v>
      </c>
      <c r="C1199" s="86">
        <v>3</v>
      </c>
      <c r="D1199" s="123">
        <v>0.007271432153948916</v>
      </c>
      <c r="E1199" s="123">
        <v>2.00108438129222</v>
      </c>
      <c r="F1199" s="86" t="s">
        <v>2365</v>
      </c>
      <c r="G1199" s="86" t="b">
        <v>0</v>
      </c>
      <c r="H1199" s="86" t="b">
        <v>0</v>
      </c>
      <c r="I1199" s="86" t="b">
        <v>0</v>
      </c>
      <c r="J1199" s="86" t="b">
        <v>0</v>
      </c>
      <c r="K1199" s="86" t="b">
        <v>0</v>
      </c>
      <c r="L1199" s="86" t="b">
        <v>0</v>
      </c>
    </row>
    <row r="1200" spans="1:12" ht="15">
      <c r="A1200" s="86" t="s">
        <v>631</v>
      </c>
      <c r="B1200" s="86" t="s">
        <v>3312</v>
      </c>
      <c r="C1200" s="86">
        <v>3</v>
      </c>
      <c r="D1200" s="123">
        <v>0.007271432153948916</v>
      </c>
      <c r="E1200" s="123">
        <v>1.7580463326059255</v>
      </c>
      <c r="F1200" s="86" t="s">
        <v>2365</v>
      </c>
      <c r="G1200" s="86" t="b">
        <v>0</v>
      </c>
      <c r="H1200" s="86" t="b">
        <v>0</v>
      </c>
      <c r="I1200" s="86" t="b">
        <v>0</v>
      </c>
      <c r="J1200" s="86" t="b">
        <v>0</v>
      </c>
      <c r="K1200" s="86" t="b">
        <v>0</v>
      </c>
      <c r="L1200" s="86" t="b">
        <v>0</v>
      </c>
    </row>
    <row r="1201" spans="1:12" ht="15">
      <c r="A1201" s="86" t="s">
        <v>3312</v>
      </c>
      <c r="B1201" s="86" t="s">
        <v>587</v>
      </c>
      <c r="C1201" s="86">
        <v>3</v>
      </c>
      <c r="D1201" s="123">
        <v>0.007271432153948916</v>
      </c>
      <c r="E1201" s="123">
        <v>1.140746374721226</v>
      </c>
      <c r="F1201" s="86" t="s">
        <v>2365</v>
      </c>
      <c r="G1201" s="86" t="b">
        <v>0</v>
      </c>
      <c r="H1201" s="86" t="b">
        <v>0</v>
      </c>
      <c r="I1201" s="86" t="b">
        <v>0</v>
      </c>
      <c r="J1201" s="86" t="b">
        <v>0</v>
      </c>
      <c r="K1201" s="86" t="b">
        <v>0</v>
      </c>
      <c r="L1201" s="86" t="b">
        <v>0</v>
      </c>
    </row>
    <row r="1202" spans="1:12" ht="15">
      <c r="A1202" s="86" t="s">
        <v>2557</v>
      </c>
      <c r="B1202" s="86" t="s">
        <v>2556</v>
      </c>
      <c r="C1202" s="86">
        <v>3</v>
      </c>
      <c r="D1202" s="123">
        <v>0.008485854630194993</v>
      </c>
      <c r="E1202" s="123">
        <v>2.00108438129222</v>
      </c>
      <c r="F1202" s="86" t="s">
        <v>2365</v>
      </c>
      <c r="G1202" s="86" t="b">
        <v>0</v>
      </c>
      <c r="H1202" s="86" t="b">
        <v>0</v>
      </c>
      <c r="I1202" s="86" t="b">
        <v>0</v>
      </c>
      <c r="J1202" s="86" t="b">
        <v>0</v>
      </c>
      <c r="K1202" s="86" t="b">
        <v>0</v>
      </c>
      <c r="L1202" s="86" t="b">
        <v>0</v>
      </c>
    </row>
    <row r="1203" spans="1:12" ht="15">
      <c r="A1203" s="86" t="s">
        <v>3416</v>
      </c>
      <c r="B1203" s="86" t="s">
        <v>3417</v>
      </c>
      <c r="C1203" s="86">
        <v>2</v>
      </c>
      <c r="D1203" s="123">
        <v>0.0056572364201299945</v>
      </c>
      <c r="E1203" s="123">
        <v>2.302114376956201</v>
      </c>
      <c r="F1203" s="86" t="s">
        <v>2365</v>
      </c>
      <c r="G1203" s="86" t="b">
        <v>0</v>
      </c>
      <c r="H1203" s="86" t="b">
        <v>0</v>
      </c>
      <c r="I1203" s="86" t="b">
        <v>0</v>
      </c>
      <c r="J1203" s="86" t="b">
        <v>1</v>
      </c>
      <c r="K1203" s="86" t="b">
        <v>0</v>
      </c>
      <c r="L1203" s="86" t="b">
        <v>0</v>
      </c>
    </row>
    <row r="1204" spans="1:12" ht="15">
      <c r="A1204" s="86" t="s">
        <v>587</v>
      </c>
      <c r="B1204" s="86" t="s">
        <v>3258</v>
      </c>
      <c r="C1204" s="86">
        <v>2</v>
      </c>
      <c r="D1204" s="123">
        <v>0.0056572364201299945</v>
      </c>
      <c r="E1204" s="123">
        <v>1.25096185450882</v>
      </c>
      <c r="F1204" s="86" t="s">
        <v>2365</v>
      </c>
      <c r="G1204" s="86" t="b">
        <v>0</v>
      </c>
      <c r="H1204" s="86" t="b">
        <v>0</v>
      </c>
      <c r="I1204" s="86" t="b">
        <v>0</v>
      </c>
      <c r="J1204" s="86" t="b">
        <v>0</v>
      </c>
      <c r="K1204" s="86" t="b">
        <v>0</v>
      </c>
      <c r="L1204" s="86" t="b">
        <v>0</v>
      </c>
    </row>
    <row r="1205" spans="1:12" ht="15">
      <c r="A1205" s="86" t="s">
        <v>631</v>
      </c>
      <c r="B1205" s="86" t="s">
        <v>3118</v>
      </c>
      <c r="C1205" s="86">
        <v>2</v>
      </c>
      <c r="D1205" s="123">
        <v>0.0056572364201299945</v>
      </c>
      <c r="E1205" s="123">
        <v>1.5819550735502441</v>
      </c>
      <c r="F1205" s="86" t="s">
        <v>2365</v>
      </c>
      <c r="G1205" s="86" t="b">
        <v>0</v>
      </c>
      <c r="H1205" s="86" t="b">
        <v>0</v>
      </c>
      <c r="I1205" s="86" t="b">
        <v>0</v>
      </c>
      <c r="J1205" s="86" t="b">
        <v>1</v>
      </c>
      <c r="K1205" s="86" t="b">
        <v>0</v>
      </c>
      <c r="L1205" s="86" t="b">
        <v>0</v>
      </c>
    </row>
    <row r="1206" spans="1:12" ht="15">
      <c r="A1206" s="86" t="s">
        <v>3118</v>
      </c>
      <c r="B1206" s="86" t="s">
        <v>3441</v>
      </c>
      <c r="C1206" s="86">
        <v>2</v>
      </c>
      <c r="D1206" s="123">
        <v>0.0056572364201299945</v>
      </c>
      <c r="E1206" s="123">
        <v>2.12602311790052</v>
      </c>
      <c r="F1206" s="86" t="s">
        <v>2365</v>
      </c>
      <c r="G1206" s="86" t="b">
        <v>1</v>
      </c>
      <c r="H1206" s="86" t="b">
        <v>0</v>
      </c>
      <c r="I1206" s="86" t="b">
        <v>0</v>
      </c>
      <c r="J1206" s="86" t="b">
        <v>0</v>
      </c>
      <c r="K1206" s="86" t="b">
        <v>1</v>
      </c>
      <c r="L1206" s="86" t="b">
        <v>0</v>
      </c>
    </row>
    <row r="1207" spans="1:12" ht="15">
      <c r="A1207" s="86" t="s">
        <v>3441</v>
      </c>
      <c r="B1207" s="86" t="s">
        <v>2565</v>
      </c>
      <c r="C1207" s="86">
        <v>2</v>
      </c>
      <c r="D1207" s="123">
        <v>0.0056572364201299945</v>
      </c>
      <c r="E1207" s="123">
        <v>2.12602311790052</v>
      </c>
      <c r="F1207" s="86" t="s">
        <v>2365</v>
      </c>
      <c r="G1207" s="86" t="b">
        <v>0</v>
      </c>
      <c r="H1207" s="86" t="b">
        <v>1</v>
      </c>
      <c r="I1207" s="86" t="b">
        <v>0</v>
      </c>
      <c r="J1207" s="86" t="b">
        <v>0</v>
      </c>
      <c r="K1207" s="86" t="b">
        <v>0</v>
      </c>
      <c r="L1207" s="86" t="b">
        <v>0</v>
      </c>
    </row>
    <row r="1208" spans="1:12" ht="15">
      <c r="A1208" s="86" t="s">
        <v>2565</v>
      </c>
      <c r="B1208" s="86" t="s">
        <v>3158</v>
      </c>
      <c r="C1208" s="86">
        <v>2</v>
      </c>
      <c r="D1208" s="123">
        <v>0.0056572364201299945</v>
      </c>
      <c r="E1208" s="123">
        <v>2.12602311790052</v>
      </c>
      <c r="F1208" s="86" t="s">
        <v>2365</v>
      </c>
      <c r="G1208" s="86" t="b">
        <v>0</v>
      </c>
      <c r="H1208" s="86" t="b">
        <v>0</v>
      </c>
      <c r="I1208" s="86" t="b">
        <v>0</v>
      </c>
      <c r="J1208" s="86" t="b">
        <v>0</v>
      </c>
      <c r="K1208" s="86" t="b">
        <v>0</v>
      </c>
      <c r="L1208" s="86" t="b">
        <v>0</v>
      </c>
    </row>
    <row r="1209" spans="1:12" ht="15">
      <c r="A1209" s="86" t="s">
        <v>3158</v>
      </c>
      <c r="B1209" s="86" t="s">
        <v>3185</v>
      </c>
      <c r="C1209" s="86">
        <v>2</v>
      </c>
      <c r="D1209" s="123">
        <v>0.0056572364201299945</v>
      </c>
      <c r="E1209" s="123">
        <v>2.302114376956201</v>
      </c>
      <c r="F1209" s="86" t="s">
        <v>2365</v>
      </c>
      <c r="G1209" s="86" t="b">
        <v>0</v>
      </c>
      <c r="H1209" s="86" t="b">
        <v>0</v>
      </c>
      <c r="I1209" s="86" t="b">
        <v>0</v>
      </c>
      <c r="J1209" s="86" t="b">
        <v>0</v>
      </c>
      <c r="K1209" s="86" t="b">
        <v>0</v>
      </c>
      <c r="L1209" s="86" t="b">
        <v>0</v>
      </c>
    </row>
    <row r="1210" spans="1:12" ht="15">
      <c r="A1210" s="86" t="s">
        <v>3185</v>
      </c>
      <c r="B1210" s="86" t="s">
        <v>3119</v>
      </c>
      <c r="C1210" s="86">
        <v>2</v>
      </c>
      <c r="D1210" s="123">
        <v>0.0056572364201299945</v>
      </c>
      <c r="E1210" s="123">
        <v>2.302114376956201</v>
      </c>
      <c r="F1210" s="86" t="s">
        <v>2365</v>
      </c>
      <c r="G1210" s="86" t="b">
        <v>0</v>
      </c>
      <c r="H1210" s="86" t="b">
        <v>0</v>
      </c>
      <c r="I1210" s="86" t="b">
        <v>0</v>
      </c>
      <c r="J1210" s="86" t="b">
        <v>0</v>
      </c>
      <c r="K1210" s="86" t="b">
        <v>0</v>
      </c>
      <c r="L1210" s="86" t="b">
        <v>0</v>
      </c>
    </row>
    <row r="1211" spans="1:12" ht="15">
      <c r="A1211" s="86" t="s">
        <v>3119</v>
      </c>
      <c r="B1211" s="86" t="s">
        <v>3442</v>
      </c>
      <c r="C1211" s="86">
        <v>2</v>
      </c>
      <c r="D1211" s="123">
        <v>0.0056572364201299945</v>
      </c>
      <c r="E1211" s="123">
        <v>2.302114376956201</v>
      </c>
      <c r="F1211" s="86" t="s">
        <v>2365</v>
      </c>
      <c r="G1211" s="86" t="b">
        <v>0</v>
      </c>
      <c r="H1211" s="86" t="b">
        <v>0</v>
      </c>
      <c r="I1211" s="86" t="b">
        <v>0</v>
      </c>
      <c r="J1211" s="86" t="b">
        <v>1</v>
      </c>
      <c r="K1211" s="86" t="b">
        <v>0</v>
      </c>
      <c r="L1211" s="86" t="b">
        <v>0</v>
      </c>
    </row>
    <row r="1212" spans="1:12" ht="15">
      <c r="A1212" s="86" t="s">
        <v>3442</v>
      </c>
      <c r="B1212" s="86" t="s">
        <v>587</v>
      </c>
      <c r="C1212" s="86">
        <v>2</v>
      </c>
      <c r="D1212" s="123">
        <v>0.0056572364201299945</v>
      </c>
      <c r="E1212" s="123">
        <v>1.140746374721226</v>
      </c>
      <c r="F1212" s="86" t="s">
        <v>2365</v>
      </c>
      <c r="G1212" s="86" t="b">
        <v>1</v>
      </c>
      <c r="H1212" s="86" t="b">
        <v>0</v>
      </c>
      <c r="I1212" s="86" t="b">
        <v>0</v>
      </c>
      <c r="J1212" s="86" t="b">
        <v>0</v>
      </c>
      <c r="K1212" s="86" t="b">
        <v>0</v>
      </c>
      <c r="L1212" s="86" t="b">
        <v>0</v>
      </c>
    </row>
    <row r="1213" spans="1:12" ht="15">
      <c r="A1213" s="86" t="s">
        <v>587</v>
      </c>
      <c r="B1213" s="86" t="s">
        <v>387</v>
      </c>
      <c r="C1213" s="86">
        <v>2</v>
      </c>
      <c r="D1213" s="123">
        <v>0.0056572364201299945</v>
      </c>
      <c r="E1213" s="123">
        <v>0.9499318588448387</v>
      </c>
      <c r="F1213" s="86" t="s">
        <v>2365</v>
      </c>
      <c r="G1213" s="86" t="b">
        <v>0</v>
      </c>
      <c r="H1213" s="86" t="b">
        <v>0</v>
      </c>
      <c r="I1213" s="86" t="b">
        <v>0</v>
      </c>
      <c r="J1213" s="86" t="b">
        <v>0</v>
      </c>
      <c r="K1213" s="86" t="b">
        <v>0</v>
      </c>
      <c r="L1213" s="86" t="b">
        <v>0</v>
      </c>
    </row>
    <row r="1214" spans="1:12" ht="15">
      <c r="A1214" s="86" t="s">
        <v>2556</v>
      </c>
      <c r="B1214" s="86" t="s">
        <v>2559</v>
      </c>
      <c r="C1214" s="86">
        <v>2</v>
      </c>
      <c r="D1214" s="123">
        <v>0.0056572364201299945</v>
      </c>
      <c r="E1214" s="123">
        <v>2.00108438129222</v>
      </c>
      <c r="F1214" s="86" t="s">
        <v>2365</v>
      </c>
      <c r="G1214" s="86" t="b">
        <v>0</v>
      </c>
      <c r="H1214" s="86" t="b">
        <v>0</v>
      </c>
      <c r="I1214" s="86" t="b">
        <v>0</v>
      </c>
      <c r="J1214" s="86" t="b">
        <v>0</v>
      </c>
      <c r="K1214" s="86" t="b">
        <v>0</v>
      </c>
      <c r="L1214" s="86" t="b">
        <v>0</v>
      </c>
    </row>
    <row r="1215" spans="1:12" ht="15">
      <c r="A1215" s="86" t="s">
        <v>3122</v>
      </c>
      <c r="B1215" s="86" t="s">
        <v>3127</v>
      </c>
      <c r="C1215" s="86">
        <v>2</v>
      </c>
      <c r="D1215" s="123">
        <v>0.0056572364201299945</v>
      </c>
      <c r="E1215" s="123">
        <v>2.00108438129222</v>
      </c>
      <c r="F1215" s="86" t="s">
        <v>2365</v>
      </c>
      <c r="G1215" s="86" t="b">
        <v>0</v>
      </c>
      <c r="H1215" s="86" t="b">
        <v>0</v>
      </c>
      <c r="I1215" s="86" t="b">
        <v>0</v>
      </c>
      <c r="J1215" s="86" t="b">
        <v>0</v>
      </c>
      <c r="K1215" s="86" t="b">
        <v>0</v>
      </c>
      <c r="L1215" s="86" t="b">
        <v>0</v>
      </c>
    </row>
    <row r="1216" spans="1:12" ht="15">
      <c r="A1216" s="86" t="s">
        <v>613</v>
      </c>
      <c r="B1216" s="86" t="s">
        <v>2464</v>
      </c>
      <c r="C1216" s="86">
        <v>23</v>
      </c>
      <c r="D1216" s="123">
        <v>0.01094185156294125</v>
      </c>
      <c r="E1216" s="123">
        <v>1.1737688231366499</v>
      </c>
      <c r="F1216" s="86" t="s">
        <v>2366</v>
      </c>
      <c r="G1216" s="86" t="b">
        <v>0</v>
      </c>
      <c r="H1216" s="86" t="b">
        <v>0</v>
      </c>
      <c r="I1216" s="86" t="b">
        <v>0</v>
      </c>
      <c r="J1216" s="86" t="b">
        <v>0</v>
      </c>
      <c r="K1216" s="86" t="b">
        <v>0</v>
      </c>
      <c r="L1216" s="86" t="b">
        <v>0</v>
      </c>
    </row>
    <row r="1217" spans="1:12" ht="15">
      <c r="A1217" s="86" t="s">
        <v>2464</v>
      </c>
      <c r="B1217" s="86" t="s">
        <v>587</v>
      </c>
      <c r="C1217" s="86">
        <v>20</v>
      </c>
      <c r="D1217" s="123">
        <v>0.012482763085736238</v>
      </c>
      <c r="E1217" s="123">
        <v>1.0154063310414003</v>
      </c>
      <c r="F1217" s="86" t="s">
        <v>2366</v>
      </c>
      <c r="G1217" s="86" t="b">
        <v>0</v>
      </c>
      <c r="H1217" s="86" t="b">
        <v>0</v>
      </c>
      <c r="I1217" s="86" t="b">
        <v>0</v>
      </c>
      <c r="J1217" s="86" t="b">
        <v>0</v>
      </c>
      <c r="K1217" s="86" t="b">
        <v>0</v>
      </c>
      <c r="L1217" s="86" t="b">
        <v>0</v>
      </c>
    </row>
    <row r="1218" spans="1:12" ht="15">
      <c r="A1218" s="86" t="s">
        <v>2466</v>
      </c>
      <c r="B1218" s="86" t="s">
        <v>2544</v>
      </c>
      <c r="C1218" s="86">
        <v>7</v>
      </c>
      <c r="D1218" s="123">
        <v>0.012172203484770692</v>
      </c>
      <c r="E1218" s="123">
        <v>1.7266107917944307</v>
      </c>
      <c r="F1218" s="86" t="s">
        <v>2366</v>
      </c>
      <c r="G1218" s="86" t="b">
        <v>0</v>
      </c>
      <c r="H1218" s="86" t="b">
        <v>0</v>
      </c>
      <c r="I1218" s="86" t="b">
        <v>0</v>
      </c>
      <c r="J1218" s="86" t="b">
        <v>0</v>
      </c>
      <c r="K1218" s="86" t="b">
        <v>0</v>
      </c>
      <c r="L1218" s="86" t="b">
        <v>0</v>
      </c>
    </row>
    <row r="1219" spans="1:12" ht="15">
      <c r="A1219" s="86" t="s">
        <v>3191</v>
      </c>
      <c r="B1219" s="86" t="s">
        <v>402</v>
      </c>
      <c r="C1219" s="86">
        <v>5</v>
      </c>
      <c r="D1219" s="123">
        <v>0.010480837364685434</v>
      </c>
      <c r="E1219" s="123">
        <v>1.8727388274726688</v>
      </c>
      <c r="F1219" s="86" t="s">
        <v>2366</v>
      </c>
      <c r="G1219" s="86" t="b">
        <v>0</v>
      </c>
      <c r="H1219" s="86" t="b">
        <v>0</v>
      </c>
      <c r="I1219" s="86" t="b">
        <v>0</v>
      </c>
      <c r="J1219" s="86" t="b">
        <v>0</v>
      </c>
      <c r="K1219" s="86" t="b">
        <v>0</v>
      </c>
      <c r="L1219" s="86" t="b">
        <v>0</v>
      </c>
    </row>
    <row r="1220" spans="1:12" ht="15">
      <c r="A1220" s="86" t="s">
        <v>3160</v>
      </c>
      <c r="B1220" s="86" t="s">
        <v>2466</v>
      </c>
      <c r="C1220" s="86">
        <v>3</v>
      </c>
      <c r="D1220" s="123">
        <v>0.007915754860985023</v>
      </c>
      <c r="E1220" s="123">
        <v>2.094587577089025</v>
      </c>
      <c r="F1220" s="86" t="s">
        <v>2366</v>
      </c>
      <c r="G1220" s="86" t="b">
        <v>0</v>
      </c>
      <c r="H1220" s="86" t="b">
        <v>0</v>
      </c>
      <c r="I1220" s="86" t="b">
        <v>0</v>
      </c>
      <c r="J1220" s="86" t="b">
        <v>0</v>
      </c>
      <c r="K1220" s="86" t="b">
        <v>0</v>
      </c>
      <c r="L1220" s="86" t="b">
        <v>0</v>
      </c>
    </row>
    <row r="1221" spans="1:12" ht="15">
      <c r="A1221" s="86" t="s">
        <v>2544</v>
      </c>
      <c r="B1221" s="86" t="s">
        <v>3110</v>
      </c>
      <c r="C1221" s="86">
        <v>3</v>
      </c>
      <c r="D1221" s="123">
        <v>0.007915754860985023</v>
      </c>
      <c r="E1221" s="123">
        <v>1.7266107917944309</v>
      </c>
      <c r="F1221" s="86" t="s">
        <v>2366</v>
      </c>
      <c r="G1221" s="86" t="b">
        <v>0</v>
      </c>
      <c r="H1221" s="86" t="b">
        <v>0</v>
      </c>
      <c r="I1221" s="86" t="b">
        <v>0</v>
      </c>
      <c r="J1221" s="86" t="b">
        <v>0</v>
      </c>
      <c r="K1221" s="86" t="b">
        <v>0</v>
      </c>
      <c r="L1221" s="86" t="b">
        <v>0</v>
      </c>
    </row>
    <row r="1222" spans="1:12" ht="15">
      <c r="A1222" s="86" t="s">
        <v>3110</v>
      </c>
      <c r="B1222" s="86" t="s">
        <v>3111</v>
      </c>
      <c r="C1222" s="86">
        <v>3</v>
      </c>
      <c r="D1222" s="123">
        <v>0.007915754860985023</v>
      </c>
      <c r="E1222" s="123">
        <v>2.094587577089025</v>
      </c>
      <c r="F1222" s="86" t="s">
        <v>2366</v>
      </c>
      <c r="G1222" s="86" t="b">
        <v>0</v>
      </c>
      <c r="H1222" s="86" t="b">
        <v>0</v>
      </c>
      <c r="I1222" s="86" t="b">
        <v>0</v>
      </c>
      <c r="J1222" s="86" t="b">
        <v>0</v>
      </c>
      <c r="K1222" s="86" t="b">
        <v>0</v>
      </c>
      <c r="L1222" s="86" t="b">
        <v>0</v>
      </c>
    </row>
    <row r="1223" spans="1:12" ht="15">
      <c r="A1223" s="86" t="s">
        <v>3111</v>
      </c>
      <c r="B1223" s="86" t="s">
        <v>613</v>
      </c>
      <c r="C1223" s="86">
        <v>3</v>
      </c>
      <c r="D1223" s="123">
        <v>0.007915754860985023</v>
      </c>
      <c r="E1223" s="123">
        <v>1.1914975900970817</v>
      </c>
      <c r="F1223" s="86" t="s">
        <v>2366</v>
      </c>
      <c r="G1223" s="86" t="b">
        <v>0</v>
      </c>
      <c r="H1223" s="86" t="b">
        <v>0</v>
      </c>
      <c r="I1223" s="86" t="b">
        <v>0</v>
      </c>
      <c r="J1223" s="86" t="b">
        <v>0</v>
      </c>
      <c r="K1223" s="86" t="b">
        <v>0</v>
      </c>
      <c r="L1223" s="86" t="b">
        <v>0</v>
      </c>
    </row>
    <row r="1224" spans="1:12" ht="15">
      <c r="A1224" s="86" t="s">
        <v>3384</v>
      </c>
      <c r="B1224" s="86" t="s">
        <v>3385</v>
      </c>
      <c r="C1224" s="86">
        <v>3</v>
      </c>
      <c r="D1224" s="123">
        <v>0.007915754860985023</v>
      </c>
      <c r="E1224" s="123">
        <v>2.094587577089025</v>
      </c>
      <c r="F1224" s="86" t="s">
        <v>2366</v>
      </c>
      <c r="G1224" s="86" t="b">
        <v>0</v>
      </c>
      <c r="H1224" s="86" t="b">
        <v>0</v>
      </c>
      <c r="I1224" s="86" t="b">
        <v>0</v>
      </c>
      <c r="J1224" s="86" t="b">
        <v>0</v>
      </c>
      <c r="K1224" s="86" t="b">
        <v>0</v>
      </c>
      <c r="L1224" s="86" t="b">
        <v>0</v>
      </c>
    </row>
    <row r="1225" spans="1:12" ht="15">
      <c r="A1225" s="86" t="s">
        <v>3385</v>
      </c>
      <c r="B1225" s="86" t="s">
        <v>3386</v>
      </c>
      <c r="C1225" s="86">
        <v>3</v>
      </c>
      <c r="D1225" s="123">
        <v>0.007915754860985023</v>
      </c>
      <c r="E1225" s="123">
        <v>2.094587577089025</v>
      </c>
      <c r="F1225" s="86" t="s">
        <v>2366</v>
      </c>
      <c r="G1225" s="86" t="b">
        <v>0</v>
      </c>
      <c r="H1225" s="86" t="b">
        <v>0</v>
      </c>
      <c r="I1225" s="86" t="b">
        <v>0</v>
      </c>
      <c r="J1225" s="86" t="b">
        <v>0</v>
      </c>
      <c r="K1225" s="86" t="b">
        <v>0</v>
      </c>
      <c r="L1225" s="86" t="b">
        <v>0</v>
      </c>
    </row>
    <row r="1226" spans="1:12" ht="15">
      <c r="A1226" s="86" t="s">
        <v>3386</v>
      </c>
      <c r="B1226" s="86" t="s">
        <v>610</v>
      </c>
      <c r="C1226" s="86">
        <v>3</v>
      </c>
      <c r="D1226" s="123">
        <v>0.007915754860985023</v>
      </c>
      <c r="E1226" s="123">
        <v>1.8727388274726688</v>
      </c>
      <c r="F1226" s="86" t="s">
        <v>2366</v>
      </c>
      <c r="G1226" s="86" t="b">
        <v>0</v>
      </c>
      <c r="H1226" s="86" t="b">
        <v>0</v>
      </c>
      <c r="I1226" s="86" t="b">
        <v>0</v>
      </c>
      <c r="J1226" s="86" t="b">
        <v>1</v>
      </c>
      <c r="K1226" s="86" t="b">
        <v>0</v>
      </c>
      <c r="L1226" s="86" t="b">
        <v>0</v>
      </c>
    </row>
    <row r="1227" spans="1:12" ht="15">
      <c r="A1227" s="86" t="s">
        <v>610</v>
      </c>
      <c r="B1227" s="86" t="s">
        <v>3216</v>
      </c>
      <c r="C1227" s="86">
        <v>3</v>
      </c>
      <c r="D1227" s="123">
        <v>0.007915754860985023</v>
      </c>
      <c r="E1227" s="123">
        <v>1.8727388274726688</v>
      </c>
      <c r="F1227" s="86" t="s">
        <v>2366</v>
      </c>
      <c r="G1227" s="86" t="b">
        <v>1</v>
      </c>
      <c r="H1227" s="86" t="b">
        <v>0</v>
      </c>
      <c r="I1227" s="86" t="b">
        <v>0</v>
      </c>
      <c r="J1227" s="86" t="b">
        <v>0</v>
      </c>
      <c r="K1227" s="86" t="b">
        <v>0</v>
      </c>
      <c r="L1227" s="86" t="b">
        <v>0</v>
      </c>
    </row>
    <row r="1228" spans="1:12" ht="15">
      <c r="A1228" s="86" t="s">
        <v>3216</v>
      </c>
      <c r="B1228" s="86" t="s">
        <v>613</v>
      </c>
      <c r="C1228" s="86">
        <v>3</v>
      </c>
      <c r="D1228" s="123">
        <v>0.007915754860985023</v>
      </c>
      <c r="E1228" s="123">
        <v>1.1914975900970817</v>
      </c>
      <c r="F1228" s="86" t="s">
        <v>2366</v>
      </c>
      <c r="G1228" s="86" t="b">
        <v>0</v>
      </c>
      <c r="H1228" s="86" t="b">
        <v>0</v>
      </c>
      <c r="I1228" s="86" t="b">
        <v>0</v>
      </c>
      <c r="J1228" s="86" t="b">
        <v>0</v>
      </c>
      <c r="K1228" s="86" t="b">
        <v>0</v>
      </c>
      <c r="L1228" s="86" t="b">
        <v>0</v>
      </c>
    </row>
    <row r="1229" spans="1:12" ht="15">
      <c r="A1229" s="86" t="s">
        <v>587</v>
      </c>
      <c r="B1229" s="86" t="s">
        <v>613</v>
      </c>
      <c r="C1229" s="86">
        <v>3</v>
      </c>
      <c r="D1229" s="123">
        <v>0.007915754860985023</v>
      </c>
      <c r="E1229" s="123">
        <v>0.5894375987691192</v>
      </c>
      <c r="F1229" s="86" t="s">
        <v>2366</v>
      </c>
      <c r="G1229" s="86" t="b">
        <v>0</v>
      </c>
      <c r="H1229" s="86" t="b">
        <v>0</v>
      </c>
      <c r="I1229" s="86" t="b">
        <v>0</v>
      </c>
      <c r="J1229" s="86" t="b">
        <v>0</v>
      </c>
      <c r="K1229" s="86" t="b">
        <v>0</v>
      </c>
      <c r="L1229" s="86" t="b">
        <v>0</v>
      </c>
    </row>
    <row r="1230" spans="1:12" ht="15">
      <c r="A1230" s="86" t="s">
        <v>3096</v>
      </c>
      <c r="B1230" s="86" t="s">
        <v>3191</v>
      </c>
      <c r="C1230" s="86">
        <v>3</v>
      </c>
      <c r="D1230" s="123">
        <v>0.007915754860985023</v>
      </c>
      <c r="E1230" s="123">
        <v>1.747800090864369</v>
      </c>
      <c r="F1230" s="86" t="s">
        <v>2366</v>
      </c>
      <c r="G1230" s="86" t="b">
        <v>1</v>
      </c>
      <c r="H1230" s="86" t="b">
        <v>0</v>
      </c>
      <c r="I1230" s="86" t="b">
        <v>0</v>
      </c>
      <c r="J1230" s="86" t="b">
        <v>0</v>
      </c>
      <c r="K1230" s="86" t="b">
        <v>0</v>
      </c>
      <c r="L1230" s="86" t="b">
        <v>0</v>
      </c>
    </row>
    <row r="1231" spans="1:12" ht="15">
      <c r="A1231" s="86" t="s">
        <v>402</v>
      </c>
      <c r="B1231" s="86" t="s">
        <v>3095</v>
      </c>
      <c r="C1231" s="86">
        <v>3</v>
      </c>
      <c r="D1231" s="123">
        <v>0.007915754860985023</v>
      </c>
      <c r="E1231" s="123">
        <v>1.8727388274726688</v>
      </c>
      <c r="F1231" s="86" t="s">
        <v>2366</v>
      </c>
      <c r="G1231" s="86" t="b">
        <v>0</v>
      </c>
      <c r="H1231" s="86" t="b">
        <v>0</v>
      </c>
      <c r="I1231" s="86" t="b">
        <v>0</v>
      </c>
      <c r="J1231" s="86" t="b">
        <v>0</v>
      </c>
      <c r="K1231" s="86" t="b">
        <v>0</v>
      </c>
      <c r="L1231" s="86" t="b">
        <v>0</v>
      </c>
    </row>
    <row r="1232" spans="1:12" ht="15">
      <c r="A1232" s="86" t="s">
        <v>3095</v>
      </c>
      <c r="B1232" s="86" t="s">
        <v>607</v>
      </c>
      <c r="C1232" s="86">
        <v>3</v>
      </c>
      <c r="D1232" s="123">
        <v>0.007915754860985023</v>
      </c>
      <c r="E1232" s="123">
        <v>1.668618844816744</v>
      </c>
      <c r="F1232" s="86" t="s">
        <v>2366</v>
      </c>
      <c r="G1232" s="86" t="b">
        <v>0</v>
      </c>
      <c r="H1232" s="86" t="b">
        <v>0</v>
      </c>
      <c r="I1232" s="86" t="b">
        <v>0</v>
      </c>
      <c r="J1232" s="86" t="b">
        <v>0</v>
      </c>
      <c r="K1232" s="86" t="b">
        <v>0</v>
      </c>
      <c r="L1232" s="86" t="b">
        <v>0</v>
      </c>
    </row>
    <row r="1233" spans="1:12" ht="15">
      <c r="A1233" s="86" t="s">
        <v>607</v>
      </c>
      <c r="B1233" s="86" t="s">
        <v>613</v>
      </c>
      <c r="C1233" s="86">
        <v>3</v>
      </c>
      <c r="D1233" s="123">
        <v>0.007915754860985023</v>
      </c>
      <c r="E1233" s="123">
        <v>0.7655288578248004</v>
      </c>
      <c r="F1233" s="86" t="s">
        <v>2366</v>
      </c>
      <c r="G1233" s="86" t="b">
        <v>0</v>
      </c>
      <c r="H1233" s="86" t="b">
        <v>0</v>
      </c>
      <c r="I1233" s="86" t="b">
        <v>0</v>
      </c>
      <c r="J1233" s="86" t="b">
        <v>0</v>
      </c>
      <c r="K1233" s="86" t="b">
        <v>0</v>
      </c>
      <c r="L1233" s="86" t="b">
        <v>0</v>
      </c>
    </row>
    <row r="1234" spans="1:12" ht="15">
      <c r="A1234" s="86" t="s">
        <v>587</v>
      </c>
      <c r="B1234" s="86" t="s">
        <v>2583</v>
      </c>
      <c r="C1234" s="86">
        <v>3</v>
      </c>
      <c r="D1234" s="123">
        <v>0.007915754860985023</v>
      </c>
      <c r="E1234" s="123">
        <v>1.4925275857610627</v>
      </c>
      <c r="F1234" s="86" t="s">
        <v>2366</v>
      </c>
      <c r="G1234" s="86" t="b">
        <v>0</v>
      </c>
      <c r="H1234" s="86" t="b">
        <v>0</v>
      </c>
      <c r="I1234" s="86" t="b">
        <v>0</v>
      </c>
      <c r="J1234" s="86" t="b">
        <v>0</v>
      </c>
      <c r="K1234" s="86" t="b">
        <v>0</v>
      </c>
      <c r="L1234" s="86" t="b">
        <v>0</v>
      </c>
    </row>
    <row r="1235" spans="1:12" ht="15">
      <c r="A1235" s="86" t="s">
        <v>2583</v>
      </c>
      <c r="B1235" s="86" t="s">
        <v>3333</v>
      </c>
      <c r="C1235" s="86">
        <v>3</v>
      </c>
      <c r="D1235" s="123">
        <v>0.007915754860985023</v>
      </c>
      <c r="E1235" s="123">
        <v>2.094587577089025</v>
      </c>
      <c r="F1235" s="86" t="s">
        <v>2366</v>
      </c>
      <c r="G1235" s="86" t="b">
        <v>0</v>
      </c>
      <c r="H1235" s="86" t="b">
        <v>0</v>
      </c>
      <c r="I1235" s="86" t="b">
        <v>0</v>
      </c>
      <c r="J1235" s="86" t="b">
        <v>0</v>
      </c>
      <c r="K1235" s="86" t="b">
        <v>0</v>
      </c>
      <c r="L1235" s="86" t="b">
        <v>0</v>
      </c>
    </row>
    <row r="1236" spans="1:12" ht="15">
      <c r="A1236" s="86" t="s">
        <v>3333</v>
      </c>
      <c r="B1236" s="86" t="s">
        <v>3123</v>
      </c>
      <c r="C1236" s="86">
        <v>3</v>
      </c>
      <c r="D1236" s="123">
        <v>0.007915754860985023</v>
      </c>
      <c r="E1236" s="123">
        <v>2.094587577089025</v>
      </c>
      <c r="F1236" s="86" t="s">
        <v>2366</v>
      </c>
      <c r="G1236" s="86" t="b">
        <v>0</v>
      </c>
      <c r="H1236" s="86" t="b">
        <v>0</v>
      </c>
      <c r="I1236" s="86" t="b">
        <v>0</v>
      </c>
      <c r="J1236" s="86" t="b">
        <v>0</v>
      </c>
      <c r="K1236" s="86" t="b">
        <v>0</v>
      </c>
      <c r="L1236" s="86" t="b">
        <v>0</v>
      </c>
    </row>
    <row r="1237" spans="1:12" ht="15">
      <c r="A1237" s="86" t="s">
        <v>3123</v>
      </c>
      <c r="B1237" s="86" t="s">
        <v>2546</v>
      </c>
      <c r="C1237" s="86">
        <v>3</v>
      </c>
      <c r="D1237" s="123">
        <v>0.007915754860985023</v>
      </c>
      <c r="E1237" s="123">
        <v>1.8727388274726688</v>
      </c>
      <c r="F1237" s="86" t="s">
        <v>2366</v>
      </c>
      <c r="G1237" s="86" t="b">
        <v>0</v>
      </c>
      <c r="H1237" s="86" t="b">
        <v>0</v>
      </c>
      <c r="I1237" s="86" t="b">
        <v>0</v>
      </c>
      <c r="J1237" s="86" t="b">
        <v>0</v>
      </c>
      <c r="K1237" s="86" t="b">
        <v>0</v>
      </c>
      <c r="L1237" s="86" t="b">
        <v>0</v>
      </c>
    </row>
    <row r="1238" spans="1:12" ht="15">
      <c r="A1238" s="86" t="s">
        <v>3189</v>
      </c>
      <c r="B1238" s="86" t="s">
        <v>3190</v>
      </c>
      <c r="C1238" s="86">
        <v>3</v>
      </c>
      <c r="D1238" s="123">
        <v>0.007915754860985023</v>
      </c>
      <c r="E1238" s="123">
        <v>2.094587577089025</v>
      </c>
      <c r="F1238" s="86" t="s">
        <v>2366</v>
      </c>
      <c r="G1238" s="86" t="b">
        <v>1</v>
      </c>
      <c r="H1238" s="86" t="b">
        <v>0</v>
      </c>
      <c r="I1238" s="86" t="b">
        <v>0</v>
      </c>
      <c r="J1238" s="86" t="b">
        <v>0</v>
      </c>
      <c r="K1238" s="86" t="b">
        <v>0</v>
      </c>
      <c r="L1238" s="86" t="b">
        <v>0</v>
      </c>
    </row>
    <row r="1239" spans="1:12" ht="15">
      <c r="A1239" s="86" t="s">
        <v>3190</v>
      </c>
      <c r="B1239" s="86" t="s">
        <v>3324</v>
      </c>
      <c r="C1239" s="86">
        <v>3</v>
      </c>
      <c r="D1239" s="123">
        <v>0.007915754860985023</v>
      </c>
      <c r="E1239" s="123">
        <v>2.094587577089025</v>
      </c>
      <c r="F1239" s="86" t="s">
        <v>2366</v>
      </c>
      <c r="G1239" s="86" t="b">
        <v>0</v>
      </c>
      <c r="H1239" s="86" t="b">
        <v>0</v>
      </c>
      <c r="I1239" s="86" t="b">
        <v>0</v>
      </c>
      <c r="J1239" s="86" t="b">
        <v>0</v>
      </c>
      <c r="K1239" s="86" t="b">
        <v>0</v>
      </c>
      <c r="L1239" s="86" t="b">
        <v>0</v>
      </c>
    </row>
    <row r="1240" spans="1:12" ht="15">
      <c r="A1240" s="86" t="s">
        <v>3324</v>
      </c>
      <c r="B1240" s="86" t="s">
        <v>2531</v>
      </c>
      <c r="C1240" s="86">
        <v>3</v>
      </c>
      <c r="D1240" s="123">
        <v>0.007915754860985023</v>
      </c>
      <c r="E1240" s="123">
        <v>1.793557581425044</v>
      </c>
      <c r="F1240" s="86" t="s">
        <v>2366</v>
      </c>
      <c r="G1240" s="86" t="b">
        <v>0</v>
      </c>
      <c r="H1240" s="86" t="b">
        <v>0</v>
      </c>
      <c r="I1240" s="86" t="b">
        <v>0</v>
      </c>
      <c r="J1240" s="86" t="b">
        <v>1</v>
      </c>
      <c r="K1240" s="86" t="b">
        <v>0</v>
      </c>
      <c r="L1240" s="86" t="b">
        <v>0</v>
      </c>
    </row>
    <row r="1241" spans="1:12" ht="15">
      <c r="A1241" s="86" t="s">
        <v>2531</v>
      </c>
      <c r="B1241" s="86" t="s">
        <v>3325</v>
      </c>
      <c r="C1241" s="86">
        <v>3</v>
      </c>
      <c r="D1241" s="123">
        <v>0.007915754860985023</v>
      </c>
      <c r="E1241" s="123">
        <v>1.793557581425044</v>
      </c>
      <c r="F1241" s="86" t="s">
        <v>2366</v>
      </c>
      <c r="G1241" s="86" t="b">
        <v>1</v>
      </c>
      <c r="H1241" s="86" t="b">
        <v>0</v>
      </c>
      <c r="I1241" s="86" t="b">
        <v>0</v>
      </c>
      <c r="J1241" s="86" t="b">
        <v>0</v>
      </c>
      <c r="K1241" s="86" t="b">
        <v>0</v>
      </c>
      <c r="L1241" s="86" t="b">
        <v>0</v>
      </c>
    </row>
    <row r="1242" spans="1:12" ht="15">
      <c r="A1242" s="86" t="s">
        <v>3325</v>
      </c>
      <c r="B1242" s="86" t="s">
        <v>3120</v>
      </c>
      <c r="C1242" s="86">
        <v>3</v>
      </c>
      <c r="D1242" s="123">
        <v>0.007915754860985023</v>
      </c>
      <c r="E1242" s="123">
        <v>1.9696488404807253</v>
      </c>
      <c r="F1242" s="86" t="s">
        <v>2366</v>
      </c>
      <c r="G1242" s="86" t="b">
        <v>0</v>
      </c>
      <c r="H1242" s="86" t="b">
        <v>0</v>
      </c>
      <c r="I1242" s="86" t="b">
        <v>0</v>
      </c>
      <c r="J1242" s="86" t="b">
        <v>0</v>
      </c>
      <c r="K1242" s="86" t="b">
        <v>0</v>
      </c>
      <c r="L1242" s="86" t="b">
        <v>0</v>
      </c>
    </row>
    <row r="1243" spans="1:12" ht="15">
      <c r="A1243" s="86" t="s">
        <v>3120</v>
      </c>
      <c r="B1243" s="86" t="s">
        <v>3326</v>
      </c>
      <c r="C1243" s="86">
        <v>3</v>
      </c>
      <c r="D1243" s="123">
        <v>0.007915754860985023</v>
      </c>
      <c r="E1243" s="123">
        <v>1.9696488404807253</v>
      </c>
      <c r="F1243" s="86" t="s">
        <v>2366</v>
      </c>
      <c r="G1243" s="86" t="b">
        <v>0</v>
      </c>
      <c r="H1243" s="86" t="b">
        <v>0</v>
      </c>
      <c r="I1243" s="86" t="b">
        <v>0</v>
      </c>
      <c r="J1243" s="86" t="b">
        <v>0</v>
      </c>
      <c r="K1243" s="86" t="b">
        <v>0</v>
      </c>
      <c r="L1243" s="86" t="b">
        <v>0</v>
      </c>
    </row>
    <row r="1244" spans="1:12" ht="15">
      <c r="A1244" s="86" t="s">
        <v>3326</v>
      </c>
      <c r="B1244" s="86" t="s">
        <v>3327</v>
      </c>
      <c r="C1244" s="86">
        <v>3</v>
      </c>
      <c r="D1244" s="123">
        <v>0.007915754860985023</v>
      </c>
      <c r="E1244" s="123">
        <v>2.094587577089025</v>
      </c>
      <c r="F1244" s="86" t="s">
        <v>2366</v>
      </c>
      <c r="G1244" s="86" t="b">
        <v>0</v>
      </c>
      <c r="H1244" s="86" t="b">
        <v>0</v>
      </c>
      <c r="I1244" s="86" t="b">
        <v>0</v>
      </c>
      <c r="J1244" s="86" t="b">
        <v>0</v>
      </c>
      <c r="K1244" s="86" t="b">
        <v>0</v>
      </c>
      <c r="L1244" s="86" t="b">
        <v>0</v>
      </c>
    </row>
    <row r="1245" spans="1:12" ht="15">
      <c r="A1245" s="86" t="s">
        <v>3327</v>
      </c>
      <c r="B1245" s="86" t="s">
        <v>3328</v>
      </c>
      <c r="C1245" s="86">
        <v>3</v>
      </c>
      <c r="D1245" s="123">
        <v>0.007915754860985023</v>
      </c>
      <c r="E1245" s="123">
        <v>2.094587577089025</v>
      </c>
      <c r="F1245" s="86" t="s">
        <v>2366</v>
      </c>
      <c r="G1245" s="86" t="b">
        <v>0</v>
      </c>
      <c r="H1245" s="86" t="b">
        <v>0</v>
      </c>
      <c r="I1245" s="86" t="b">
        <v>0</v>
      </c>
      <c r="J1245" s="86" t="b">
        <v>0</v>
      </c>
      <c r="K1245" s="86" t="b">
        <v>0</v>
      </c>
      <c r="L1245" s="86" t="b">
        <v>0</v>
      </c>
    </row>
    <row r="1246" spans="1:12" ht="15">
      <c r="A1246" s="86" t="s">
        <v>3328</v>
      </c>
      <c r="B1246" s="86" t="s">
        <v>607</v>
      </c>
      <c r="C1246" s="86">
        <v>3</v>
      </c>
      <c r="D1246" s="123">
        <v>0.007915754860985023</v>
      </c>
      <c r="E1246" s="123">
        <v>1.668618844816744</v>
      </c>
      <c r="F1246" s="86" t="s">
        <v>2366</v>
      </c>
      <c r="G1246" s="86" t="b">
        <v>0</v>
      </c>
      <c r="H1246" s="86" t="b">
        <v>0</v>
      </c>
      <c r="I1246" s="86" t="b">
        <v>0</v>
      </c>
      <c r="J1246" s="86" t="b">
        <v>0</v>
      </c>
      <c r="K1246" s="86" t="b">
        <v>0</v>
      </c>
      <c r="L1246" s="86" t="b">
        <v>0</v>
      </c>
    </row>
    <row r="1247" spans="1:12" ht="15">
      <c r="A1247" s="86" t="s">
        <v>607</v>
      </c>
      <c r="B1247" s="86" t="s">
        <v>587</v>
      </c>
      <c r="C1247" s="86">
        <v>3</v>
      </c>
      <c r="D1247" s="123">
        <v>0.007915754860985023</v>
      </c>
      <c r="E1247" s="123">
        <v>0.5894375987691193</v>
      </c>
      <c r="F1247" s="86" t="s">
        <v>2366</v>
      </c>
      <c r="G1247" s="86" t="b">
        <v>0</v>
      </c>
      <c r="H1247" s="86" t="b">
        <v>0</v>
      </c>
      <c r="I1247" s="86" t="b">
        <v>0</v>
      </c>
      <c r="J1247" s="86" t="b">
        <v>0</v>
      </c>
      <c r="K1247" s="86" t="b">
        <v>0</v>
      </c>
      <c r="L1247" s="86" t="b">
        <v>0</v>
      </c>
    </row>
    <row r="1248" spans="1:12" ht="15">
      <c r="A1248" s="86" t="s">
        <v>2544</v>
      </c>
      <c r="B1248" s="86" t="s">
        <v>3611</v>
      </c>
      <c r="C1248" s="86">
        <v>2</v>
      </c>
      <c r="D1248" s="123">
        <v>0.006138251858695873</v>
      </c>
      <c r="E1248" s="123">
        <v>1.7266107917944307</v>
      </c>
      <c r="F1248" s="86" t="s">
        <v>2366</v>
      </c>
      <c r="G1248" s="86" t="b">
        <v>0</v>
      </c>
      <c r="H1248" s="86" t="b">
        <v>0</v>
      </c>
      <c r="I1248" s="86" t="b">
        <v>0</v>
      </c>
      <c r="J1248" s="86" t="b">
        <v>0</v>
      </c>
      <c r="K1248" s="86" t="b">
        <v>0</v>
      </c>
      <c r="L1248" s="86" t="b">
        <v>0</v>
      </c>
    </row>
    <row r="1249" spans="1:12" ht="15">
      <c r="A1249" s="86" t="s">
        <v>3611</v>
      </c>
      <c r="B1249" s="86" t="s">
        <v>613</v>
      </c>
      <c r="C1249" s="86">
        <v>2</v>
      </c>
      <c r="D1249" s="123">
        <v>0.006138251858695873</v>
      </c>
      <c r="E1249" s="123">
        <v>1.1914975900970817</v>
      </c>
      <c r="F1249" s="86" t="s">
        <v>2366</v>
      </c>
      <c r="G1249" s="86" t="b">
        <v>0</v>
      </c>
      <c r="H1249" s="86" t="b">
        <v>0</v>
      </c>
      <c r="I1249" s="86" t="b">
        <v>0</v>
      </c>
      <c r="J1249" s="86" t="b">
        <v>0</v>
      </c>
      <c r="K1249" s="86" t="b">
        <v>0</v>
      </c>
      <c r="L1249" s="86" t="b">
        <v>0</v>
      </c>
    </row>
    <row r="1250" spans="1:12" ht="15">
      <c r="A1250" s="86" t="s">
        <v>3134</v>
      </c>
      <c r="B1250" s="86" t="s">
        <v>3252</v>
      </c>
      <c r="C1250" s="86">
        <v>2</v>
      </c>
      <c r="D1250" s="123">
        <v>0.006138251858695873</v>
      </c>
      <c r="E1250" s="123">
        <v>2.2706788361447066</v>
      </c>
      <c r="F1250" s="86" t="s">
        <v>2366</v>
      </c>
      <c r="G1250" s="86" t="b">
        <v>0</v>
      </c>
      <c r="H1250" s="86" t="b">
        <v>0</v>
      </c>
      <c r="I1250" s="86" t="b">
        <v>0</v>
      </c>
      <c r="J1250" s="86" t="b">
        <v>0</v>
      </c>
      <c r="K1250" s="86" t="b">
        <v>0</v>
      </c>
      <c r="L1250" s="86" t="b">
        <v>0</v>
      </c>
    </row>
    <row r="1251" spans="1:12" ht="15">
      <c r="A1251" s="86" t="s">
        <v>3252</v>
      </c>
      <c r="B1251" s="86" t="s">
        <v>3251</v>
      </c>
      <c r="C1251" s="86">
        <v>2</v>
      </c>
      <c r="D1251" s="123">
        <v>0.006138251858695873</v>
      </c>
      <c r="E1251" s="123">
        <v>2.2706788361447066</v>
      </c>
      <c r="F1251" s="86" t="s">
        <v>2366</v>
      </c>
      <c r="G1251" s="86" t="b">
        <v>0</v>
      </c>
      <c r="H1251" s="86" t="b">
        <v>0</v>
      </c>
      <c r="I1251" s="86" t="b">
        <v>0</v>
      </c>
      <c r="J1251" s="86" t="b">
        <v>0</v>
      </c>
      <c r="K1251" s="86" t="b">
        <v>0</v>
      </c>
      <c r="L1251" s="86" t="b">
        <v>0</v>
      </c>
    </row>
    <row r="1252" spans="1:12" ht="15">
      <c r="A1252" s="86" t="s">
        <v>3251</v>
      </c>
      <c r="B1252" s="86" t="s">
        <v>3570</v>
      </c>
      <c r="C1252" s="86">
        <v>2</v>
      </c>
      <c r="D1252" s="123">
        <v>0.006138251858695873</v>
      </c>
      <c r="E1252" s="123">
        <v>2.2706788361447066</v>
      </c>
      <c r="F1252" s="86" t="s">
        <v>2366</v>
      </c>
      <c r="G1252" s="86" t="b">
        <v>0</v>
      </c>
      <c r="H1252" s="86" t="b">
        <v>0</v>
      </c>
      <c r="I1252" s="86" t="b">
        <v>0</v>
      </c>
      <c r="J1252" s="86" t="b">
        <v>0</v>
      </c>
      <c r="K1252" s="86" t="b">
        <v>0</v>
      </c>
      <c r="L1252" s="86" t="b">
        <v>0</v>
      </c>
    </row>
    <row r="1253" spans="1:12" ht="15">
      <c r="A1253" s="86" t="s">
        <v>3570</v>
      </c>
      <c r="B1253" s="86" t="s">
        <v>2552</v>
      </c>
      <c r="C1253" s="86">
        <v>2</v>
      </c>
      <c r="D1253" s="123">
        <v>0.006138251858695873</v>
      </c>
      <c r="E1253" s="123">
        <v>2.2706788361447066</v>
      </c>
      <c r="F1253" s="86" t="s">
        <v>2366</v>
      </c>
      <c r="G1253" s="86" t="b">
        <v>0</v>
      </c>
      <c r="H1253" s="86" t="b">
        <v>0</v>
      </c>
      <c r="I1253" s="86" t="b">
        <v>0</v>
      </c>
      <c r="J1253" s="86" t="b">
        <v>0</v>
      </c>
      <c r="K1253" s="86" t="b">
        <v>1</v>
      </c>
      <c r="L1253" s="86" t="b">
        <v>0</v>
      </c>
    </row>
    <row r="1254" spans="1:12" ht="15">
      <c r="A1254" s="86" t="s">
        <v>2552</v>
      </c>
      <c r="B1254" s="86" t="s">
        <v>2549</v>
      </c>
      <c r="C1254" s="86">
        <v>2</v>
      </c>
      <c r="D1254" s="123">
        <v>0.006138251858695873</v>
      </c>
      <c r="E1254" s="123">
        <v>2.2706788361447066</v>
      </c>
      <c r="F1254" s="86" t="s">
        <v>2366</v>
      </c>
      <c r="G1254" s="86" t="b">
        <v>0</v>
      </c>
      <c r="H1254" s="86" t="b">
        <v>1</v>
      </c>
      <c r="I1254" s="86" t="b">
        <v>0</v>
      </c>
      <c r="J1254" s="86" t="b">
        <v>0</v>
      </c>
      <c r="K1254" s="86" t="b">
        <v>0</v>
      </c>
      <c r="L1254" s="86" t="b">
        <v>0</v>
      </c>
    </row>
    <row r="1255" spans="1:12" ht="15">
      <c r="A1255" s="86" t="s">
        <v>2549</v>
      </c>
      <c r="B1255" s="86" t="s">
        <v>2550</v>
      </c>
      <c r="C1255" s="86">
        <v>2</v>
      </c>
      <c r="D1255" s="123">
        <v>0.006138251858695873</v>
      </c>
      <c r="E1255" s="123">
        <v>2.2706788361447066</v>
      </c>
      <c r="F1255" s="86" t="s">
        <v>2366</v>
      </c>
      <c r="G1255" s="86" t="b">
        <v>0</v>
      </c>
      <c r="H1255" s="86" t="b">
        <v>0</v>
      </c>
      <c r="I1255" s="86" t="b">
        <v>0</v>
      </c>
      <c r="J1255" s="86" t="b">
        <v>0</v>
      </c>
      <c r="K1255" s="86" t="b">
        <v>0</v>
      </c>
      <c r="L1255" s="86" t="b">
        <v>0</v>
      </c>
    </row>
    <row r="1256" spans="1:12" ht="15">
      <c r="A1256" s="86" t="s">
        <v>2550</v>
      </c>
      <c r="B1256" s="86" t="s">
        <v>3571</v>
      </c>
      <c r="C1256" s="86">
        <v>2</v>
      </c>
      <c r="D1256" s="123">
        <v>0.006138251858695873</v>
      </c>
      <c r="E1256" s="123">
        <v>2.2706788361447066</v>
      </c>
      <c r="F1256" s="86" t="s">
        <v>2366</v>
      </c>
      <c r="G1256" s="86" t="b">
        <v>0</v>
      </c>
      <c r="H1256" s="86" t="b">
        <v>0</v>
      </c>
      <c r="I1256" s="86" t="b">
        <v>0</v>
      </c>
      <c r="J1256" s="86" t="b">
        <v>0</v>
      </c>
      <c r="K1256" s="86" t="b">
        <v>0</v>
      </c>
      <c r="L1256" s="86" t="b">
        <v>0</v>
      </c>
    </row>
    <row r="1257" spans="1:12" ht="15">
      <c r="A1257" s="86" t="s">
        <v>3571</v>
      </c>
      <c r="B1257" s="86" t="s">
        <v>3122</v>
      </c>
      <c r="C1257" s="86">
        <v>2</v>
      </c>
      <c r="D1257" s="123">
        <v>0.006138251858695873</v>
      </c>
      <c r="E1257" s="123">
        <v>2.2706788361447066</v>
      </c>
      <c r="F1257" s="86" t="s">
        <v>2366</v>
      </c>
      <c r="G1257" s="86" t="b">
        <v>0</v>
      </c>
      <c r="H1257" s="86" t="b">
        <v>0</v>
      </c>
      <c r="I1257" s="86" t="b">
        <v>0</v>
      </c>
      <c r="J1257" s="86" t="b">
        <v>0</v>
      </c>
      <c r="K1257" s="86" t="b">
        <v>0</v>
      </c>
      <c r="L1257" s="86" t="b">
        <v>0</v>
      </c>
    </row>
    <row r="1258" spans="1:12" ht="15">
      <c r="A1258" s="86" t="s">
        <v>3122</v>
      </c>
      <c r="B1258" s="86" t="s">
        <v>3117</v>
      </c>
      <c r="C1258" s="86">
        <v>2</v>
      </c>
      <c r="D1258" s="123">
        <v>0.006138251858695873</v>
      </c>
      <c r="E1258" s="123">
        <v>2.2706788361447066</v>
      </c>
      <c r="F1258" s="86" t="s">
        <v>2366</v>
      </c>
      <c r="G1258" s="86" t="b">
        <v>0</v>
      </c>
      <c r="H1258" s="86" t="b">
        <v>0</v>
      </c>
      <c r="I1258" s="86" t="b">
        <v>0</v>
      </c>
      <c r="J1258" s="86" t="b">
        <v>1</v>
      </c>
      <c r="K1258" s="86" t="b">
        <v>0</v>
      </c>
      <c r="L1258" s="86" t="b">
        <v>0</v>
      </c>
    </row>
    <row r="1259" spans="1:12" ht="15">
      <c r="A1259" s="86" t="s">
        <v>3117</v>
      </c>
      <c r="B1259" s="86" t="s">
        <v>3115</v>
      </c>
      <c r="C1259" s="86">
        <v>2</v>
      </c>
      <c r="D1259" s="123">
        <v>0.006138251858695873</v>
      </c>
      <c r="E1259" s="123">
        <v>2.2706788361447066</v>
      </c>
      <c r="F1259" s="86" t="s">
        <v>2366</v>
      </c>
      <c r="G1259" s="86" t="b">
        <v>1</v>
      </c>
      <c r="H1259" s="86" t="b">
        <v>0</v>
      </c>
      <c r="I1259" s="86" t="b">
        <v>0</v>
      </c>
      <c r="J1259" s="86" t="b">
        <v>0</v>
      </c>
      <c r="K1259" s="86" t="b">
        <v>0</v>
      </c>
      <c r="L1259" s="86" t="b">
        <v>0</v>
      </c>
    </row>
    <row r="1260" spans="1:12" ht="15">
      <c r="A1260" s="86" t="s">
        <v>3115</v>
      </c>
      <c r="B1260" s="86" t="s">
        <v>3195</v>
      </c>
      <c r="C1260" s="86">
        <v>2</v>
      </c>
      <c r="D1260" s="123">
        <v>0.006138251858695873</v>
      </c>
      <c r="E1260" s="123">
        <v>2.2706788361447066</v>
      </c>
      <c r="F1260" s="86" t="s">
        <v>2366</v>
      </c>
      <c r="G1260" s="86" t="b">
        <v>0</v>
      </c>
      <c r="H1260" s="86" t="b">
        <v>0</v>
      </c>
      <c r="I1260" s="86" t="b">
        <v>0</v>
      </c>
      <c r="J1260" s="86" t="b">
        <v>0</v>
      </c>
      <c r="K1260" s="86" t="b">
        <v>0</v>
      </c>
      <c r="L1260" s="86" t="b">
        <v>0</v>
      </c>
    </row>
    <row r="1261" spans="1:12" ht="15">
      <c r="A1261" s="86" t="s">
        <v>3195</v>
      </c>
      <c r="B1261" s="86" t="s">
        <v>3109</v>
      </c>
      <c r="C1261" s="86">
        <v>2</v>
      </c>
      <c r="D1261" s="123">
        <v>0.006138251858695873</v>
      </c>
      <c r="E1261" s="123">
        <v>2.2706788361447066</v>
      </c>
      <c r="F1261" s="86" t="s">
        <v>2366</v>
      </c>
      <c r="G1261" s="86" t="b">
        <v>0</v>
      </c>
      <c r="H1261" s="86" t="b">
        <v>0</v>
      </c>
      <c r="I1261" s="86" t="b">
        <v>0</v>
      </c>
      <c r="J1261" s="86" t="b">
        <v>0</v>
      </c>
      <c r="K1261" s="86" t="b">
        <v>0</v>
      </c>
      <c r="L1261" s="86" t="b">
        <v>0</v>
      </c>
    </row>
    <row r="1262" spans="1:12" ht="15">
      <c r="A1262" s="86" t="s">
        <v>3109</v>
      </c>
      <c r="B1262" s="86" t="s">
        <v>3091</v>
      </c>
      <c r="C1262" s="86">
        <v>2</v>
      </c>
      <c r="D1262" s="123">
        <v>0.006138251858695873</v>
      </c>
      <c r="E1262" s="123">
        <v>2.2706788361447066</v>
      </c>
      <c r="F1262" s="86" t="s">
        <v>2366</v>
      </c>
      <c r="G1262" s="86" t="b">
        <v>0</v>
      </c>
      <c r="H1262" s="86" t="b">
        <v>0</v>
      </c>
      <c r="I1262" s="86" t="b">
        <v>0</v>
      </c>
      <c r="J1262" s="86" t="b">
        <v>0</v>
      </c>
      <c r="K1262" s="86" t="b">
        <v>0</v>
      </c>
      <c r="L1262" s="86" t="b">
        <v>0</v>
      </c>
    </row>
    <row r="1263" spans="1:12" ht="15">
      <c r="A1263" s="86" t="s">
        <v>3091</v>
      </c>
      <c r="B1263" s="86" t="s">
        <v>2535</v>
      </c>
      <c r="C1263" s="86">
        <v>2</v>
      </c>
      <c r="D1263" s="123">
        <v>0.006138251858695873</v>
      </c>
      <c r="E1263" s="123">
        <v>2.2706788361447066</v>
      </c>
      <c r="F1263" s="86" t="s">
        <v>2366</v>
      </c>
      <c r="G1263" s="86" t="b">
        <v>0</v>
      </c>
      <c r="H1263" s="86" t="b">
        <v>0</v>
      </c>
      <c r="I1263" s="86" t="b">
        <v>0</v>
      </c>
      <c r="J1263" s="86" t="b">
        <v>0</v>
      </c>
      <c r="K1263" s="86" t="b">
        <v>0</v>
      </c>
      <c r="L1263" s="86" t="b">
        <v>0</v>
      </c>
    </row>
    <row r="1264" spans="1:12" ht="15">
      <c r="A1264" s="86" t="s">
        <v>2535</v>
      </c>
      <c r="B1264" s="86" t="s">
        <v>3572</v>
      </c>
      <c r="C1264" s="86">
        <v>2</v>
      </c>
      <c r="D1264" s="123">
        <v>0.006138251858695873</v>
      </c>
      <c r="E1264" s="123">
        <v>2.2706788361447066</v>
      </c>
      <c r="F1264" s="86" t="s">
        <v>2366</v>
      </c>
      <c r="G1264" s="86" t="b">
        <v>0</v>
      </c>
      <c r="H1264" s="86" t="b">
        <v>0</v>
      </c>
      <c r="I1264" s="86" t="b">
        <v>0</v>
      </c>
      <c r="J1264" s="86" t="b">
        <v>0</v>
      </c>
      <c r="K1264" s="86" t="b">
        <v>0</v>
      </c>
      <c r="L1264" s="86" t="b">
        <v>0</v>
      </c>
    </row>
    <row r="1265" spans="1:12" ht="15">
      <c r="A1265" s="86" t="s">
        <v>3572</v>
      </c>
      <c r="B1265" s="86" t="s">
        <v>587</v>
      </c>
      <c r="C1265" s="86">
        <v>2</v>
      </c>
      <c r="D1265" s="123">
        <v>0.006138251858695873</v>
      </c>
      <c r="E1265" s="123">
        <v>1.0154063310414003</v>
      </c>
      <c r="F1265" s="86" t="s">
        <v>2366</v>
      </c>
      <c r="G1265" s="86" t="b">
        <v>0</v>
      </c>
      <c r="H1265" s="86" t="b">
        <v>0</v>
      </c>
      <c r="I1265" s="86" t="b">
        <v>0</v>
      </c>
      <c r="J1265" s="86" t="b">
        <v>0</v>
      </c>
      <c r="K1265" s="86" t="b">
        <v>0</v>
      </c>
      <c r="L1265" s="86" t="b">
        <v>0</v>
      </c>
    </row>
    <row r="1266" spans="1:12" ht="15">
      <c r="A1266" s="86" t="s">
        <v>3409</v>
      </c>
      <c r="B1266" s="86" t="s">
        <v>3410</v>
      </c>
      <c r="C1266" s="86">
        <v>2</v>
      </c>
      <c r="D1266" s="123">
        <v>0.006138251858695873</v>
      </c>
      <c r="E1266" s="123">
        <v>2.2706788361447066</v>
      </c>
      <c r="F1266" s="86" t="s">
        <v>2366</v>
      </c>
      <c r="G1266" s="86" t="b">
        <v>0</v>
      </c>
      <c r="H1266" s="86" t="b">
        <v>0</v>
      </c>
      <c r="I1266" s="86" t="b">
        <v>0</v>
      </c>
      <c r="J1266" s="86" t="b">
        <v>0</v>
      </c>
      <c r="K1266" s="86" t="b">
        <v>0</v>
      </c>
      <c r="L1266" s="86" t="b">
        <v>0</v>
      </c>
    </row>
    <row r="1267" spans="1:12" ht="15">
      <c r="A1267" s="86" t="s">
        <v>3410</v>
      </c>
      <c r="B1267" s="86" t="s">
        <v>3411</v>
      </c>
      <c r="C1267" s="86">
        <v>2</v>
      </c>
      <c r="D1267" s="123">
        <v>0.006138251858695873</v>
      </c>
      <c r="E1267" s="123">
        <v>2.2706788361447066</v>
      </c>
      <c r="F1267" s="86" t="s">
        <v>2366</v>
      </c>
      <c r="G1267" s="86" t="b">
        <v>0</v>
      </c>
      <c r="H1267" s="86" t="b">
        <v>0</v>
      </c>
      <c r="I1267" s="86" t="b">
        <v>0</v>
      </c>
      <c r="J1267" s="86" t="b">
        <v>0</v>
      </c>
      <c r="K1267" s="86" t="b">
        <v>0</v>
      </c>
      <c r="L1267" s="86" t="b">
        <v>0</v>
      </c>
    </row>
    <row r="1268" spans="1:12" ht="15">
      <c r="A1268" s="86" t="s">
        <v>3411</v>
      </c>
      <c r="B1268" s="86" t="s">
        <v>3412</v>
      </c>
      <c r="C1268" s="86">
        <v>2</v>
      </c>
      <c r="D1268" s="123">
        <v>0.006138251858695873</v>
      </c>
      <c r="E1268" s="123">
        <v>2.2706788361447066</v>
      </c>
      <c r="F1268" s="86" t="s">
        <v>2366</v>
      </c>
      <c r="G1268" s="86" t="b">
        <v>0</v>
      </c>
      <c r="H1268" s="86" t="b">
        <v>0</v>
      </c>
      <c r="I1268" s="86" t="b">
        <v>0</v>
      </c>
      <c r="J1268" s="86" t="b">
        <v>1</v>
      </c>
      <c r="K1268" s="86" t="b">
        <v>0</v>
      </c>
      <c r="L1268" s="86" t="b">
        <v>0</v>
      </c>
    </row>
    <row r="1269" spans="1:12" ht="15">
      <c r="A1269" s="86" t="s">
        <v>3412</v>
      </c>
      <c r="B1269" s="86" t="s">
        <v>2545</v>
      </c>
      <c r="C1269" s="86">
        <v>2</v>
      </c>
      <c r="D1269" s="123">
        <v>0.006138251858695873</v>
      </c>
      <c r="E1269" s="123">
        <v>1.8727388274726688</v>
      </c>
      <c r="F1269" s="86" t="s">
        <v>2366</v>
      </c>
      <c r="G1269" s="86" t="b">
        <v>1</v>
      </c>
      <c r="H1269" s="86" t="b">
        <v>0</v>
      </c>
      <c r="I1269" s="86" t="b">
        <v>0</v>
      </c>
      <c r="J1269" s="86" t="b">
        <v>0</v>
      </c>
      <c r="K1269" s="86" t="b">
        <v>0</v>
      </c>
      <c r="L1269" s="86" t="b">
        <v>0</v>
      </c>
    </row>
    <row r="1270" spans="1:12" ht="15">
      <c r="A1270" s="86" t="s">
        <v>2545</v>
      </c>
      <c r="B1270" s="86" t="s">
        <v>3080</v>
      </c>
      <c r="C1270" s="86">
        <v>2</v>
      </c>
      <c r="D1270" s="123">
        <v>0.006138251858695873</v>
      </c>
      <c r="E1270" s="123">
        <v>1.5717088318086876</v>
      </c>
      <c r="F1270" s="86" t="s">
        <v>2366</v>
      </c>
      <c r="G1270" s="86" t="b">
        <v>0</v>
      </c>
      <c r="H1270" s="86" t="b">
        <v>0</v>
      </c>
      <c r="I1270" s="86" t="b">
        <v>0</v>
      </c>
      <c r="J1270" s="86" t="b">
        <v>0</v>
      </c>
      <c r="K1270" s="86" t="b">
        <v>0</v>
      </c>
      <c r="L1270" s="86" t="b">
        <v>0</v>
      </c>
    </row>
    <row r="1271" spans="1:12" ht="15">
      <c r="A1271" s="86" t="s">
        <v>3080</v>
      </c>
      <c r="B1271" s="86" t="s">
        <v>3413</v>
      </c>
      <c r="C1271" s="86">
        <v>2</v>
      </c>
      <c r="D1271" s="123">
        <v>0.006138251858695873</v>
      </c>
      <c r="E1271" s="123">
        <v>2.094587577089025</v>
      </c>
      <c r="F1271" s="86" t="s">
        <v>2366</v>
      </c>
      <c r="G1271" s="86" t="b">
        <v>0</v>
      </c>
      <c r="H1271" s="86" t="b">
        <v>0</v>
      </c>
      <c r="I1271" s="86" t="b">
        <v>0</v>
      </c>
      <c r="J1271" s="86" t="b">
        <v>1</v>
      </c>
      <c r="K1271" s="86" t="b">
        <v>0</v>
      </c>
      <c r="L1271" s="86" t="b">
        <v>0</v>
      </c>
    </row>
    <row r="1272" spans="1:12" ht="15">
      <c r="A1272" s="86" t="s">
        <v>3413</v>
      </c>
      <c r="B1272" s="86" t="s">
        <v>3414</v>
      </c>
      <c r="C1272" s="86">
        <v>2</v>
      </c>
      <c r="D1272" s="123">
        <v>0.006138251858695873</v>
      </c>
      <c r="E1272" s="123">
        <v>2.2706788361447066</v>
      </c>
      <c r="F1272" s="86" t="s">
        <v>2366</v>
      </c>
      <c r="G1272" s="86" t="b">
        <v>1</v>
      </c>
      <c r="H1272" s="86" t="b">
        <v>0</v>
      </c>
      <c r="I1272" s="86" t="b">
        <v>0</v>
      </c>
      <c r="J1272" s="86" t="b">
        <v>0</v>
      </c>
      <c r="K1272" s="86" t="b">
        <v>0</v>
      </c>
      <c r="L1272" s="86" t="b">
        <v>0</v>
      </c>
    </row>
    <row r="1273" spans="1:12" ht="15">
      <c r="A1273" s="86" t="s">
        <v>3414</v>
      </c>
      <c r="B1273" s="86" t="s">
        <v>3106</v>
      </c>
      <c r="C1273" s="86">
        <v>2</v>
      </c>
      <c r="D1273" s="123">
        <v>0.006138251858695873</v>
      </c>
      <c r="E1273" s="123">
        <v>2.2706788361447066</v>
      </c>
      <c r="F1273" s="86" t="s">
        <v>2366</v>
      </c>
      <c r="G1273" s="86" t="b">
        <v>0</v>
      </c>
      <c r="H1273" s="86" t="b">
        <v>0</v>
      </c>
      <c r="I1273" s="86" t="b">
        <v>0</v>
      </c>
      <c r="J1273" s="86" t="b">
        <v>0</v>
      </c>
      <c r="K1273" s="86" t="b">
        <v>0</v>
      </c>
      <c r="L1273" s="86" t="b">
        <v>0</v>
      </c>
    </row>
    <row r="1274" spans="1:12" ht="15">
      <c r="A1274" s="86" t="s">
        <v>3106</v>
      </c>
      <c r="B1274" s="86" t="s">
        <v>3297</v>
      </c>
      <c r="C1274" s="86">
        <v>2</v>
      </c>
      <c r="D1274" s="123">
        <v>0.006138251858695873</v>
      </c>
      <c r="E1274" s="123">
        <v>2.2706788361447066</v>
      </c>
      <c r="F1274" s="86" t="s">
        <v>2366</v>
      </c>
      <c r="G1274" s="86" t="b">
        <v>0</v>
      </c>
      <c r="H1274" s="86" t="b">
        <v>0</v>
      </c>
      <c r="I1274" s="86" t="b">
        <v>0</v>
      </c>
      <c r="J1274" s="86" t="b">
        <v>0</v>
      </c>
      <c r="K1274" s="86" t="b">
        <v>0</v>
      </c>
      <c r="L1274" s="86" t="b">
        <v>0</v>
      </c>
    </row>
    <row r="1275" spans="1:12" ht="15">
      <c r="A1275" s="86" t="s">
        <v>3297</v>
      </c>
      <c r="B1275" s="86" t="s">
        <v>3415</v>
      </c>
      <c r="C1275" s="86">
        <v>2</v>
      </c>
      <c r="D1275" s="123">
        <v>0.006138251858695873</v>
      </c>
      <c r="E1275" s="123">
        <v>2.2706788361447066</v>
      </c>
      <c r="F1275" s="86" t="s">
        <v>2366</v>
      </c>
      <c r="G1275" s="86" t="b">
        <v>0</v>
      </c>
      <c r="H1275" s="86" t="b">
        <v>0</v>
      </c>
      <c r="I1275" s="86" t="b">
        <v>0</v>
      </c>
      <c r="J1275" s="86" t="b">
        <v>0</v>
      </c>
      <c r="K1275" s="86" t="b">
        <v>0</v>
      </c>
      <c r="L1275" s="86" t="b">
        <v>0</v>
      </c>
    </row>
    <row r="1276" spans="1:12" ht="15">
      <c r="A1276" s="86" t="s">
        <v>3415</v>
      </c>
      <c r="B1276" s="86" t="s">
        <v>2568</v>
      </c>
      <c r="C1276" s="86">
        <v>2</v>
      </c>
      <c r="D1276" s="123">
        <v>0.006138251858695873</v>
      </c>
      <c r="E1276" s="123">
        <v>2.2706788361447066</v>
      </c>
      <c r="F1276" s="86" t="s">
        <v>2366</v>
      </c>
      <c r="G1276" s="86" t="b">
        <v>0</v>
      </c>
      <c r="H1276" s="86" t="b">
        <v>0</v>
      </c>
      <c r="I1276" s="86" t="b">
        <v>0</v>
      </c>
      <c r="J1276" s="86" t="b">
        <v>0</v>
      </c>
      <c r="K1276" s="86" t="b">
        <v>0</v>
      </c>
      <c r="L1276" s="86" t="b">
        <v>0</v>
      </c>
    </row>
    <row r="1277" spans="1:12" ht="15">
      <c r="A1277" s="86" t="s">
        <v>2568</v>
      </c>
      <c r="B1277" s="86" t="s">
        <v>3116</v>
      </c>
      <c r="C1277" s="86">
        <v>2</v>
      </c>
      <c r="D1277" s="123">
        <v>0.006138251858695873</v>
      </c>
      <c r="E1277" s="123">
        <v>2.2706788361447066</v>
      </c>
      <c r="F1277" s="86" t="s">
        <v>2366</v>
      </c>
      <c r="G1277" s="86" t="b">
        <v>0</v>
      </c>
      <c r="H1277" s="86" t="b">
        <v>0</v>
      </c>
      <c r="I1277" s="86" t="b">
        <v>0</v>
      </c>
      <c r="J1277" s="86" t="b">
        <v>1</v>
      </c>
      <c r="K1277" s="86" t="b">
        <v>0</v>
      </c>
      <c r="L1277" s="86" t="b">
        <v>0</v>
      </c>
    </row>
    <row r="1278" spans="1:12" ht="15">
      <c r="A1278" s="86" t="s">
        <v>3116</v>
      </c>
      <c r="B1278" s="86" t="s">
        <v>613</v>
      </c>
      <c r="C1278" s="86">
        <v>2</v>
      </c>
      <c r="D1278" s="123">
        <v>0.006138251858695873</v>
      </c>
      <c r="E1278" s="123">
        <v>1.1914975900970817</v>
      </c>
      <c r="F1278" s="86" t="s">
        <v>2366</v>
      </c>
      <c r="G1278" s="86" t="b">
        <v>1</v>
      </c>
      <c r="H1278" s="86" t="b">
        <v>0</v>
      </c>
      <c r="I1278" s="86" t="b">
        <v>0</v>
      </c>
      <c r="J1278" s="86" t="b">
        <v>0</v>
      </c>
      <c r="K1278" s="86" t="b">
        <v>0</v>
      </c>
      <c r="L1278" s="86" t="b">
        <v>0</v>
      </c>
    </row>
    <row r="1279" spans="1:12" ht="15">
      <c r="A1279" s="86" t="s">
        <v>3083</v>
      </c>
      <c r="B1279" s="86" t="s">
        <v>3084</v>
      </c>
      <c r="C1279" s="86">
        <v>2</v>
      </c>
      <c r="D1279" s="123">
        <v>0.006138251858695873</v>
      </c>
      <c r="E1279" s="123">
        <v>2.2706788361447066</v>
      </c>
      <c r="F1279" s="86" t="s">
        <v>2366</v>
      </c>
      <c r="G1279" s="86" t="b">
        <v>1</v>
      </c>
      <c r="H1279" s="86" t="b">
        <v>0</v>
      </c>
      <c r="I1279" s="86" t="b">
        <v>0</v>
      </c>
      <c r="J1279" s="86" t="b">
        <v>0</v>
      </c>
      <c r="K1279" s="86" t="b">
        <v>0</v>
      </c>
      <c r="L1279" s="86" t="b">
        <v>0</v>
      </c>
    </row>
    <row r="1280" spans="1:12" ht="15">
      <c r="A1280" s="86" t="s">
        <v>3084</v>
      </c>
      <c r="B1280" s="86" t="s">
        <v>3079</v>
      </c>
      <c r="C1280" s="86">
        <v>2</v>
      </c>
      <c r="D1280" s="123">
        <v>0.006138251858695873</v>
      </c>
      <c r="E1280" s="123">
        <v>2.2706788361447066</v>
      </c>
      <c r="F1280" s="86" t="s">
        <v>2366</v>
      </c>
      <c r="G1280" s="86" t="b">
        <v>0</v>
      </c>
      <c r="H1280" s="86" t="b">
        <v>0</v>
      </c>
      <c r="I1280" s="86" t="b">
        <v>0</v>
      </c>
      <c r="J1280" s="86" t="b">
        <v>0</v>
      </c>
      <c r="K1280" s="86" t="b">
        <v>0</v>
      </c>
      <c r="L1280" s="86" t="b">
        <v>0</v>
      </c>
    </row>
    <row r="1281" spans="1:12" ht="15">
      <c r="A1281" s="86" t="s">
        <v>3079</v>
      </c>
      <c r="B1281" s="86" t="s">
        <v>587</v>
      </c>
      <c r="C1281" s="86">
        <v>2</v>
      </c>
      <c r="D1281" s="123">
        <v>0.006138251858695873</v>
      </c>
      <c r="E1281" s="123">
        <v>1.0154063310414003</v>
      </c>
      <c r="F1281" s="86" t="s">
        <v>2366</v>
      </c>
      <c r="G1281" s="86" t="b">
        <v>0</v>
      </c>
      <c r="H1281" s="86" t="b">
        <v>0</v>
      </c>
      <c r="I1281" s="86" t="b">
        <v>0</v>
      </c>
      <c r="J1281" s="86" t="b">
        <v>0</v>
      </c>
      <c r="K1281" s="86" t="b">
        <v>0</v>
      </c>
      <c r="L1281" s="86" t="b">
        <v>0</v>
      </c>
    </row>
    <row r="1282" spans="1:12" ht="15">
      <c r="A1282" s="86" t="s">
        <v>587</v>
      </c>
      <c r="B1282" s="86" t="s">
        <v>2521</v>
      </c>
      <c r="C1282" s="86">
        <v>2</v>
      </c>
      <c r="D1282" s="123">
        <v>0.006138251858695873</v>
      </c>
      <c r="E1282" s="123">
        <v>1.4925275857610627</v>
      </c>
      <c r="F1282" s="86" t="s">
        <v>2366</v>
      </c>
      <c r="G1282" s="86" t="b">
        <v>0</v>
      </c>
      <c r="H1282" s="86" t="b">
        <v>0</v>
      </c>
      <c r="I1282" s="86" t="b">
        <v>0</v>
      </c>
      <c r="J1282" s="86" t="b">
        <v>0</v>
      </c>
      <c r="K1282" s="86" t="b">
        <v>0</v>
      </c>
      <c r="L1282" s="86" t="b">
        <v>0</v>
      </c>
    </row>
    <row r="1283" spans="1:12" ht="15">
      <c r="A1283" s="86" t="s">
        <v>2521</v>
      </c>
      <c r="B1283" s="86" t="s">
        <v>3085</v>
      </c>
      <c r="C1283" s="86">
        <v>2</v>
      </c>
      <c r="D1283" s="123">
        <v>0.006138251858695873</v>
      </c>
      <c r="E1283" s="123">
        <v>2.2706788361447066</v>
      </c>
      <c r="F1283" s="86" t="s">
        <v>2366</v>
      </c>
      <c r="G1283" s="86" t="b">
        <v>0</v>
      </c>
      <c r="H1283" s="86" t="b">
        <v>0</v>
      </c>
      <c r="I1283" s="86" t="b">
        <v>0</v>
      </c>
      <c r="J1283" s="86" t="b">
        <v>0</v>
      </c>
      <c r="K1283" s="86" t="b">
        <v>0</v>
      </c>
      <c r="L1283" s="86" t="b">
        <v>0</v>
      </c>
    </row>
    <row r="1284" spans="1:12" ht="15">
      <c r="A1284" s="86" t="s">
        <v>3085</v>
      </c>
      <c r="B1284" s="86" t="s">
        <v>3086</v>
      </c>
      <c r="C1284" s="86">
        <v>2</v>
      </c>
      <c r="D1284" s="123">
        <v>0.006138251858695873</v>
      </c>
      <c r="E1284" s="123">
        <v>2.2706788361447066</v>
      </c>
      <c r="F1284" s="86" t="s">
        <v>2366</v>
      </c>
      <c r="G1284" s="86" t="b">
        <v>0</v>
      </c>
      <c r="H1284" s="86" t="b">
        <v>0</v>
      </c>
      <c r="I1284" s="86" t="b">
        <v>0</v>
      </c>
      <c r="J1284" s="86" t="b">
        <v>0</v>
      </c>
      <c r="K1284" s="86" t="b">
        <v>0</v>
      </c>
      <c r="L1284" s="86" t="b">
        <v>0</v>
      </c>
    </row>
    <row r="1285" spans="1:12" ht="15">
      <c r="A1285" s="86" t="s">
        <v>3086</v>
      </c>
      <c r="B1285" s="86" t="s">
        <v>3087</v>
      </c>
      <c r="C1285" s="86">
        <v>2</v>
      </c>
      <c r="D1285" s="123">
        <v>0.006138251858695873</v>
      </c>
      <c r="E1285" s="123">
        <v>2.2706788361447066</v>
      </c>
      <c r="F1285" s="86" t="s">
        <v>2366</v>
      </c>
      <c r="G1285" s="86" t="b">
        <v>0</v>
      </c>
      <c r="H1285" s="86" t="b">
        <v>0</v>
      </c>
      <c r="I1285" s="86" t="b">
        <v>0</v>
      </c>
      <c r="J1285" s="86" t="b">
        <v>0</v>
      </c>
      <c r="K1285" s="86" t="b">
        <v>0</v>
      </c>
      <c r="L1285" s="86" t="b">
        <v>0</v>
      </c>
    </row>
    <row r="1286" spans="1:12" ht="15">
      <c r="A1286" s="86" t="s">
        <v>3087</v>
      </c>
      <c r="B1286" s="86" t="s">
        <v>2531</v>
      </c>
      <c r="C1286" s="86">
        <v>2</v>
      </c>
      <c r="D1286" s="123">
        <v>0.006138251858695873</v>
      </c>
      <c r="E1286" s="123">
        <v>1.793557581425044</v>
      </c>
      <c r="F1286" s="86" t="s">
        <v>2366</v>
      </c>
      <c r="G1286" s="86" t="b">
        <v>0</v>
      </c>
      <c r="H1286" s="86" t="b">
        <v>0</v>
      </c>
      <c r="I1286" s="86" t="b">
        <v>0</v>
      </c>
      <c r="J1286" s="86" t="b">
        <v>1</v>
      </c>
      <c r="K1286" s="86" t="b">
        <v>0</v>
      </c>
      <c r="L1286" s="86" t="b">
        <v>0</v>
      </c>
    </row>
    <row r="1287" spans="1:12" ht="15">
      <c r="A1287" s="86" t="s">
        <v>2531</v>
      </c>
      <c r="B1287" s="86" t="s">
        <v>607</v>
      </c>
      <c r="C1287" s="86">
        <v>2</v>
      </c>
      <c r="D1287" s="123">
        <v>0.006138251858695873</v>
      </c>
      <c r="E1287" s="123">
        <v>1.1914975900970817</v>
      </c>
      <c r="F1287" s="86" t="s">
        <v>2366</v>
      </c>
      <c r="G1287" s="86" t="b">
        <v>1</v>
      </c>
      <c r="H1287" s="86" t="b">
        <v>0</v>
      </c>
      <c r="I1287" s="86" t="b">
        <v>0</v>
      </c>
      <c r="J1287" s="86" t="b">
        <v>0</v>
      </c>
      <c r="K1287" s="86" t="b">
        <v>0</v>
      </c>
      <c r="L1287" s="86" t="b">
        <v>0</v>
      </c>
    </row>
    <row r="1288" spans="1:12" ht="15">
      <c r="A1288" s="86" t="s">
        <v>607</v>
      </c>
      <c r="B1288" s="86" t="s">
        <v>631</v>
      </c>
      <c r="C1288" s="86">
        <v>2</v>
      </c>
      <c r="D1288" s="123">
        <v>0.006138251858695873</v>
      </c>
      <c r="E1288" s="123">
        <v>1.668618844816744</v>
      </c>
      <c r="F1288" s="86" t="s">
        <v>2366</v>
      </c>
      <c r="G1288" s="86" t="b">
        <v>0</v>
      </c>
      <c r="H1288" s="86" t="b">
        <v>0</v>
      </c>
      <c r="I1288" s="86" t="b">
        <v>0</v>
      </c>
      <c r="J1288" s="86" t="b">
        <v>0</v>
      </c>
      <c r="K1288" s="86" t="b">
        <v>0</v>
      </c>
      <c r="L1288" s="86" t="b">
        <v>0</v>
      </c>
    </row>
    <row r="1289" spans="1:12" ht="15">
      <c r="A1289" s="86" t="s">
        <v>631</v>
      </c>
      <c r="B1289" s="86" t="s">
        <v>2469</v>
      </c>
      <c r="C1289" s="86">
        <v>2</v>
      </c>
      <c r="D1289" s="123">
        <v>0.006138251858695873</v>
      </c>
      <c r="E1289" s="123">
        <v>2.2706788361447066</v>
      </c>
      <c r="F1289" s="86" t="s">
        <v>2366</v>
      </c>
      <c r="G1289" s="86" t="b">
        <v>0</v>
      </c>
      <c r="H1289" s="86" t="b">
        <v>0</v>
      </c>
      <c r="I1289" s="86" t="b">
        <v>0</v>
      </c>
      <c r="J1289" s="86" t="b">
        <v>0</v>
      </c>
      <c r="K1289" s="86" t="b">
        <v>0</v>
      </c>
      <c r="L1289" s="86" t="b">
        <v>0</v>
      </c>
    </row>
    <row r="1290" spans="1:12" ht="15">
      <c r="A1290" s="86" t="s">
        <v>2469</v>
      </c>
      <c r="B1290" s="86" t="s">
        <v>2480</v>
      </c>
      <c r="C1290" s="86">
        <v>2</v>
      </c>
      <c r="D1290" s="123">
        <v>0.006138251858695873</v>
      </c>
      <c r="E1290" s="123">
        <v>2.2706788361447066</v>
      </c>
      <c r="F1290" s="86" t="s">
        <v>2366</v>
      </c>
      <c r="G1290" s="86" t="b">
        <v>0</v>
      </c>
      <c r="H1290" s="86" t="b">
        <v>0</v>
      </c>
      <c r="I1290" s="86" t="b">
        <v>0</v>
      </c>
      <c r="J1290" s="86" t="b">
        <v>1</v>
      </c>
      <c r="K1290" s="86" t="b">
        <v>0</v>
      </c>
      <c r="L1290" s="86" t="b">
        <v>0</v>
      </c>
    </row>
    <row r="1291" spans="1:12" ht="15">
      <c r="A1291" s="86" t="s">
        <v>2480</v>
      </c>
      <c r="B1291" s="86" t="s">
        <v>610</v>
      </c>
      <c r="C1291" s="86">
        <v>2</v>
      </c>
      <c r="D1291" s="123">
        <v>0.006138251858695873</v>
      </c>
      <c r="E1291" s="123">
        <v>1.8727388274726688</v>
      </c>
      <c r="F1291" s="86" t="s">
        <v>2366</v>
      </c>
      <c r="G1291" s="86" t="b">
        <v>1</v>
      </c>
      <c r="H1291" s="86" t="b">
        <v>0</v>
      </c>
      <c r="I1291" s="86" t="b">
        <v>0</v>
      </c>
      <c r="J1291" s="86" t="b">
        <v>1</v>
      </c>
      <c r="K1291" s="86" t="b">
        <v>0</v>
      </c>
      <c r="L1291" s="86" t="b">
        <v>0</v>
      </c>
    </row>
    <row r="1292" spans="1:12" ht="15">
      <c r="A1292" s="86" t="s">
        <v>610</v>
      </c>
      <c r="B1292" s="86" t="s">
        <v>2481</v>
      </c>
      <c r="C1292" s="86">
        <v>2</v>
      </c>
      <c r="D1292" s="123">
        <v>0.006138251858695873</v>
      </c>
      <c r="E1292" s="123">
        <v>1.8727388274726688</v>
      </c>
      <c r="F1292" s="86" t="s">
        <v>2366</v>
      </c>
      <c r="G1292" s="86" t="b">
        <v>1</v>
      </c>
      <c r="H1292" s="86" t="b">
        <v>0</v>
      </c>
      <c r="I1292" s="86" t="b">
        <v>0</v>
      </c>
      <c r="J1292" s="86" t="b">
        <v>0</v>
      </c>
      <c r="K1292" s="86" t="b">
        <v>0</v>
      </c>
      <c r="L1292" s="86" t="b">
        <v>0</v>
      </c>
    </row>
    <row r="1293" spans="1:12" ht="15">
      <c r="A1293" s="86" t="s">
        <v>2481</v>
      </c>
      <c r="B1293" s="86" t="s">
        <v>2465</v>
      </c>
      <c r="C1293" s="86">
        <v>2</v>
      </c>
      <c r="D1293" s="123">
        <v>0.006138251858695873</v>
      </c>
      <c r="E1293" s="123">
        <v>2.2706788361447066</v>
      </c>
      <c r="F1293" s="86" t="s">
        <v>2366</v>
      </c>
      <c r="G1293" s="86" t="b">
        <v>0</v>
      </c>
      <c r="H1293" s="86" t="b">
        <v>0</v>
      </c>
      <c r="I1293" s="86" t="b">
        <v>0</v>
      </c>
      <c r="J1293" s="86" t="b">
        <v>0</v>
      </c>
      <c r="K1293" s="86" t="b">
        <v>0</v>
      </c>
      <c r="L1293" s="86" t="b">
        <v>0</v>
      </c>
    </row>
    <row r="1294" spans="1:12" ht="15">
      <c r="A1294" s="86" t="s">
        <v>2465</v>
      </c>
      <c r="B1294" s="86" t="s">
        <v>3088</v>
      </c>
      <c r="C1294" s="86">
        <v>2</v>
      </c>
      <c r="D1294" s="123">
        <v>0.006138251858695873</v>
      </c>
      <c r="E1294" s="123">
        <v>2.2706788361447066</v>
      </c>
      <c r="F1294" s="86" t="s">
        <v>2366</v>
      </c>
      <c r="G1294" s="86" t="b">
        <v>0</v>
      </c>
      <c r="H1294" s="86" t="b">
        <v>0</v>
      </c>
      <c r="I1294" s="86" t="b">
        <v>0</v>
      </c>
      <c r="J1294" s="86" t="b">
        <v>0</v>
      </c>
      <c r="K1294" s="86" t="b">
        <v>0</v>
      </c>
      <c r="L1294" s="86" t="b">
        <v>0</v>
      </c>
    </row>
    <row r="1295" spans="1:12" ht="15">
      <c r="A1295" s="86" t="s">
        <v>3088</v>
      </c>
      <c r="B1295" s="86" t="s">
        <v>626</v>
      </c>
      <c r="C1295" s="86">
        <v>2</v>
      </c>
      <c r="D1295" s="123">
        <v>0.006138251858695873</v>
      </c>
      <c r="E1295" s="123">
        <v>2.2706788361447066</v>
      </c>
      <c r="F1295" s="86" t="s">
        <v>2366</v>
      </c>
      <c r="G1295" s="86" t="b">
        <v>0</v>
      </c>
      <c r="H1295" s="86" t="b">
        <v>0</v>
      </c>
      <c r="I1295" s="86" t="b">
        <v>0</v>
      </c>
      <c r="J1295" s="86" t="b">
        <v>0</v>
      </c>
      <c r="K1295" s="86" t="b">
        <v>0</v>
      </c>
      <c r="L1295" s="86" t="b">
        <v>0</v>
      </c>
    </row>
    <row r="1296" spans="1:12" ht="15">
      <c r="A1296" s="86" t="s">
        <v>626</v>
      </c>
      <c r="B1296" s="86" t="s">
        <v>2473</v>
      </c>
      <c r="C1296" s="86">
        <v>2</v>
      </c>
      <c r="D1296" s="123">
        <v>0.006138251858695873</v>
      </c>
      <c r="E1296" s="123">
        <v>2.2706788361447066</v>
      </c>
      <c r="F1296" s="86" t="s">
        <v>2366</v>
      </c>
      <c r="G1296" s="86" t="b">
        <v>0</v>
      </c>
      <c r="H1296" s="86" t="b">
        <v>0</v>
      </c>
      <c r="I1296" s="86" t="b">
        <v>0</v>
      </c>
      <c r="J1296" s="86" t="b">
        <v>0</v>
      </c>
      <c r="K1296" s="86" t="b">
        <v>0</v>
      </c>
      <c r="L1296" s="86" t="b">
        <v>0</v>
      </c>
    </row>
    <row r="1297" spans="1:12" ht="15">
      <c r="A1297" s="86" t="s">
        <v>2473</v>
      </c>
      <c r="B1297" s="86" t="s">
        <v>3089</v>
      </c>
      <c r="C1297" s="86">
        <v>2</v>
      </c>
      <c r="D1297" s="123">
        <v>0.006138251858695873</v>
      </c>
      <c r="E1297" s="123">
        <v>2.2706788361447066</v>
      </c>
      <c r="F1297" s="86" t="s">
        <v>2366</v>
      </c>
      <c r="G1297" s="86" t="b">
        <v>0</v>
      </c>
      <c r="H1297" s="86" t="b">
        <v>0</v>
      </c>
      <c r="I1297" s="86" t="b">
        <v>0</v>
      </c>
      <c r="J1297" s="86" t="b">
        <v>0</v>
      </c>
      <c r="K1297" s="86" t="b">
        <v>0</v>
      </c>
      <c r="L1297" s="86" t="b">
        <v>0</v>
      </c>
    </row>
    <row r="1298" spans="1:12" ht="15">
      <c r="A1298" s="86" t="s">
        <v>3089</v>
      </c>
      <c r="B1298" s="86" t="s">
        <v>2478</v>
      </c>
      <c r="C1298" s="86">
        <v>2</v>
      </c>
      <c r="D1298" s="123">
        <v>0.006138251858695873</v>
      </c>
      <c r="E1298" s="123">
        <v>2.2706788361447066</v>
      </c>
      <c r="F1298" s="86" t="s">
        <v>2366</v>
      </c>
      <c r="G1298" s="86" t="b">
        <v>0</v>
      </c>
      <c r="H1298" s="86" t="b">
        <v>0</v>
      </c>
      <c r="I1298" s="86" t="b">
        <v>0</v>
      </c>
      <c r="J1298" s="86" t="b">
        <v>0</v>
      </c>
      <c r="K1298" s="86" t="b">
        <v>0</v>
      </c>
      <c r="L1298" s="86" t="b">
        <v>0</v>
      </c>
    </row>
    <row r="1299" spans="1:12" ht="15">
      <c r="A1299" s="86" t="s">
        <v>2478</v>
      </c>
      <c r="B1299" s="86" t="s">
        <v>2479</v>
      </c>
      <c r="C1299" s="86">
        <v>2</v>
      </c>
      <c r="D1299" s="123">
        <v>0.006138251858695873</v>
      </c>
      <c r="E1299" s="123">
        <v>2.2706788361447066</v>
      </c>
      <c r="F1299" s="86" t="s">
        <v>2366</v>
      </c>
      <c r="G1299" s="86" t="b">
        <v>0</v>
      </c>
      <c r="H1299" s="86" t="b">
        <v>0</v>
      </c>
      <c r="I1299" s="86" t="b">
        <v>0</v>
      </c>
      <c r="J1299" s="86" t="b">
        <v>0</v>
      </c>
      <c r="K1299" s="86" t="b">
        <v>0</v>
      </c>
      <c r="L1299" s="86" t="b">
        <v>0</v>
      </c>
    </row>
    <row r="1300" spans="1:12" ht="15">
      <c r="A1300" s="86" t="s">
        <v>2479</v>
      </c>
      <c r="B1300" s="86" t="s">
        <v>2532</v>
      </c>
      <c r="C1300" s="86">
        <v>2</v>
      </c>
      <c r="D1300" s="123">
        <v>0.006138251858695873</v>
      </c>
      <c r="E1300" s="123">
        <v>2.2706788361447066</v>
      </c>
      <c r="F1300" s="86" t="s">
        <v>2366</v>
      </c>
      <c r="G1300" s="86" t="b">
        <v>0</v>
      </c>
      <c r="H1300" s="86" t="b">
        <v>0</v>
      </c>
      <c r="I1300" s="86" t="b">
        <v>0</v>
      </c>
      <c r="J1300" s="86" t="b">
        <v>0</v>
      </c>
      <c r="K1300" s="86" t="b">
        <v>0</v>
      </c>
      <c r="L1300" s="86" t="b">
        <v>0</v>
      </c>
    </row>
    <row r="1301" spans="1:12" ht="15">
      <c r="A1301" s="86" t="s">
        <v>2532</v>
      </c>
      <c r="B1301" s="86" t="s">
        <v>3090</v>
      </c>
      <c r="C1301" s="86">
        <v>2</v>
      </c>
      <c r="D1301" s="123">
        <v>0.006138251858695873</v>
      </c>
      <c r="E1301" s="123">
        <v>2.2706788361447066</v>
      </c>
      <c r="F1301" s="86" t="s">
        <v>2366</v>
      </c>
      <c r="G1301" s="86" t="b">
        <v>0</v>
      </c>
      <c r="H1301" s="86" t="b">
        <v>0</v>
      </c>
      <c r="I1301" s="86" t="b">
        <v>0</v>
      </c>
      <c r="J1301" s="86" t="b">
        <v>0</v>
      </c>
      <c r="K1301" s="86" t="b">
        <v>1</v>
      </c>
      <c r="L1301" s="86" t="b">
        <v>0</v>
      </c>
    </row>
    <row r="1302" spans="1:12" ht="15">
      <c r="A1302" s="86" t="s">
        <v>3601</v>
      </c>
      <c r="B1302" s="86" t="s">
        <v>613</v>
      </c>
      <c r="C1302" s="86">
        <v>2</v>
      </c>
      <c r="D1302" s="123">
        <v>0.006138251858695873</v>
      </c>
      <c r="E1302" s="123">
        <v>1.1914975900970817</v>
      </c>
      <c r="F1302" s="86" t="s">
        <v>2366</v>
      </c>
      <c r="G1302" s="86" t="b">
        <v>1</v>
      </c>
      <c r="H1302" s="86" t="b">
        <v>0</v>
      </c>
      <c r="I1302" s="86" t="b">
        <v>0</v>
      </c>
      <c r="J1302" s="86" t="b">
        <v>0</v>
      </c>
      <c r="K1302" s="86" t="b">
        <v>0</v>
      </c>
      <c r="L1302" s="86" t="b">
        <v>0</v>
      </c>
    </row>
    <row r="1303" spans="1:12" ht="15">
      <c r="A1303" s="86" t="s">
        <v>613</v>
      </c>
      <c r="B1303" s="86" t="s">
        <v>3274</v>
      </c>
      <c r="C1303" s="86">
        <v>2</v>
      </c>
      <c r="D1303" s="123">
        <v>0.006138251858695873</v>
      </c>
      <c r="E1303" s="123">
        <v>1.1737688231366499</v>
      </c>
      <c r="F1303" s="86" t="s">
        <v>2366</v>
      </c>
      <c r="G1303" s="86" t="b">
        <v>0</v>
      </c>
      <c r="H1303" s="86" t="b">
        <v>0</v>
      </c>
      <c r="I1303" s="86" t="b">
        <v>0</v>
      </c>
      <c r="J1303" s="86" t="b">
        <v>0</v>
      </c>
      <c r="K1303" s="86" t="b">
        <v>0</v>
      </c>
      <c r="L1303" s="86" t="b">
        <v>0</v>
      </c>
    </row>
    <row r="1304" spans="1:12" ht="15">
      <c r="A1304" s="86" t="s">
        <v>3274</v>
      </c>
      <c r="B1304" s="86" t="s">
        <v>2546</v>
      </c>
      <c r="C1304" s="86">
        <v>2</v>
      </c>
      <c r="D1304" s="123">
        <v>0.006138251858695873</v>
      </c>
      <c r="E1304" s="123">
        <v>1.8727388274726688</v>
      </c>
      <c r="F1304" s="86" t="s">
        <v>2366</v>
      </c>
      <c r="G1304" s="86" t="b">
        <v>0</v>
      </c>
      <c r="H1304" s="86" t="b">
        <v>0</v>
      </c>
      <c r="I1304" s="86" t="b">
        <v>0</v>
      </c>
      <c r="J1304" s="86" t="b">
        <v>0</v>
      </c>
      <c r="K1304" s="86" t="b">
        <v>0</v>
      </c>
      <c r="L1304" s="86" t="b">
        <v>0</v>
      </c>
    </row>
    <row r="1305" spans="1:12" ht="15">
      <c r="A1305" s="86" t="s">
        <v>2546</v>
      </c>
      <c r="B1305" s="86" t="s">
        <v>587</v>
      </c>
      <c r="C1305" s="86">
        <v>2</v>
      </c>
      <c r="D1305" s="123">
        <v>0.006138251858695873</v>
      </c>
      <c r="E1305" s="123">
        <v>1.0154063310414003</v>
      </c>
      <c r="F1305" s="86" t="s">
        <v>2366</v>
      </c>
      <c r="G1305" s="86" t="b">
        <v>0</v>
      </c>
      <c r="H1305" s="86" t="b">
        <v>0</v>
      </c>
      <c r="I1305" s="86" t="b">
        <v>0</v>
      </c>
      <c r="J1305" s="86" t="b">
        <v>0</v>
      </c>
      <c r="K1305" s="86" t="b">
        <v>0</v>
      </c>
      <c r="L1305" s="86" t="b">
        <v>0</v>
      </c>
    </row>
    <row r="1306" spans="1:12" ht="15">
      <c r="A1306" s="86" t="s">
        <v>2544</v>
      </c>
      <c r="B1306" s="86" t="s">
        <v>3573</v>
      </c>
      <c r="C1306" s="86">
        <v>2</v>
      </c>
      <c r="D1306" s="123">
        <v>0.006138251858695873</v>
      </c>
      <c r="E1306" s="123">
        <v>1.7266107917944307</v>
      </c>
      <c r="F1306" s="86" t="s">
        <v>2366</v>
      </c>
      <c r="G1306" s="86" t="b">
        <v>0</v>
      </c>
      <c r="H1306" s="86" t="b">
        <v>0</v>
      </c>
      <c r="I1306" s="86" t="b">
        <v>0</v>
      </c>
      <c r="J1306" s="86" t="b">
        <v>0</v>
      </c>
      <c r="K1306" s="86" t="b">
        <v>0</v>
      </c>
      <c r="L1306" s="86" t="b">
        <v>0</v>
      </c>
    </row>
    <row r="1307" spans="1:12" ht="15">
      <c r="A1307" s="86" t="s">
        <v>3573</v>
      </c>
      <c r="B1307" s="86" t="s">
        <v>3191</v>
      </c>
      <c r="C1307" s="86">
        <v>2</v>
      </c>
      <c r="D1307" s="123">
        <v>0.006138251858695873</v>
      </c>
      <c r="E1307" s="123">
        <v>1.8727388274726688</v>
      </c>
      <c r="F1307" s="86" t="s">
        <v>2366</v>
      </c>
      <c r="G1307" s="86" t="b">
        <v>0</v>
      </c>
      <c r="H1307" s="86" t="b">
        <v>0</v>
      </c>
      <c r="I1307" s="86" t="b">
        <v>0</v>
      </c>
      <c r="J1307" s="86" t="b">
        <v>0</v>
      </c>
      <c r="K1307" s="86" t="b">
        <v>0</v>
      </c>
      <c r="L1307" s="86" t="b">
        <v>0</v>
      </c>
    </row>
    <row r="1308" spans="1:12" ht="15">
      <c r="A1308" s="86" t="s">
        <v>402</v>
      </c>
      <c r="B1308" s="86" t="s">
        <v>613</v>
      </c>
      <c r="C1308" s="86">
        <v>2</v>
      </c>
      <c r="D1308" s="123">
        <v>0.006138251858695873</v>
      </c>
      <c r="E1308" s="123">
        <v>0.793557581425044</v>
      </c>
      <c r="F1308" s="86" t="s">
        <v>2366</v>
      </c>
      <c r="G1308" s="86" t="b">
        <v>0</v>
      </c>
      <c r="H1308" s="86" t="b">
        <v>0</v>
      </c>
      <c r="I1308" s="86" t="b">
        <v>0</v>
      </c>
      <c r="J1308" s="86" t="b">
        <v>0</v>
      </c>
      <c r="K1308" s="86" t="b">
        <v>0</v>
      </c>
      <c r="L1308" s="86" t="b">
        <v>0</v>
      </c>
    </row>
    <row r="1309" spans="1:12" ht="15">
      <c r="A1309" s="86" t="s">
        <v>3081</v>
      </c>
      <c r="B1309" s="86" t="s">
        <v>2527</v>
      </c>
      <c r="C1309" s="86">
        <v>2</v>
      </c>
      <c r="D1309" s="123">
        <v>0.006138251858695873</v>
      </c>
      <c r="E1309" s="123">
        <v>2.2706788361447066</v>
      </c>
      <c r="F1309" s="86" t="s">
        <v>2366</v>
      </c>
      <c r="G1309" s="86" t="b">
        <v>0</v>
      </c>
      <c r="H1309" s="86" t="b">
        <v>0</v>
      </c>
      <c r="I1309" s="86" t="b">
        <v>0</v>
      </c>
      <c r="J1309" s="86" t="b">
        <v>1</v>
      </c>
      <c r="K1309" s="86" t="b">
        <v>0</v>
      </c>
      <c r="L1309" s="86" t="b">
        <v>0</v>
      </c>
    </row>
    <row r="1310" spans="1:12" ht="15">
      <c r="A1310" s="86" t="s">
        <v>2527</v>
      </c>
      <c r="B1310" s="86" t="s">
        <v>3603</v>
      </c>
      <c r="C1310" s="86">
        <v>2</v>
      </c>
      <c r="D1310" s="123">
        <v>0.006138251858695873</v>
      </c>
      <c r="E1310" s="123">
        <v>2.2706788361447066</v>
      </c>
      <c r="F1310" s="86" t="s">
        <v>2366</v>
      </c>
      <c r="G1310" s="86" t="b">
        <v>1</v>
      </c>
      <c r="H1310" s="86" t="b">
        <v>0</v>
      </c>
      <c r="I1310" s="86" t="b">
        <v>0</v>
      </c>
      <c r="J1310" s="86" t="b">
        <v>0</v>
      </c>
      <c r="K1310" s="86" t="b">
        <v>0</v>
      </c>
      <c r="L1310" s="86" t="b">
        <v>0</v>
      </c>
    </row>
    <row r="1311" spans="1:12" ht="15">
      <c r="A1311" s="86" t="s">
        <v>3603</v>
      </c>
      <c r="B1311" s="86" t="s">
        <v>3221</v>
      </c>
      <c r="C1311" s="86">
        <v>2</v>
      </c>
      <c r="D1311" s="123">
        <v>0.006138251858695873</v>
      </c>
      <c r="E1311" s="123">
        <v>2.2706788361447066</v>
      </c>
      <c r="F1311" s="86" t="s">
        <v>2366</v>
      </c>
      <c r="G1311" s="86" t="b">
        <v>0</v>
      </c>
      <c r="H1311" s="86" t="b">
        <v>0</v>
      </c>
      <c r="I1311" s="86" t="b">
        <v>0</v>
      </c>
      <c r="J1311" s="86" t="b">
        <v>0</v>
      </c>
      <c r="K1311" s="86" t="b">
        <v>0</v>
      </c>
      <c r="L1311" s="86" t="b">
        <v>0</v>
      </c>
    </row>
    <row r="1312" spans="1:12" ht="15">
      <c r="A1312" s="86" t="s">
        <v>3221</v>
      </c>
      <c r="B1312" s="86" t="s">
        <v>3604</v>
      </c>
      <c r="C1312" s="86">
        <v>2</v>
      </c>
      <c r="D1312" s="123">
        <v>0.006138251858695873</v>
      </c>
      <c r="E1312" s="123">
        <v>2.2706788361447066</v>
      </c>
      <c r="F1312" s="86" t="s">
        <v>2366</v>
      </c>
      <c r="G1312" s="86" t="b">
        <v>0</v>
      </c>
      <c r="H1312" s="86" t="b">
        <v>0</v>
      </c>
      <c r="I1312" s="86" t="b">
        <v>0</v>
      </c>
      <c r="J1312" s="86" t="b">
        <v>0</v>
      </c>
      <c r="K1312" s="86" t="b">
        <v>0</v>
      </c>
      <c r="L1312" s="86" t="b">
        <v>0</v>
      </c>
    </row>
    <row r="1313" spans="1:12" ht="15">
      <c r="A1313" s="86" t="s">
        <v>3604</v>
      </c>
      <c r="B1313" s="86" t="s">
        <v>3093</v>
      </c>
      <c r="C1313" s="86">
        <v>2</v>
      </c>
      <c r="D1313" s="123">
        <v>0.006138251858695873</v>
      </c>
      <c r="E1313" s="123">
        <v>2.2706788361447066</v>
      </c>
      <c r="F1313" s="86" t="s">
        <v>2366</v>
      </c>
      <c r="G1313" s="86" t="b">
        <v>0</v>
      </c>
      <c r="H1313" s="86" t="b">
        <v>0</v>
      </c>
      <c r="I1313" s="86" t="b">
        <v>0</v>
      </c>
      <c r="J1313" s="86" t="b">
        <v>0</v>
      </c>
      <c r="K1313" s="86" t="b">
        <v>0</v>
      </c>
      <c r="L1313" s="86" t="b">
        <v>0</v>
      </c>
    </row>
    <row r="1314" spans="1:12" ht="15">
      <c r="A1314" s="86" t="s">
        <v>3093</v>
      </c>
      <c r="B1314" s="86" t="s">
        <v>3605</v>
      </c>
      <c r="C1314" s="86">
        <v>2</v>
      </c>
      <c r="D1314" s="123">
        <v>0.006138251858695873</v>
      </c>
      <c r="E1314" s="123">
        <v>2.2706788361447066</v>
      </c>
      <c r="F1314" s="86" t="s">
        <v>2366</v>
      </c>
      <c r="G1314" s="86" t="b">
        <v>0</v>
      </c>
      <c r="H1314" s="86" t="b">
        <v>0</v>
      </c>
      <c r="I1314" s="86" t="b">
        <v>0</v>
      </c>
      <c r="J1314" s="86" t="b">
        <v>0</v>
      </c>
      <c r="K1314" s="86" t="b">
        <v>0</v>
      </c>
      <c r="L1314" s="86" t="b">
        <v>0</v>
      </c>
    </row>
    <row r="1315" spans="1:12" ht="15">
      <c r="A1315" s="86" t="s">
        <v>3605</v>
      </c>
      <c r="B1315" s="86" t="s">
        <v>3606</v>
      </c>
      <c r="C1315" s="86">
        <v>2</v>
      </c>
      <c r="D1315" s="123">
        <v>0.006138251858695873</v>
      </c>
      <c r="E1315" s="123">
        <v>2.2706788361447066</v>
      </c>
      <c r="F1315" s="86" t="s">
        <v>2366</v>
      </c>
      <c r="G1315" s="86" t="b">
        <v>0</v>
      </c>
      <c r="H1315" s="86" t="b">
        <v>0</v>
      </c>
      <c r="I1315" s="86" t="b">
        <v>0</v>
      </c>
      <c r="J1315" s="86" t="b">
        <v>0</v>
      </c>
      <c r="K1315" s="86" t="b">
        <v>0</v>
      </c>
      <c r="L1315" s="86" t="b">
        <v>0</v>
      </c>
    </row>
    <row r="1316" spans="1:12" ht="15">
      <c r="A1316" s="86" t="s">
        <v>3606</v>
      </c>
      <c r="B1316" s="86" t="s">
        <v>3607</v>
      </c>
      <c r="C1316" s="86">
        <v>2</v>
      </c>
      <c r="D1316" s="123">
        <v>0.006138251858695873</v>
      </c>
      <c r="E1316" s="123">
        <v>2.2706788361447066</v>
      </c>
      <c r="F1316" s="86" t="s">
        <v>2366</v>
      </c>
      <c r="G1316" s="86" t="b">
        <v>0</v>
      </c>
      <c r="H1316" s="86" t="b">
        <v>0</v>
      </c>
      <c r="I1316" s="86" t="b">
        <v>0</v>
      </c>
      <c r="J1316" s="86" t="b">
        <v>0</v>
      </c>
      <c r="K1316" s="86" t="b">
        <v>0</v>
      </c>
      <c r="L1316" s="86" t="b">
        <v>0</v>
      </c>
    </row>
    <row r="1317" spans="1:12" ht="15">
      <c r="A1317" s="86" t="s">
        <v>3607</v>
      </c>
      <c r="B1317" s="86" t="s">
        <v>3192</v>
      </c>
      <c r="C1317" s="86">
        <v>2</v>
      </c>
      <c r="D1317" s="123">
        <v>0.006138251858695873</v>
      </c>
      <c r="E1317" s="123">
        <v>2.2706788361447066</v>
      </c>
      <c r="F1317" s="86" t="s">
        <v>2366</v>
      </c>
      <c r="G1317" s="86" t="b">
        <v>0</v>
      </c>
      <c r="H1317" s="86" t="b">
        <v>0</v>
      </c>
      <c r="I1317" s="86" t="b">
        <v>0</v>
      </c>
      <c r="J1317" s="86" t="b">
        <v>1</v>
      </c>
      <c r="K1317" s="86" t="b">
        <v>0</v>
      </c>
      <c r="L1317" s="86" t="b">
        <v>0</v>
      </c>
    </row>
    <row r="1318" spans="1:12" ht="15">
      <c r="A1318" s="86" t="s">
        <v>3192</v>
      </c>
      <c r="B1318" s="86" t="s">
        <v>3608</v>
      </c>
      <c r="C1318" s="86">
        <v>2</v>
      </c>
      <c r="D1318" s="123">
        <v>0.006138251858695873</v>
      </c>
      <c r="E1318" s="123">
        <v>2.2706788361447066</v>
      </c>
      <c r="F1318" s="86" t="s">
        <v>2366</v>
      </c>
      <c r="G1318" s="86" t="b">
        <v>1</v>
      </c>
      <c r="H1318" s="86" t="b">
        <v>0</v>
      </c>
      <c r="I1318" s="86" t="b">
        <v>0</v>
      </c>
      <c r="J1318" s="86" t="b">
        <v>0</v>
      </c>
      <c r="K1318" s="86" t="b">
        <v>0</v>
      </c>
      <c r="L1318" s="86" t="b">
        <v>0</v>
      </c>
    </row>
    <row r="1319" spans="1:12" ht="15">
      <c r="A1319" s="86" t="s">
        <v>3608</v>
      </c>
      <c r="B1319" s="86" t="s">
        <v>2545</v>
      </c>
      <c r="C1319" s="86">
        <v>2</v>
      </c>
      <c r="D1319" s="123">
        <v>0.006138251858695873</v>
      </c>
      <c r="E1319" s="123">
        <v>1.8727388274726688</v>
      </c>
      <c r="F1319" s="86" t="s">
        <v>2366</v>
      </c>
      <c r="G1319" s="86" t="b">
        <v>0</v>
      </c>
      <c r="H1319" s="86" t="b">
        <v>0</v>
      </c>
      <c r="I1319" s="86" t="b">
        <v>0</v>
      </c>
      <c r="J1319" s="86" t="b">
        <v>0</v>
      </c>
      <c r="K1319" s="86" t="b">
        <v>0</v>
      </c>
      <c r="L1319" s="86" t="b">
        <v>0</v>
      </c>
    </row>
    <row r="1320" spans="1:12" ht="15">
      <c r="A1320" s="86" t="s">
        <v>2545</v>
      </c>
      <c r="B1320" s="86" t="s">
        <v>3609</v>
      </c>
      <c r="C1320" s="86">
        <v>2</v>
      </c>
      <c r="D1320" s="123">
        <v>0.006138251858695873</v>
      </c>
      <c r="E1320" s="123">
        <v>1.8727388274726688</v>
      </c>
      <c r="F1320" s="86" t="s">
        <v>2366</v>
      </c>
      <c r="G1320" s="86" t="b">
        <v>0</v>
      </c>
      <c r="H1320" s="86" t="b">
        <v>0</v>
      </c>
      <c r="I1320" s="86" t="b">
        <v>0</v>
      </c>
      <c r="J1320" s="86" t="b">
        <v>0</v>
      </c>
      <c r="K1320" s="86" t="b">
        <v>0</v>
      </c>
      <c r="L1320" s="86" t="b">
        <v>0</v>
      </c>
    </row>
    <row r="1321" spans="1:12" ht="15">
      <c r="A1321" s="86" t="s">
        <v>3609</v>
      </c>
      <c r="B1321" s="86" t="s">
        <v>3610</v>
      </c>
      <c r="C1321" s="86">
        <v>2</v>
      </c>
      <c r="D1321" s="123">
        <v>0.006138251858695873</v>
      </c>
      <c r="E1321" s="123">
        <v>2.2706788361447066</v>
      </c>
      <c r="F1321" s="86" t="s">
        <v>2366</v>
      </c>
      <c r="G1321" s="86" t="b">
        <v>0</v>
      </c>
      <c r="H1321" s="86" t="b">
        <v>0</v>
      </c>
      <c r="I1321" s="86" t="b">
        <v>0</v>
      </c>
      <c r="J1321" s="86" t="b">
        <v>0</v>
      </c>
      <c r="K1321" s="86" t="b">
        <v>0</v>
      </c>
      <c r="L1321" s="86" t="b">
        <v>0</v>
      </c>
    </row>
    <row r="1322" spans="1:12" ht="15">
      <c r="A1322" s="86" t="s">
        <v>3610</v>
      </c>
      <c r="B1322" s="86" t="s">
        <v>587</v>
      </c>
      <c r="C1322" s="86">
        <v>2</v>
      </c>
      <c r="D1322" s="123">
        <v>0.006138251858695873</v>
      </c>
      <c r="E1322" s="123">
        <v>1.0154063310414003</v>
      </c>
      <c r="F1322" s="86" t="s">
        <v>2366</v>
      </c>
      <c r="G1322" s="86" t="b">
        <v>0</v>
      </c>
      <c r="H1322" s="86" t="b">
        <v>0</v>
      </c>
      <c r="I1322" s="86" t="b">
        <v>0</v>
      </c>
      <c r="J1322" s="86" t="b">
        <v>0</v>
      </c>
      <c r="K1322" s="86" t="b">
        <v>0</v>
      </c>
      <c r="L1322" s="86" t="b">
        <v>0</v>
      </c>
    </row>
    <row r="1323" spans="1:12" ht="15">
      <c r="A1323" s="86" t="s">
        <v>3662</v>
      </c>
      <c r="B1323" s="86" t="s">
        <v>3663</v>
      </c>
      <c r="C1323" s="86">
        <v>2</v>
      </c>
      <c r="D1323" s="123">
        <v>0.006138251858695873</v>
      </c>
      <c r="E1323" s="123">
        <v>2.2706788361447066</v>
      </c>
      <c r="F1323" s="86" t="s">
        <v>2366</v>
      </c>
      <c r="G1323" s="86" t="b">
        <v>0</v>
      </c>
      <c r="H1323" s="86" t="b">
        <v>0</v>
      </c>
      <c r="I1323" s="86" t="b">
        <v>0</v>
      </c>
      <c r="J1323" s="86" t="b">
        <v>0</v>
      </c>
      <c r="K1323" s="86" t="b">
        <v>0</v>
      </c>
      <c r="L1323" s="86" t="b">
        <v>0</v>
      </c>
    </row>
    <row r="1324" spans="1:12" ht="15">
      <c r="A1324" s="86" t="s">
        <v>3663</v>
      </c>
      <c r="B1324" s="86" t="s">
        <v>3664</v>
      </c>
      <c r="C1324" s="86">
        <v>2</v>
      </c>
      <c r="D1324" s="123">
        <v>0.006138251858695873</v>
      </c>
      <c r="E1324" s="123">
        <v>2.2706788361447066</v>
      </c>
      <c r="F1324" s="86" t="s">
        <v>2366</v>
      </c>
      <c r="G1324" s="86" t="b">
        <v>0</v>
      </c>
      <c r="H1324" s="86" t="b">
        <v>0</v>
      </c>
      <c r="I1324" s="86" t="b">
        <v>0</v>
      </c>
      <c r="J1324" s="86" t="b">
        <v>0</v>
      </c>
      <c r="K1324" s="86" t="b">
        <v>0</v>
      </c>
      <c r="L1324" s="86" t="b">
        <v>0</v>
      </c>
    </row>
    <row r="1325" spans="1:12" ht="15">
      <c r="A1325" s="86" t="s">
        <v>3664</v>
      </c>
      <c r="B1325" s="86" t="s">
        <v>3665</v>
      </c>
      <c r="C1325" s="86">
        <v>2</v>
      </c>
      <c r="D1325" s="123">
        <v>0.006138251858695873</v>
      </c>
      <c r="E1325" s="123">
        <v>2.2706788361447066</v>
      </c>
      <c r="F1325" s="86" t="s">
        <v>2366</v>
      </c>
      <c r="G1325" s="86" t="b">
        <v>0</v>
      </c>
      <c r="H1325" s="86" t="b">
        <v>0</v>
      </c>
      <c r="I1325" s="86" t="b">
        <v>0</v>
      </c>
      <c r="J1325" s="86" t="b">
        <v>0</v>
      </c>
      <c r="K1325" s="86" t="b">
        <v>1</v>
      </c>
      <c r="L1325" s="86" t="b">
        <v>0</v>
      </c>
    </row>
    <row r="1326" spans="1:12" ht="15">
      <c r="A1326" s="86" t="s">
        <v>3665</v>
      </c>
      <c r="B1326" s="86" t="s">
        <v>3217</v>
      </c>
      <c r="C1326" s="86">
        <v>2</v>
      </c>
      <c r="D1326" s="123">
        <v>0.006138251858695873</v>
      </c>
      <c r="E1326" s="123">
        <v>2.2706788361447066</v>
      </c>
      <c r="F1326" s="86" t="s">
        <v>2366</v>
      </c>
      <c r="G1326" s="86" t="b">
        <v>0</v>
      </c>
      <c r="H1326" s="86" t="b">
        <v>1</v>
      </c>
      <c r="I1326" s="86" t="b">
        <v>0</v>
      </c>
      <c r="J1326" s="86" t="b">
        <v>0</v>
      </c>
      <c r="K1326" s="86" t="b">
        <v>0</v>
      </c>
      <c r="L1326" s="86" t="b">
        <v>0</v>
      </c>
    </row>
    <row r="1327" spans="1:12" ht="15">
      <c r="A1327" s="86" t="s">
        <v>3217</v>
      </c>
      <c r="B1327" s="86" t="s">
        <v>3194</v>
      </c>
      <c r="C1327" s="86">
        <v>2</v>
      </c>
      <c r="D1327" s="123">
        <v>0.006138251858695873</v>
      </c>
      <c r="E1327" s="123">
        <v>2.2706788361447066</v>
      </c>
      <c r="F1327" s="86" t="s">
        <v>2366</v>
      </c>
      <c r="G1327" s="86" t="b">
        <v>0</v>
      </c>
      <c r="H1327" s="86" t="b">
        <v>0</v>
      </c>
      <c r="I1327" s="86" t="b">
        <v>0</v>
      </c>
      <c r="J1327" s="86" t="b">
        <v>0</v>
      </c>
      <c r="K1327" s="86" t="b">
        <v>0</v>
      </c>
      <c r="L1327" s="86" t="b">
        <v>0</v>
      </c>
    </row>
    <row r="1328" spans="1:12" ht="15">
      <c r="A1328" s="86" t="s">
        <v>3194</v>
      </c>
      <c r="B1328" s="86" t="s">
        <v>3666</v>
      </c>
      <c r="C1328" s="86">
        <v>2</v>
      </c>
      <c r="D1328" s="123">
        <v>0.006138251858695873</v>
      </c>
      <c r="E1328" s="123">
        <v>2.2706788361447066</v>
      </c>
      <c r="F1328" s="86" t="s">
        <v>2366</v>
      </c>
      <c r="G1328" s="86" t="b">
        <v>0</v>
      </c>
      <c r="H1328" s="86" t="b">
        <v>0</v>
      </c>
      <c r="I1328" s="86" t="b">
        <v>0</v>
      </c>
      <c r="J1328" s="86" t="b">
        <v>0</v>
      </c>
      <c r="K1328" s="86" t="b">
        <v>0</v>
      </c>
      <c r="L1328" s="86" t="b">
        <v>0</v>
      </c>
    </row>
    <row r="1329" spans="1:12" ht="15">
      <c r="A1329" s="86" t="s">
        <v>3666</v>
      </c>
      <c r="B1329" s="86" t="s">
        <v>2485</v>
      </c>
      <c r="C1329" s="86">
        <v>2</v>
      </c>
      <c r="D1329" s="123">
        <v>0.006138251858695873</v>
      </c>
      <c r="E1329" s="123">
        <v>2.2706788361447066</v>
      </c>
      <c r="F1329" s="86" t="s">
        <v>2366</v>
      </c>
      <c r="G1329" s="86" t="b">
        <v>0</v>
      </c>
      <c r="H1329" s="86" t="b">
        <v>0</v>
      </c>
      <c r="I1329" s="86" t="b">
        <v>0</v>
      </c>
      <c r="J1329" s="86" t="b">
        <v>0</v>
      </c>
      <c r="K1329" s="86" t="b">
        <v>0</v>
      </c>
      <c r="L1329" s="86" t="b">
        <v>0</v>
      </c>
    </row>
    <row r="1330" spans="1:12" ht="15">
      <c r="A1330" s="86" t="s">
        <v>2485</v>
      </c>
      <c r="B1330" s="86" t="s">
        <v>587</v>
      </c>
      <c r="C1330" s="86">
        <v>2</v>
      </c>
      <c r="D1330" s="123">
        <v>0.006138251858695873</v>
      </c>
      <c r="E1330" s="123">
        <v>1.0154063310414003</v>
      </c>
      <c r="F1330" s="86" t="s">
        <v>2366</v>
      </c>
      <c r="G1330" s="86" t="b">
        <v>0</v>
      </c>
      <c r="H1330" s="86" t="b">
        <v>0</v>
      </c>
      <c r="I1330" s="86" t="b">
        <v>0</v>
      </c>
      <c r="J1330" s="86" t="b">
        <v>0</v>
      </c>
      <c r="K1330" s="86" t="b">
        <v>0</v>
      </c>
      <c r="L1330" s="86" t="b">
        <v>0</v>
      </c>
    </row>
    <row r="1331" spans="1:12" ht="15">
      <c r="A1331" s="86" t="s">
        <v>2549</v>
      </c>
      <c r="B1331" s="86" t="s">
        <v>2550</v>
      </c>
      <c r="C1331" s="86">
        <v>8</v>
      </c>
      <c r="D1331" s="123">
        <v>0.012717599030531039</v>
      </c>
      <c r="E1331" s="123">
        <v>1.568201724066995</v>
      </c>
      <c r="F1331" s="86" t="s">
        <v>2367</v>
      </c>
      <c r="G1331" s="86" t="b">
        <v>0</v>
      </c>
      <c r="H1331" s="86" t="b">
        <v>0</v>
      </c>
      <c r="I1331" s="86" t="b">
        <v>0</v>
      </c>
      <c r="J1331" s="86" t="b">
        <v>0</v>
      </c>
      <c r="K1331" s="86" t="b">
        <v>0</v>
      </c>
      <c r="L1331" s="86" t="b">
        <v>0</v>
      </c>
    </row>
    <row r="1332" spans="1:12" ht="15">
      <c r="A1332" s="86" t="s">
        <v>587</v>
      </c>
      <c r="B1332" s="86" t="s">
        <v>391</v>
      </c>
      <c r="C1332" s="86">
        <v>6</v>
      </c>
      <c r="D1332" s="123">
        <v>0.011866250265599522</v>
      </c>
      <c r="E1332" s="123">
        <v>1.6261936710446818</v>
      </c>
      <c r="F1332" s="86" t="s">
        <v>2367</v>
      </c>
      <c r="G1332" s="86" t="b">
        <v>0</v>
      </c>
      <c r="H1332" s="86" t="b">
        <v>0</v>
      </c>
      <c r="I1332" s="86" t="b">
        <v>0</v>
      </c>
      <c r="J1332" s="86" t="b">
        <v>0</v>
      </c>
      <c r="K1332" s="86" t="b">
        <v>0</v>
      </c>
      <c r="L1332" s="86" t="b">
        <v>0</v>
      </c>
    </row>
    <row r="1333" spans="1:12" ht="15">
      <c r="A1333" s="86" t="s">
        <v>2548</v>
      </c>
      <c r="B1333" s="86" t="s">
        <v>3175</v>
      </c>
      <c r="C1333" s="86">
        <v>5</v>
      </c>
      <c r="D1333" s="123">
        <v>0.011118064342155268</v>
      </c>
      <c r="E1333" s="123">
        <v>1.5170492016196138</v>
      </c>
      <c r="F1333" s="86" t="s">
        <v>2367</v>
      </c>
      <c r="G1333" s="86" t="b">
        <v>0</v>
      </c>
      <c r="H1333" s="86" t="b">
        <v>1</v>
      </c>
      <c r="I1333" s="86" t="b">
        <v>0</v>
      </c>
      <c r="J1333" s="86" t="b">
        <v>0</v>
      </c>
      <c r="K1333" s="86" t="b">
        <v>0</v>
      </c>
      <c r="L1333" s="86" t="b">
        <v>0</v>
      </c>
    </row>
    <row r="1334" spans="1:12" ht="15">
      <c r="A1334" s="86" t="s">
        <v>3175</v>
      </c>
      <c r="B1334" s="86" t="s">
        <v>3176</v>
      </c>
      <c r="C1334" s="86">
        <v>5</v>
      </c>
      <c r="D1334" s="123">
        <v>0.011118064342155268</v>
      </c>
      <c r="E1334" s="123">
        <v>1.7723217067229198</v>
      </c>
      <c r="F1334" s="86" t="s">
        <v>2367</v>
      </c>
      <c r="G1334" s="86" t="b">
        <v>0</v>
      </c>
      <c r="H1334" s="86" t="b">
        <v>0</v>
      </c>
      <c r="I1334" s="86" t="b">
        <v>0</v>
      </c>
      <c r="J1334" s="86" t="b">
        <v>0</v>
      </c>
      <c r="K1334" s="86" t="b">
        <v>1</v>
      </c>
      <c r="L1334" s="86" t="b">
        <v>0</v>
      </c>
    </row>
    <row r="1335" spans="1:12" ht="15">
      <c r="A1335" s="86" t="s">
        <v>3176</v>
      </c>
      <c r="B1335" s="86" t="s">
        <v>3092</v>
      </c>
      <c r="C1335" s="86">
        <v>5</v>
      </c>
      <c r="D1335" s="123">
        <v>0.011118064342155268</v>
      </c>
      <c r="E1335" s="123">
        <v>1.7723217067229198</v>
      </c>
      <c r="F1335" s="86" t="s">
        <v>2367</v>
      </c>
      <c r="G1335" s="86" t="b">
        <v>0</v>
      </c>
      <c r="H1335" s="86" t="b">
        <v>1</v>
      </c>
      <c r="I1335" s="86" t="b">
        <v>0</v>
      </c>
      <c r="J1335" s="86" t="b">
        <v>0</v>
      </c>
      <c r="K1335" s="86" t="b">
        <v>0</v>
      </c>
      <c r="L1335" s="86" t="b">
        <v>0</v>
      </c>
    </row>
    <row r="1336" spans="1:12" ht="15">
      <c r="A1336" s="86" t="s">
        <v>3092</v>
      </c>
      <c r="B1336" s="86" t="s">
        <v>3177</v>
      </c>
      <c r="C1336" s="86">
        <v>5</v>
      </c>
      <c r="D1336" s="123">
        <v>0.011118064342155268</v>
      </c>
      <c r="E1336" s="123">
        <v>1.7723217067229198</v>
      </c>
      <c r="F1336" s="86" t="s">
        <v>2367</v>
      </c>
      <c r="G1336" s="86" t="b">
        <v>0</v>
      </c>
      <c r="H1336" s="86" t="b">
        <v>0</v>
      </c>
      <c r="I1336" s="86" t="b">
        <v>0</v>
      </c>
      <c r="J1336" s="86" t="b">
        <v>0</v>
      </c>
      <c r="K1336" s="86" t="b">
        <v>0</v>
      </c>
      <c r="L1336" s="86" t="b">
        <v>0</v>
      </c>
    </row>
    <row r="1337" spans="1:12" ht="15">
      <c r="A1337" s="86" t="s">
        <v>3177</v>
      </c>
      <c r="B1337" s="86" t="s">
        <v>587</v>
      </c>
      <c r="C1337" s="86">
        <v>5</v>
      </c>
      <c r="D1337" s="123">
        <v>0.011118064342155268</v>
      </c>
      <c r="E1337" s="123">
        <v>1.0563183630881205</v>
      </c>
      <c r="F1337" s="86" t="s">
        <v>2367</v>
      </c>
      <c r="G1337" s="86" t="b">
        <v>0</v>
      </c>
      <c r="H1337" s="86" t="b">
        <v>0</v>
      </c>
      <c r="I1337" s="86" t="b">
        <v>0</v>
      </c>
      <c r="J1337" s="86" t="b">
        <v>0</v>
      </c>
      <c r="K1337" s="86" t="b">
        <v>0</v>
      </c>
      <c r="L1337" s="86" t="b">
        <v>0</v>
      </c>
    </row>
    <row r="1338" spans="1:12" ht="15">
      <c r="A1338" s="86" t="s">
        <v>3094</v>
      </c>
      <c r="B1338" s="86" t="s">
        <v>2500</v>
      </c>
      <c r="C1338" s="86">
        <v>4</v>
      </c>
      <c r="D1338" s="123">
        <v>0.010098302566991993</v>
      </c>
      <c r="E1338" s="123">
        <v>1.568201724066995</v>
      </c>
      <c r="F1338" s="86" t="s">
        <v>2367</v>
      </c>
      <c r="G1338" s="86" t="b">
        <v>0</v>
      </c>
      <c r="H1338" s="86" t="b">
        <v>0</v>
      </c>
      <c r="I1338" s="86" t="b">
        <v>0</v>
      </c>
      <c r="J1338" s="86" t="b">
        <v>0</v>
      </c>
      <c r="K1338" s="86" t="b">
        <v>1</v>
      </c>
      <c r="L1338" s="86" t="b">
        <v>0</v>
      </c>
    </row>
    <row r="1339" spans="1:12" ht="15">
      <c r="A1339" s="86" t="s">
        <v>2500</v>
      </c>
      <c r="B1339" s="86" t="s">
        <v>2551</v>
      </c>
      <c r="C1339" s="86">
        <v>4</v>
      </c>
      <c r="D1339" s="123">
        <v>0.010098302566991993</v>
      </c>
      <c r="E1339" s="123">
        <v>1.568201724066995</v>
      </c>
      <c r="F1339" s="86" t="s">
        <v>2367</v>
      </c>
      <c r="G1339" s="86" t="b">
        <v>0</v>
      </c>
      <c r="H1339" s="86" t="b">
        <v>1</v>
      </c>
      <c r="I1339" s="86" t="b">
        <v>0</v>
      </c>
      <c r="J1339" s="86" t="b">
        <v>0</v>
      </c>
      <c r="K1339" s="86" t="b">
        <v>0</v>
      </c>
      <c r="L1339" s="86" t="b">
        <v>0</v>
      </c>
    </row>
    <row r="1340" spans="1:12" ht="15">
      <c r="A1340" s="86" t="s">
        <v>2551</v>
      </c>
      <c r="B1340" s="86" t="s">
        <v>3178</v>
      </c>
      <c r="C1340" s="86">
        <v>4</v>
      </c>
      <c r="D1340" s="123">
        <v>0.010098302566991993</v>
      </c>
      <c r="E1340" s="123">
        <v>1.6261936710446818</v>
      </c>
      <c r="F1340" s="86" t="s">
        <v>2367</v>
      </c>
      <c r="G1340" s="86" t="b">
        <v>0</v>
      </c>
      <c r="H1340" s="86" t="b">
        <v>0</v>
      </c>
      <c r="I1340" s="86" t="b">
        <v>0</v>
      </c>
      <c r="J1340" s="86" t="b">
        <v>0</v>
      </c>
      <c r="K1340" s="86" t="b">
        <v>0</v>
      </c>
      <c r="L1340" s="86" t="b">
        <v>0</v>
      </c>
    </row>
    <row r="1341" spans="1:12" ht="15">
      <c r="A1341" s="86" t="s">
        <v>3178</v>
      </c>
      <c r="B1341" s="86" t="s">
        <v>3227</v>
      </c>
      <c r="C1341" s="86">
        <v>4</v>
      </c>
      <c r="D1341" s="123">
        <v>0.010098302566991993</v>
      </c>
      <c r="E1341" s="123">
        <v>1.869231719730976</v>
      </c>
      <c r="F1341" s="86" t="s">
        <v>2367</v>
      </c>
      <c r="G1341" s="86" t="b">
        <v>0</v>
      </c>
      <c r="H1341" s="86" t="b">
        <v>0</v>
      </c>
      <c r="I1341" s="86" t="b">
        <v>0</v>
      </c>
      <c r="J1341" s="86" t="b">
        <v>0</v>
      </c>
      <c r="K1341" s="86" t="b">
        <v>0</v>
      </c>
      <c r="L1341" s="86" t="b">
        <v>0</v>
      </c>
    </row>
    <row r="1342" spans="1:12" ht="15">
      <c r="A1342" s="86" t="s">
        <v>3227</v>
      </c>
      <c r="B1342" s="86" t="s">
        <v>3228</v>
      </c>
      <c r="C1342" s="86">
        <v>4</v>
      </c>
      <c r="D1342" s="123">
        <v>0.010098302566991993</v>
      </c>
      <c r="E1342" s="123">
        <v>1.869231719730976</v>
      </c>
      <c r="F1342" s="86" t="s">
        <v>2367</v>
      </c>
      <c r="G1342" s="86" t="b">
        <v>0</v>
      </c>
      <c r="H1342" s="86" t="b">
        <v>0</v>
      </c>
      <c r="I1342" s="86" t="b">
        <v>0</v>
      </c>
      <c r="J1342" s="86" t="b">
        <v>0</v>
      </c>
      <c r="K1342" s="86" t="b">
        <v>0</v>
      </c>
      <c r="L1342" s="86" t="b">
        <v>0</v>
      </c>
    </row>
    <row r="1343" spans="1:12" ht="15">
      <c r="A1343" s="86" t="s">
        <v>3228</v>
      </c>
      <c r="B1343" s="86" t="s">
        <v>3081</v>
      </c>
      <c r="C1343" s="86">
        <v>4</v>
      </c>
      <c r="D1343" s="123">
        <v>0.010098302566991993</v>
      </c>
      <c r="E1343" s="123">
        <v>1.869231719730976</v>
      </c>
      <c r="F1343" s="86" t="s">
        <v>2367</v>
      </c>
      <c r="G1343" s="86" t="b">
        <v>0</v>
      </c>
      <c r="H1343" s="86" t="b">
        <v>0</v>
      </c>
      <c r="I1343" s="86" t="b">
        <v>0</v>
      </c>
      <c r="J1343" s="86" t="b">
        <v>0</v>
      </c>
      <c r="K1343" s="86" t="b">
        <v>0</v>
      </c>
      <c r="L1343" s="86" t="b">
        <v>0</v>
      </c>
    </row>
    <row r="1344" spans="1:12" ht="15">
      <c r="A1344" s="86" t="s">
        <v>3081</v>
      </c>
      <c r="B1344" s="86" t="s">
        <v>2549</v>
      </c>
      <c r="C1344" s="86">
        <v>4</v>
      </c>
      <c r="D1344" s="123">
        <v>0.010098302566991993</v>
      </c>
      <c r="E1344" s="123">
        <v>1.568201724066995</v>
      </c>
      <c r="F1344" s="86" t="s">
        <v>2367</v>
      </c>
      <c r="G1344" s="86" t="b">
        <v>0</v>
      </c>
      <c r="H1344" s="86" t="b">
        <v>0</v>
      </c>
      <c r="I1344" s="86" t="b">
        <v>0</v>
      </c>
      <c r="J1344" s="86" t="b">
        <v>0</v>
      </c>
      <c r="K1344" s="86" t="b">
        <v>0</v>
      </c>
      <c r="L1344" s="86" t="b">
        <v>0</v>
      </c>
    </row>
    <row r="1345" spans="1:12" ht="15">
      <c r="A1345" s="86" t="s">
        <v>2550</v>
      </c>
      <c r="B1345" s="86" t="s">
        <v>3150</v>
      </c>
      <c r="C1345" s="86">
        <v>4</v>
      </c>
      <c r="D1345" s="123">
        <v>0.010098302566991993</v>
      </c>
      <c r="E1345" s="123">
        <v>1.568201724066995</v>
      </c>
      <c r="F1345" s="86" t="s">
        <v>2367</v>
      </c>
      <c r="G1345" s="86" t="b">
        <v>0</v>
      </c>
      <c r="H1345" s="86" t="b">
        <v>0</v>
      </c>
      <c r="I1345" s="86" t="b">
        <v>0</v>
      </c>
      <c r="J1345" s="86" t="b">
        <v>0</v>
      </c>
      <c r="K1345" s="86" t="b">
        <v>0</v>
      </c>
      <c r="L1345" s="86" t="b">
        <v>0</v>
      </c>
    </row>
    <row r="1346" spans="1:12" ht="15">
      <c r="A1346" s="86" t="s">
        <v>3150</v>
      </c>
      <c r="B1346" s="86" t="s">
        <v>3229</v>
      </c>
      <c r="C1346" s="86">
        <v>4</v>
      </c>
      <c r="D1346" s="123">
        <v>0.010098302566991993</v>
      </c>
      <c r="E1346" s="123">
        <v>1.869231719730976</v>
      </c>
      <c r="F1346" s="86" t="s">
        <v>2367</v>
      </c>
      <c r="G1346" s="86" t="b">
        <v>0</v>
      </c>
      <c r="H1346" s="86" t="b">
        <v>0</v>
      </c>
      <c r="I1346" s="86" t="b">
        <v>0</v>
      </c>
      <c r="J1346" s="86" t="b">
        <v>0</v>
      </c>
      <c r="K1346" s="86" t="b">
        <v>0</v>
      </c>
      <c r="L1346" s="86" t="b">
        <v>0</v>
      </c>
    </row>
    <row r="1347" spans="1:12" ht="15">
      <c r="A1347" s="86" t="s">
        <v>3229</v>
      </c>
      <c r="B1347" s="86" t="s">
        <v>3179</v>
      </c>
      <c r="C1347" s="86">
        <v>4</v>
      </c>
      <c r="D1347" s="123">
        <v>0.010098302566991993</v>
      </c>
      <c r="E1347" s="123">
        <v>1.869231719730976</v>
      </c>
      <c r="F1347" s="86" t="s">
        <v>2367</v>
      </c>
      <c r="G1347" s="86" t="b">
        <v>0</v>
      </c>
      <c r="H1347" s="86" t="b">
        <v>0</v>
      </c>
      <c r="I1347" s="86" t="b">
        <v>0</v>
      </c>
      <c r="J1347" s="86" t="b">
        <v>1</v>
      </c>
      <c r="K1347" s="86" t="b">
        <v>0</v>
      </c>
      <c r="L1347" s="86" t="b">
        <v>0</v>
      </c>
    </row>
    <row r="1348" spans="1:12" ht="15">
      <c r="A1348" s="86" t="s">
        <v>3179</v>
      </c>
      <c r="B1348" s="86" t="s">
        <v>2538</v>
      </c>
      <c r="C1348" s="86">
        <v>4</v>
      </c>
      <c r="D1348" s="123">
        <v>0.010098302566991993</v>
      </c>
      <c r="E1348" s="123">
        <v>1.869231719730976</v>
      </c>
      <c r="F1348" s="86" t="s">
        <v>2367</v>
      </c>
      <c r="G1348" s="86" t="b">
        <v>1</v>
      </c>
      <c r="H1348" s="86" t="b">
        <v>0</v>
      </c>
      <c r="I1348" s="86" t="b">
        <v>0</v>
      </c>
      <c r="J1348" s="86" t="b">
        <v>0</v>
      </c>
      <c r="K1348" s="86" t="b">
        <v>0</v>
      </c>
      <c r="L1348" s="86" t="b">
        <v>0</v>
      </c>
    </row>
    <row r="1349" spans="1:12" ht="15">
      <c r="A1349" s="86" t="s">
        <v>2538</v>
      </c>
      <c r="B1349" s="86" t="s">
        <v>2500</v>
      </c>
      <c r="C1349" s="86">
        <v>4</v>
      </c>
      <c r="D1349" s="123">
        <v>0.010098302566991993</v>
      </c>
      <c r="E1349" s="123">
        <v>1.568201724066995</v>
      </c>
      <c r="F1349" s="86" t="s">
        <v>2367</v>
      </c>
      <c r="G1349" s="86" t="b">
        <v>0</v>
      </c>
      <c r="H1349" s="86" t="b">
        <v>0</v>
      </c>
      <c r="I1349" s="86" t="b">
        <v>0</v>
      </c>
      <c r="J1349" s="86" t="b">
        <v>0</v>
      </c>
      <c r="K1349" s="86" t="b">
        <v>1</v>
      </c>
      <c r="L1349" s="86" t="b">
        <v>0</v>
      </c>
    </row>
    <row r="1350" spans="1:12" ht="15">
      <c r="A1350" s="86" t="s">
        <v>2500</v>
      </c>
      <c r="B1350" s="86" t="s">
        <v>3180</v>
      </c>
      <c r="C1350" s="86">
        <v>4</v>
      </c>
      <c r="D1350" s="123">
        <v>0.010098302566991993</v>
      </c>
      <c r="E1350" s="123">
        <v>1.568201724066995</v>
      </c>
      <c r="F1350" s="86" t="s">
        <v>2367</v>
      </c>
      <c r="G1350" s="86" t="b">
        <v>0</v>
      </c>
      <c r="H1350" s="86" t="b">
        <v>1</v>
      </c>
      <c r="I1350" s="86" t="b">
        <v>0</v>
      </c>
      <c r="J1350" s="86" t="b">
        <v>0</v>
      </c>
      <c r="K1350" s="86" t="b">
        <v>0</v>
      </c>
      <c r="L1350" s="86" t="b">
        <v>0</v>
      </c>
    </row>
    <row r="1351" spans="1:12" ht="15">
      <c r="A1351" s="86" t="s">
        <v>3180</v>
      </c>
      <c r="B1351" s="86" t="s">
        <v>3151</v>
      </c>
      <c r="C1351" s="86">
        <v>4</v>
      </c>
      <c r="D1351" s="123">
        <v>0.010098302566991993</v>
      </c>
      <c r="E1351" s="123">
        <v>1.869231719730976</v>
      </c>
      <c r="F1351" s="86" t="s">
        <v>2367</v>
      </c>
      <c r="G1351" s="86" t="b">
        <v>0</v>
      </c>
      <c r="H1351" s="86" t="b">
        <v>0</v>
      </c>
      <c r="I1351" s="86" t="b">
        <v>0</v>
      </c>
      <c r="J1351" s="86" t="b">
        <v>0</v>
      </c>
      <c r="K1351" s="86" t="b">
        <v>0</v>
      </c>
      <c r="L1351" s="86" t="b">
        <v>0</v>
      </c>
    </row>
    <row r="1352" spans="1:12" ht="15">
      <c r="A1352" s="86" t="s">
        <v>3151</v>
      </c>
      <c r="B1352" s="86" t="s">
        <v>3230</v>
      </c>
      <c r="C1352" s="86">
        <v>4</v>
      </c>
      <c r="D1352" s="123">
        <v>0.010098302566991993</v>
      </c>
      <c r="E1352" s="123">
        <v>1.869231719730976</v>
      </c>
      <c r="F1352" s="86" t="s">
        <v>2367</v>
      </c>
      <c r="G1352" s="86" t="b">
        <v>0</v>
      </c>
      <c r="H1352" s="86" t="b">
        <v>0</v>
      </c>
      <c r="I1352" s="86" t="b">
        <v>0</v>
      </c>
      <c r="J1352" s="86" t="b">
        <v>0</v>
      </c>
      <c r="K1352" s="86" t="b">
        <v>1</v>
      </c>
      <c r="L1352" s="86" t="b">
        <v>0</v>
      </c>
    </row>
    <row r="1353" spans="1:12" ht="15">
      <c r="A1353" s="86" t="s">
        <v>3230</v>
      </c>
      <c r="B1353" s="86" t="s">
        <v>2536</v>
      </c>
      <c r="C1353" s="86">
        <v>4</v>
      </c>
      <c r="D1353" s="123">
        <v>0.010098302566991993</v>
      </c>
      <c r="E1353" s="123">
        <v>1.869231719730976</v>
      </c>
      <c r="F1353" s="86" t="s">
        <v>2367</v>
      </c>
      <c r="G1353" s="86" t="b">
        <v>0</v>
      </c>
      <c r="H1353" s="86" t="b">
        <v>1</v>
      </c>
      <c r="I1353" s="86" t="b">
        <v>0</v>
      </c>
      <c r="J1353" s="86" t="b">
        <v>0</v>
      </c>
      <c r="K1353" s="86" t="b">
        <v>0</v>
      </c>
      <c r="L1353" s="86" t="b">
        <v>0</v>
      </c>
    </row>
    <row r="1354" spans="1:12" ht="15">
      <c r="A1354" s="86" t="s">
        <v>2536</v>
      </c>
      <c r="B1354" s="86" t="s">
        <v>3231</v>
      </c>
      <c r="C1354" s="86">
        <v>4</v>
      </c>
      <c r="D1354" s="123">
        <v>0.010098302566991993</v>
      </c>
      <c r="E1354" s="123">
        <v>1.869231719730976</v>
      </c>
      <c r="F1354" s="86" t="s">
        <v>2367</v>
      </c>
      <c r="G1354" s="86" t="b">
        <v>0</v>
      </c>
      <c r="H1354" s="86" t="b">
        <v>0</v>
      </c>
      <c r="I1354" s="86" t="b">
        <v>0</v>
      </c>
      <c r="J1354" s="86" t="b">
        <v>0</v>
      </c>
      <c r="K1354" s="86" t="b">
        <v>0</v>
      </c>
      <c r="L1354" s="86" t="b">
        <v>0</v>
      </c>
    </row>
    <row r="1355" spans="1:12" ht="15">
      <c r="A1355" s="86" t="s">
        <v>3231</v>
      </c>
      <c r="B1355" s="86" t="s">
        <v>587</v>
      </c>
      <c r="C1355" s="86">
        <v>4</v>
      </c>
      <c r="D1355" s="123">
        <v>0.010098302566991993</v>
      </c>
      <c r="E1355" s="123">
        <v>1.0563183630881205</v>
      </c>
      <c r="F1355" s="86" t="s">
        <v>2367</v>
      </c>
      <c r="G1355" s="86" t="b">
        <v>0</v>
      </c>
      <c r="H1355" s="86" t="b">
        <v>0</v>
      </c>
      <c r="I1355" s="86" t="b">
        <v>0</v>
      </c>
      <c r="J1355" s="86" t="b">
        <v>0</v>
      </c>
      <c r="K1355" s="86" t="b">
        <v>0</v>
      </c>
      <c r="L1355" s="86" t="b">
        <v>0</v>
      </c>
    </row>
    <row r="1356" spans="1:12" ht="15">
      <c r="A1356" s="86" t="s">
        <v>3319</v>
      </c>
      <c r="B1356" s="86" t="s">
        <v>3320</v>
      </c>
      <c r="C1356" s="86">
        <v>3</v>
      </c>
      <c r="D1356" s="123">
        <v>0.008737752421594617</v>
      </c>
      <c r="E1356" s="123">
        <v>1.9941704563392761</v>
      </c>
      <c r="F1356" s="86" t="s">
        <v>2367</v>
      </c>
      <c r="G1356" s="86" t="b">
        <v>0</v>
      </c>
      <c r="H1356" s="86" t="b">
        <v>0</v>
      </c>
      <c r="I1356" s="86" t="b">
        <v>0</v>
      </c>
      <c r="J1356" s="86" t="b">
        <v>0</v>
      </c>
      <c r="K1356" s="86" t="b">
        <v>0</v>
      </c>
      <c r="L1356" s="86" t="b">
        <v>0</v>
      </c>
    </row>
    <row r="1357" spans="1:12" ht="15">
      <c r="A1357" s="86" t="s">
        <v>3320</v>
      </c>
      <c r="B1357" s="86" t="s">
        <v>2548</v>
      </c>
      <c r="C1357" s="86">
        <v>3</v>
      </c>
      <c r="D1357" s="123">
        <v>0.008737752421594617</v>
      </c>
      <c r="E1357" s="123">
        <v>1.9941704563392761</v>
      </c>
      <c r="F1357" s="86" t="s">
        <v>2367</v>
      </c>
      <c r="G1357" s="86" t="b">
        <v>0</v>
      </c>
      <c r="H1357" s="86" t="b">
        <v>0</v>
      </c>
      <c r="I1357" s="86" t="b">
        <v>0</v>
      </c>
      <c r="J1357" s="86" t="b">
        <v>0</v>
      </c>
      <c r="K1357" s="86" t="b">
        <v>1</v>
      </c>
      <c r="L1357" s="86" t="b">
        <v>0</v>
      </c>
    </row>
    <row r="1358" spans="1:12" ht="15">
      <c r="A1358" s="86" t="s">
        <v>2548</v>
      </c>
      <c r="B1358" s="86" t="s">
        <v>587</v>
      </c>
      <c r="C1358" s="86">
        <v>3</v>
      </c>
      <c r="D1358" s="123">
        <v>0.008737752421594617</v>
      </c>
      <c r="E1358" s="123">
        <v>0.5791971083684582</v>
      </c>
      <c r="F1358" s="86" t="s">
        <v>2367</v>
      </c>
      <c r="G1358" s="86" t="b">
        <v>0</v>
      </c>
      <c r="H1358" s="86" t="b">
        <v>1</v>
      </c>
      <c r="I1358" s="86" t="b">
        <v>0</v>
      </c>
      <c r="J1358" s="86" t="b">
        <v>0</v>
      </c>
      <c r="K1358" s="86" t="b">
        <v>0</v>
      </c>
      <c r="L1358" s="86" t="b">
        <v>0</v>
      </c>
    </row>
    <row r="1359" spans="1:12" ht="15">
      <c r="A1359" s="86" t="s">
        <v>3079</v>
      </c>
      <c r="B1359" s="86" t="s">
        <v>3192</v>
      </c>
      <c r="C1359" s="86">
        <v>3</v>
      </c>
      <c r="D1359" s="123">
        <v>0.008737752421594617</v>
      </c>
      <c r="E1359" s="123">
        <v>1.9941704563392761</v>
      </c>
      <c r="F1359" s="86" t="s">
        <v>2367</v>
      </c>
      <c r="G1359" s="86" t="b">
        <v>0</v>
      </c>
      <c r="H1359" s="86" t="b">
        <v>0</v>
      </c>
      <c r="I1359" s="86" t="b">
        <v>0</v>
      </c>
      <c r="J1359" s="86" t="b">
        <v>1</v>
      </c>
      <c r="K1359" s="86" t="b">
        <v>0</v>
      </c>
      <c r="L1359" s="86" t="b">
        <v>0</v>
      </c>
    </row>
    <row r="1360" spans="1:12" ht="15">
      <c r="A1360" s="86" t="s">
        <v>3192</v>
      </c>
      <c r="B1360" s="86" t="s">
        <v>2552</v>
      </c>
      <c r="C1360" s="86">
        <v>3</v>
      </c>
      <c r="D1360" s="123">
        <v>0.008737752421594617</v>
      </c>
      <c r="E1360" s="123">
        <v>1.693140460675295</v>
      </c>
      <c r="F1360" s="86" t="s">
        <v>2367</v>
      </c>
      <c r="G1360" s="86" t="b">
        <v>1</v>
      </c>
      <c r="H1360" s="86" t="b">
        <v>0</v>
      </c>
      <c r="I1360" s="86" t="b">
        <v>0</v>
      </c>
      <c r="J1360" s="86" t="b">
        <v>0</v>
      </c>
      <c r="K1360" s="86" t="b">
        <v>1</v>
      </c>
      <c r="L1360" s="86" t="b">
        <v>0</v>
      </c>
    </row>
    <row r="1361" spans="1:12" ht="15">
      <c r="A1361" s="86" t="s">
        <v>2552</v>
      </c>
      <c r="B1361" s="86" t="s">
        <v>3193</v>
      </c>
      <c r="C1361" s="86">
        <v>3</v>
      </c>
      <c r="D1361" s="123">
        <v>0.008737752421594617</v>
      </c>
      <c r="E1361" s="123">
        <v>1.693140460675295</v>
      </c>
      <c r="F1361" s="86" t="s">
        <v>2367</v>
      </c>
      <c r="G1361" s="86" t="b">
        <v>0</v>
      </c>
      <c r="H1361" s="86" t="b">
        <v>1</v>
      </c>
      <c r="I1361" s="86" t="b">
        <v>0</v>
      </c>
      <c r="J1361" s="86" t="b">
        <v>0</v>
      </c>
      <c r="K1361" s="86" t="b">
        <v>0</v>
      </c>
      <c r="L1361" s="86" t="b">
        <v>0</v>
      </c>
    </row>
    <row r="1362" spans="1:12" ht="15">
      <c r="A1362" s="86" t="s">
        <v>3193</v>
      </c>
      <c r="B1362" s="86" t="s">
        <v>2552</v>
      </c>
      <c r="C1362" s="86">
        <v>3</v>
      </c>
      <c r="D1362" s="123">
        <v>0.008737752421594617</v>
      </c>
      <c r="E1362" s="123">
        <v>1.693140460675295</v>
      </c>
      <c r="F1362" s="86" t="s">
        <v>2367</v>
      </c>
      <c r="G1362" s="86" t="b">
        <v>0</v>
      </c>
      <c r="H1362" s="86" t="b">
        <v>0</v>
      </c>
      <c r="I1362" s="86" t="b">
        <v>0</v>
      </c>
      <c r="J1362" s="86" t="b">
        <v>0</v>
      </c>
      <c r="K1362" s="86" t="b">
        <v>1</v>
      </c>
      <c r="L1362" s="86" t="b">
        <v>0</v>
      </c>
    </row>
    <row r="1363" spans="1:12" ht="15">
      <c r="A1363" s="86" t="s">
        <v>2552</v>
      </c>
      <c r="B1363" s="86" t="s">
        <v>3334</v>
      </c>
      <c r="C1363" s="86">
        <v>3</v>
      </c>
      <c r="D1363" s="123">
        <v>0.008737752421594617</v>
      </c>
      <c r="E1363" s="123">
        <v>1.693140460675295</v>
      </c>
      <c r="F1363" s="86" t="s">
        <v>2367</v>
      </c>
      <c r="G1363" s="86" t="b">
        <v>0</v>
      </c>
      <c r="H1363" s="86" t="b">
        <v>1</v>
      </c>
      <c r="I1363" s="86" t="b">
        <v>0</v>
      </c>
      <c r="J1363" s="86" t="b">
        <v>0</v>
      </c>
      <c r="K1363" s="86" t="b">
        <v>0</v>
      </c>
      <c r="L1363" s="86" t="b">
        <v>0</v>
      </c>
    </row>
    <row r="1364" spans="1:12" ht="15">
      <c r="A1364" s="86" t="s">
        <v>3334</v>
      </c>
      <c r="B1364" s="86" t="s">
        <v>3186</v>
      </c>
      <c r="C1364" s="86">
        <v>3</v>
      </c>
      <c r="D1364" s="123">
        <v>0.008737752421594617</v>
      </c>
      <c r="E1364" s="123">
        <v>1.9941704563392761</v>
      </c>
      <c r="F1364" s="86" t="s">
        <v>2367</v>
      </c>
      <c r="G1364" s="86" t="b">
        <v>0</v>
      </c>
      <c r="H1364" s="86" t="b">
        <v>0</v>
      </c>
      <c r="I1364" s="86" t="b">
        <v>0</v>
      </c>
      <c r="J1364" s="86" t="b">
        <v>0</v>
      </c>
      <c r="K1364" s="86" t="b">
        <v>0</v>
      </c>
      <c r="L1364" s="86" t="b">
        <v>0</v>
      </c>
    </row>
    <row r="1365" spans="1:12" ht="15">
      <c r="A1365" s="86" t="s">
        <v>3186</v>
      </c>
      <c r="B1365" s="86" t="s">
        <v>3335</v>
      </c>
      <c r="C1365" s="86">
        <v>3</v>
      </c>
      <c r="D1365" s="123">
        <v>0.008737752421594617</v>
      </c>
      <c r="E1365" s="123">
        <v>1.9941704563392761</v>
      </c>
      <c r="F1365" s="86" t="s">
        <v>2367</v>
      </c>
      <c r="G1365" s="86" t="b">
        <v>0</v>
      </c>
      <c r="H1365" s="86" t="b">
        <v>0</v>
      </c>
      <c r="I1365" s="86" t="b">
        <v>0</v>
      </c>
      <c r="J1365" s="86" t="b">
        <v>0</v>
      </c>
      <c r="K1365" s="86" t="b">
        <v>1</v>
      </c>
      <c r="L1365" s="86" t="b">
        <v>0</v>
      </c>
    </row>
    <row r="1366" spans="1:12" ht="15">
      <c r="A1366" s="86" t="s">
        <v>3335</v>
      </c>
      <c r="B1366" s="86" t="s">
        <v>3134</v>
      </c>
      <c r="C1366" s="86">
        <v>3</v>
      </c>
      <c r="D1366" s="123">
        <v>0.008737752421594617</v>
      </c>
      <c r="E1366" s="123">
        <v>1.9941704563392761</v>
      </c>
      <c r="F1366" s="86" t="s">
        <v>2367</v>
      </c>
      <c r="G1366" s="86" t="b">
        <v>0</v>
      </c>
      <c r="H1366" s="86" t="b">
        <v>1</v>
      </c>
      <c r="I1366" s="86" t="b">
        <v>0</v>
      </c>
      <c r="J1366" s="86" t="b">
        <v>0</v>
      </c>
      <c r="K1366" s="86" t="b">
        <v>0</v>
      </c>
      <c r="L1366" s="86" t="b">
        <v>0</v>
      </c>
    </row>
    <row r="1367" spans="1:12" ht="15">
      <c r="A1367" s="86" t="s">
        <v>3134</v>
      </c>
      <c r="B1367" s="86" t="s">
        <v>3336</v>
      </c>
      <c r="C1367" s="86">
        <v>3</v>
      </c>
      <c r="D1367" s="123">
        <v>0.008737752421594617</v>
      </c>
      <c r="E1367" s="123">
        <v>1.9941704563392761</v>
      </c>
      <c r="F1367" s="86" t="s">
        <v>2367</v>
      </c>
      <c r="G1367" s="86" t="b">
        <v>0</v>
      </c>
      <c r="H1367" s="86" t="b">
        <v>0</v>
      </c>
      <c r="I1367" s="86" t="b">
        <v>0</v>
      </c>
      <c r="J1367" s="86" t="b">
        <v>0</v>
      </c>
      <c r="K1367" s="86" t="b">
        <v>0</v>
      </c>
      <c r="L1367" s="86" t="b">
        <v>0</v>
      </c>
    </row>
    <row r="1368" spans="1:12" ht="15">
      <c r="A1368" s="86" t="s">
        <v>3336</v>
      </c>
      <c r="B1368" s="86" t="s">
        <v>3337</v>
      </c>
      <c r="C1368" s="86">
        <v>3</v>
      </c>
      <c r="D1368" s="123">
        <v>0.008737752421594617</v>
      </c>
      <c r="E1368" s="123">
        <v>1.9941704563392761</v>
      </c>
      <c r="F1368" s="86" t="s">
        <v>2367</v>
      </c>
      <c r="G1368" s="86" t="b">
        <v>0</v>
      </c>
      <c r="H1368" s="86" t="b">
        <v>0</v>
      </c>
      <c r="I1368" s="86" t="b">
        <v>0</v>
      </c>
      <c r="J1368" s="86" t="b">
        <v>0</v>
      </c>
      <c r="K1368" s="86" t="b">
        <v>0</v>
      </c>
      <c r="L1368" s="86" t="b">
        <v>0</v>
      </c>
    </row>
    <row r="1369" spans="1:12" ht="15">
      <c r="A1369" s="86" t="s">
        <v>3337</v>
      </c>
      <c r="B1369" s="86" t="s">
        <v>2553</v>
      </c>
      <c r="C1369" s="86">
        <v>3</v>
      </c>
      <c r="D1369" s="123">
        <v>0.008737752421594617</v>
      </c>
      <c r="E1369" s="123">
        <v>1.693140460675295</v>
      </c>
      <c r="F1369" s="86" t="s">
        <v>2367</v>
      </c>
      <c r="G1369" s="86" t="b">
        <v>0</v>
      </c>
      <c r="H1369" s="86" t="b">
        <v>0</v>
      </c>
      <c r="I1369" s="86" t="b">
        <v>0</v>
      </c>
      <c r="J1369" s="86" t="b">
        <v>0</v>
      </c>
      <c r="K1369" s="86" t="b">
        <v>0</v>
      </c>
      <c r="L1369" s="86" t="b">
        <v>0</v>
      </c>
    </row>
    <row r="1370" spans="1:12" ht="15">
      <c r="A1370" s="86" t="s">
        <v>2553</v>
      </c>
      <c r="B1370" s="86" t="s">
        <v>2549</v>
      </c>
      <c r="C1370" s="86">
        <v>3</v>
      </c>
      <c r="D1370" s="123">
        <v>0.008737752421594617</v>
      </c>
      <c r="E1370" s="123">
        <v>1.2671717284030137</v>
      </c>
      <c r="F1370" s="86" t="s">
        <v>2367</v>
      </c>
      <c r="G1370" s="86" t="b">
        <v>0</v>
      </c>
      <c r="H1370" s="86" t="b">
        <v>0</v>
      </c>
      <c r="I1370" s="86" t="b">
        <v>0</v>
      </c>
      <c r="J1370" s="86" t="b">
        <v>0</v>
      </c>
      <c r="K1370" s="86" t="b">
        <v>0</v>
      </c>
      <c r="L1370" s="86" t="b">
        <v>0</v>
      </c>
    </row>
    <row r="1371" spans="1:12" ht="15">
      <c r="A1371" s="86" t="s">
        <v>2550</v>
      </c>
      <c r="B1371" s="86" t="s">
        <v>3080</v>
      </c>
      <c r="C1371" s="86">
        <v>3</v>
      </c>
      <c r="D1371" s="123">
        <v>0.008737752421594617</v>
      </c>
      <c r="E1371" s="123">
        <v>1.443262987458695</v>
      </c>
      <c r="F1371" s="86" t="s">
        <v>2367</v>
      </c>
      <c r="G1371" s="86" t="b">
        <v>0</v>
      </c>
      <c r="H1371" s="86" t="b">
        <v>0</v>
      </c>
      <c r="I1371" s="86" t="b">
        <v>0</v>
      </c>
      <c r="J1371" s="86" t="b">
        <v>0</v>
      </c>
      <c r="K1371" s="86" t="b">
        <v>0</v>
      </c>
      <c r="L1371" s="86" t="b">
        <v>0</v>
      </c>
    </row>
    <row r="1372" spans="1:12" ht="15">
      <c r="A1372" s="86" t="s">
        <v>3080</v>
      </c>
      <c r="B1372" s="86" t="s">
        <v>3194</v>
      </c>
      <c r="C1372" s="86">
        <v>3</v>
      </c>
      <c r="D1372" s="123">
        <v>0.008737752421594617</v>
      </c>
      <c r="E1372" s="123">
        <v>1.869231719730976</v>
      </c>
      <c r="F1372" s="86" t="s">
        <v>2367</v>
      </c>
      <c r="G1372" s="86" t="b">
        <v>0</v>
      </c>
      <c r="H1372" s="86" t="b">
        <v>0</v>
      </c>
      <c r="I1372" s="86" t="b">
        <v>0</v>
      </c>
      <c r="J1372" s="86" t="b">
        <v>0</v>
      </c>
      <c r="K1372" s="86" t="b">
        <v>0</v>
      </c>
      <c r="L1372" s="86" t="b">
        <v>0</v>
      </c>
    </row>
    <row r="1373" spans="1:12" ht="15">
      <c r="A1373" s="86" t="s">
        <v>3194</v>
      </c>
      <c r="B1373" s="86" t="s">
        <v>2527</v>
      </c>
      <c r="C1373" s="86">
        <v>3</v>
      </c>
      <c r="D1373" s="123">
        <v>0.008737752421594617</v>
      </c>
      <c r="E1373" s="123">
        <v>1.9941704563392761</v>
      </c>
      <c r="F1373" s="86" t="s">
        <v>2367</v>
      </c>
      <c r="G1373" s="86" t="b">
        <v>0</v>
      </c>
      <c r="H1373" s="86" t="b">
        <v>0</v>
      </c>
      <c r="I1373" s="86" t="b">
        <v>0</v>
      </c>
      <c r="J1373" s="86" t="b">
        <v>1</v>
      </c>
      <c r="K1373" s="86" t="b">
        <v>0</v>
      </c>
      <c r="L1373" s="86" t="b">
        <v>0</v>
      </c>
    </row>
    <row r="1374" spans="1:12" ht="15">
      <c r="A1374" s="86" t="s">
        <v>2527</v>
      </c>
      <c r="B1374" s="86" t="s">
        <v>3109</v>
      </c>
      <c r="C1374" s="86">
        <v>3</v>
      </c>
      <c r="D1374" s="123">
        <v>0.008737752421594617</v>
      </c>
      <c r="E1374" s="123">
        <v>1.9941704563392761</v>
      </c>
      <c r="F1374" s="86" t="s">
        <v>2367</v>
      </c>
      <c r="G1374" s="86" t="b">
        <v>1</v>
      </c>
      <c r="H1374" s="86" t="b">
        <v>0</v>
      </c>
      <c r="I1374" s="86" t="b">
        <v>0</v>
      </c>
      <c r="J1374" s="86" t="b">
        <v>0</v>
      </c>
      <c r="K1374" s="86" t="b">
        <v>0</v>
      </c>
      <c r="L1374" s="86" t="b">
        <v>0</v>
      </c>
    </row>
    <row r="1375" spans="1:12" ht="15">
      <c r="A1375" s="86" t="s">
        <v>3109</v>
      </c>
      <c r="B1375" s="86" t="s">
        <v>3091</v>
      </c>
      <c r="C1375" s="86">
        <v>3</v>
      </c>
      <c r="D1375" s="123">
        <v>0.008737752421594617</v>
      </c>
      <c r="E1375" s="123">
        <v>1.9941704563392761</v>
      </c>
      <c r="F1375" s="86" t="s">
        <v>2367</v>
      </c>
      <c r="G1375" s="86" t="b">
        <v>0</v>
      </c>
      <c r="H1375" s="86" t="b">
        <v>0</v>
      </c>
      <c r="I1375" s="86" t="b">
        <v>0</v>
      </c>
      <c r="J1375" s="86" t="b">
        <v>0</v>
      </c>
      <c r="K1375" s="86" t="b">
        <v>0</v>
      </c>
      <c r="L1375" s="86" t="b">
        <v>0</v>
      </c>
    </row>
    <row r="1376" spans="1:12" ht="15">
      <c r="A1376" s="86" t="s">
        <v>3091</v>
      </c>
      <c r="B1376" s="86" t="s">
        <v>2553</v>
      </c>
      <c r="C1376" s="86">
        <v>3</v>
      </c>
      <c r="D1376" s="123">
        <v>0.008737752421594617</v>
      </c>
      <c r="E1376" s="123">
        <v>1.693140460675295</v>
      </c>
      <c r="F1376" s="86" t="s">
        <v>2367</v>
      </c>
      <c r="G1376" s="86" t="b">
        <v>0</v>
      </c>
      <c r="H1376" s="86" t="b">
        <v>0</v>
      </c>
      <c r="I1376" s="86" t="b">
        <v>0</v>
      </c>
      <c r="J1376" s="86" t="b">
        <v>0</v>
      </c>
      <c r="K1376" s="86" t="b">
        <v>0</v>
      </c>
      <c r="L1376" s="86" t="b">
        <v>0</v>
      </c>
    </row>
    <row r="1377" spans="1:12" ht="15">
      <c r="A1377" s="86" t="s">
        <v>2553</v>
      </c>
      <c r="B1377" s="86" t="s">
        <v>3195</v>
      </c>
      <c r="C1377" s="86">
        <v>3</v>
      </c>
      <c r="D1377" s="123">
        <v>0.008737752421594617</v>
      </c>
      <c r="E1377" s="123">
        <v>1.693140460675295</v>
      </c>
      <c r="F1377" s="86" t="s">
        <v>2367</v>
      </c>
      <c r="G1377" s="86" t="b">
        <v>0</v>
      </c>
      <c r="H1377" s="86" t="b">
        <v>0</v>
      </c>
      <c r="I1377" s="86" t="b">
        <v>0</v>
      </c>
      <c r="J1377" s="86" t="b">
        <v>0</v>
      </c>
      <c r="K1377" s="86" t="b">
        <v>0</v>
      </c>
      <c r="L1377" s="86" t="b">
        <v>0</v>
      </c>
    </row>
    <row r="1378" spans="1:12" ht="15">
      <c r="A1378" s="86" t="s">
        <v>3195</v>
      </c>
      <c r="B1378" s="86" t="s">
        <v>587</v>
      </c>
      <c r="C1378" s="86">
        <v>3</v>
      </c>
      <c r="D1378" s="123">
        <v>0.008737752421594617</v>
      </c>
      <c r="E1378" s="123">
        <v>1.0563183630881205</v>
      </c>
      <c r="F1378" s="86" t="s">
        <v>2367</v>
      </c>
      <c r="G1378" s="86" t="b">
        <v>0</v>
      </c>
      <c r="H1378" s="86" t="b">
        <v>0</v>
      </c>
      <c r="I1378" s="86" t="b">
        <v>0</v>
      </c>
      <c r="J1378" s="86" t="b">
        <v>0</v>
      </c>
      <c r="K1378" s="86" t="b">
        <v>0</v>
      </c>
      <c r="L1378" s="86" t="b">
        <v>0</v>
      </c>
    </row>
    <row r="1379" spans="1:12" ht="15">
      <c r="A1379" s="86" t="s">
        <v>2551</v>
      </c>
      <c r="B1379" s="86" t="s">
        <v>2554</v>
      </c>
      <c r="C1379" s="86">
        <v>3</v>
      </c>
      <c r="D1379" s="123">
        <v>0.008737752421594617</v>
      </c>
      <c r="E1379" s="123">
        <v>1.3251636753807006</v>
      </c>
      <c r="F1379" s="86" t="s">
        <v>2367</v>
      </c>
      <c r="G1379" s="86" t="b">
        <v>0</v>
      </c>
      <c r="H1379" s="86" t="b">
        <v>0</v>
      </c>
      <c r="I1379" s="86" t="b">
        <v>0</v>
      </c>
      <c r="J1379" s="86" t="b">
        <v>0</v>
      </c>
      <c r="K1379" s="86" t="b">
        <v>0</v>
      </c>
      <c r="L1379" s="86" t="b">
        <v>0</v>
      </c>
    </row>
    <row r="1380" spans="1:12" ht="15">
      <c r="A1380" s="86" t="s">
        <v>2554</v>
      </c>
      <c r="B1380" s="86" t="s">
        <v>2554</v>
      </c>
      <c r="C1380" s="86">
        <v>3</v>
      </c>
      <c r="D1380" s="123">
        <v>0.008737752421594617</v>
      </c>
      <c r="E1380" s="123">
        <v>1.3921104650113136</v>
      </c>
      <c r="F1380" s="86" t="s">
        <v>2367</v>
      </c>
      <c r="G1380" s="86" t="b">
        <v>0</v>
      </c>
      <c r="H1380" s="86" t="b">
        <v>0</v>
      </c>
      <c r="I1380" s="86" t="b">
        <v>0</v>
      </c>
      <c r="J1380" s="86" t="b">
        <v>0</v>
      </c>
      <c r="K1380" s="86" t="b">
        <v>0</v>
      </c>
      <c r="L1380" s="86" t="b">
        <v>0</v>
      </c>
    </row>
    <row r="1381" spans="1:12" ht="15">
      <c r="A1381" s="86" t="s">
        <v>2554</v>
      </c>
      <c r="B1381" s="86" t="s">
        <v>3322</v>
      </c>
      <c r="C1381" s="86">
        <v>3</v>
      </c>
      <c r="D1381" s="123">
        <v>0.008737752421594617</v>
      </c>
      <c r="E1381" s="123">
        <v>1.693140460675295</v>
      </c>
      <c r="F1381" s="86" t="s">
        <v>2367</v>
      </c>
      <c r="G1381" s="86" t="b">
        <v>0</v>
      </c>
      <c r="H1381" s="86" t="b">
        <v>0</v>
      </c>
      <c r="I1381" s="86" t="b">
        <v>0</v>
      </c>
      <c r="J1381" s="86" t="b">
        <v>0</v>
      </c>
      <c r="K1381" s="86" t="b">
        <v>0</v>
      </c>
      <c r="L1381" s="86" t="b">
        <v>0</v>
      </c>
    </row>
    <row r="1382" spans="1:12" ht="15">
      <c r="A1382" s="86" t="s">
        <v>3322</v>
      </c>
      <c r="B1382" s="86" t="s">
        <v>3121</v>
      </c>
      <c r="C1382" s="86">
        <v>3</v>
      </c>
      <c r="D1382" s="123">
        <v>0.008737752421594617</v>
      </c>
      <c r="E1382" s="123">
        <v>1.9941704563392761</v>
      </c>
      <c r="F1382" s="86" t="s">
        <v>2367</v>
      </c>
      <c r="G1382" s="86" t="b">
        <v>0</v>
      </c>
      <c r="H1382" s="86" t="b">
        <v>0</v>
      </c>
      <c r="I1382" s="86" t="b">
        <v>0</v>
      </c>
      <c r="J1382" s="86" t="b">
        <v>0</v>
      </c>
      <c r="K1382" s="86" t="b">
        <v>0</v>
      </c>
      <c r="L1382" s="86" t="b">
        <v>0</v>
      </c>
    </row>
    <row r="1383" spans="1:12" ht="15">
      <c r="A1383" s="86" t="s">
        <v>3121</v>
      </c>
      <c r="B1383" s="86" t="s">
        <v>3323</v>
      </c>
      <c r="C1383" s="86">
        <v>3</v>
      </c>
      <c r="D1383" s="123">
        <v>0.008737752421594617</v>
      </c>
      <c r="E1383" s="123">
        <v>1.9941704563392761</v>
      </c>
      <c r="F1383" s="86" t="s">
        <v>2367</v>
      </c>
      <c r="G1383" s="86" t="b">
        <v>0</v>
      </c>
      <c r="H1383" s="86" t="b">
        <v>0</v>
      </c>
      <c r="I1383" s="86" t="b">
        <v>0</v>
      </c>
      <c r="J1383" s="86" t="b">
        <v>0</v>
      </c>
      <c r="K1383" s="86" t="b">
        <v>0</v>
      </c>
      <c r="L1383" s="86" t="b">
        <v>0</v>
      </c>
    </row>
    <row r="1384" spans="1:12" ht="15">
      <c r="A1384" s="86" t="s">
        <v>3323</v>
      </c>
      <c r="B1384" s="86" t="s">
        <v>587</v>
      </c>
      <c r="C1384" s="86">
        <v>3</v>
      </c>
      <c r="D1384" s="123">
        <v>0.008737752421594617</v>
      </c>
      <c r="E1384" s="123">
        <v>1.0563183630881205</v>
      </c>
      <c r="F1384" s="86" t="s">
        <v>2367</v>
      </c>
      <c r="G1384" s="86" t="b">
        <v>0</v>
      </c>
      <c r="H1384" s="86" t="b">
        <v>0</v>
      </c>
      <c r="I1384" s="86" t="b">
        <v>0</v>
      </c>
      <c r="J1384" s="86" t="b">
        <v>0</v>
      </c>
      <c r="K1384" s="86" t="b">
        <v>0</v>
      </c>
      <c r="L1384" s="86" t="b">
        <v>0</v>
      </c>
    </row>
    <row r="1385" spans="1:12" ht="15">
      <c r="A1385" s="86" t="s">
        <v>3636</v>
      </c>
      <c r="B1385" s="86" t="s">
        <v>3637</v>
      </c>
      <c r="C1385" s="86">
        <v>2</v>
      </c>
      <c r="D1385" s="123">
        <v>0.0069189028093592335</v>
      </c>
      <c r="E1385" s="123">
        <v>2.1702617153949575</v>
      </c>
      <c r="F1385" s="86" t="s">
        <v>2367</v>
      </c>
      <c r="G1385" s="86" t="b">
        <v>0</v>
      </c>
      <c r="H1385" s="86" t="b">
        <v>0</v>
      </c>
      <c r="I1385" s="86" t="b">
        <v>0</v>
      </c>
      <c r="J1385" s="86" t="b">
        <v>0</v>
      </c>
      <c r="K1385" s="86" t="b">
        <v>1</v>
      </c>
      <c r="L1385" s="86" t="b">
        <v>0</v>
      </c>
    </row>
    <row r="1386" spans="1:12" ht="15">
      <c r="A1386" s="86" t="s">
        <v>3637</v>
      </c>
      <c r="B1386" s="86" t="s">
        <v>2466</v>
      </c>
      <c r="C1386" s="86">
        <v>2</v>
      </c>
      <c r="D1386" s="123">
        <v>0.0069189028093592335</v>
      </c>
      <c r="E1386" s="123">
        <v>2.1702617153949575</v>
      </c>
      <c r="F1386" s="86" t="s">
        <v>2367</v>
      </c>
      <c r="G1386" s="86" t="b">
        <v>0</v>
      </c>
      <c r="H1386" s="86" t="b">
        <v>1</v>
      </c>
      <c r="I1386" s="86" t="b">
        <v>0</v>
      </c>
      <c r="J1386" s="86" t="b">
        <v>0</v>
      </c>
      <c r="K1386" s="86" t="b">
        <v>0</v>
      </c>
      <c r="L1386" s="86" t="b">
        <v>0</v>
      </c>
    </row>
    <row r="1387" spans="1:12" ht="15">
      <c r="A1387" s="86" t="s">
        <v>2466</v>
      </c>
      <c r="B1387" s="86" t="s">
        <v>2544</v>
      </c>
      <c r="C1387" s="86">
        <v>2</v>
      </c>
      <c r="D1387" s="123">
        <v>0.0069189028093592335</v>
      </c>
      <c r="E1387" s="123">
        <v>2.1702617153949575</v>
      </c>
      <c r="F1387" s="86" t="s">
        <v>2367</v>
      </c>
      <c r="G1387" s="86" t="b">
        <v>0</v>
      </c>
      <c r="H1387" s="86" t="b">
        <v>0</v>
      </c>
      <c r="I1387" s="86" t="b">
        <v>0</v>
      </c>
      <c r="J1387" s="86" t="b">
        <v>0</v>
      </c>
      <c r="K1387" s="86" t="b">
        <v>0</v>
      </c>
      <c r="L1387" s="86" t="b">
        <v>0</v>
      </c>
    </row>
    <row r="1388" spans="1:12" ht="15">
      <c r="A1388" s="86" t="s">
        <v>2544</v>
      </c>
      <c r="B1388" s="86" t="s">
        <v>3124</v>
      </c>
      <c r="C1388" s="86">
        <v>2</v>
      </c>
      <c r="D1388" s="123">
        <v>0.0069189028093592335</v>
      </c>
      <c r="E1388" s="123">
        <v>1.869231719730976</v>
      </c>
      <c r="F1388" s="86" t="s">
        <v>2367</v>
      </c>
      <c r="G1388" s="86" t="b">
        <v>0</v>
      </c>
      <c r="H1388" s="86" t="b">
        <v>0</v>
      </c>
      <c r="I1388" s="86" t="b">
        <v>0</v>
      </c>
      <c r="J1388" s="86" t="b">
        <v>0</v>
      </c>
      <c r="K1388" s="86" t="b">
        <v>0</v>
      </c>
      <c r="L1388" s="86" t="b">
        <v>0</v>
      </c>
    </row>
    <row r="1389" spans="1:12" ht="15">
      <c r="A1389" s="86" t="s">
        <v>3124</v>
      </c>
      <c r="B1389" s="86" t="s">
        <v>3638</v>
      </c>
      <c r="C1389" s="86">
        <v>2</v>
      </c>
      <c r="D1389" s="123">
        <v>0.0069189028093592335</v>
      </c>
      <c r="E1389" s="123">
        <v>1.869231719730976</v>
      </c>
      <c r="F1389" s="86" t="s">
        <v>2367</v>
      </c>
      <c r="G1389" s="86" t="b">
        <v>0</v>
      </c>
      <c r="H1389" s="86" t="b">
        <v>0</v>
      </c>
      <c r="I1389" s="86" t="b">
        <v>0</v>
      </c>
      <c r="J1389" s="86" t="b">
        <v>1</v>
      </c>
      <c r="K1389" s="86" t="b">
        <v>0</v>
      </c>
      <c r="L1389" s="86" t="b">
        <v>0</v>
      </c>
    </row>
    <row r="1390" spans="1:12" ht="15">
      <c r="A1390" s="86" t="s">
        <v>3638</v>
      </c>
      <c r="B1390" s="86" t="s">
        <v>3285</v>
      </c>
      <c r="C1390" s="86">
        <v>2</v>
      </c>
      <c r="D1390" s="123">
        <v>0.0069189028093592335</v>
      </c>
      <c r="E1390" s="123">
        <v>1.869231719730976</v>
      </c>
      <c r="F1390" s="86" t="s">
        <v>2367</v>
      </c>
      <c r="G1390" s="86" t="b">
        <v>1</v>
      </c>
      <c r="H1390" s="86" t="b">
        <v>0</v>
      </c>
      <c r="I1390" s="86" t="b">
        <v>0</v>
      </c>
      <c r="J1390" s="86" t="b">
        <v>0</v>
      </c>
      <c r="K1390" s="86" t="b">
        <v>0</v>
      </c>
      <c r="L1390" s="86" t="b">
        <v>0</v>
      </c>
    </row>
    <row r="1391" spans="1:12" ht="15">
      <c r="A1391" s="86" t="s">
        <v>3285</v>
      </c>
      <c r="B1391" s="86" t="s">
        <v>3123</v>
      </c>
      <c r="C1391" s="86">
        <v>2</v>
      </c>
      <c r="D1391" s="123">
        <v>0.0069189028093592335</v>
      </c>
      <c r="E1391" s="123">
        <v>1.869231719730976</v>
      </c>
      <c r="F1391" s="86" t="s">
        <v>2367</v>
      </c>
      <c r="G1391" s="86" t="b">
        <v>0</v>
      </c>
      <c r="H1391" s="86" t="b">
        <v>0</v>
      </c>
      <c r="I1391" s="86" t="b">
        <v>0</v>
      </c>
      <c r="J1391" s="86" t="b">
        <v>0</v>
      </c>
      <c r="K1391" s="86" t="b">
        <v>0</v>
      </c>
      <c r="L1391" s="86" t="b">
        <v>0</v>
      </c>
    </row>
    <row r="1392" spans="1:12" ht="15">
      <c r="A1392" s="86" t="s">
        <v>3123</v>
      </c>
      <c r="B1392" s="86" t="s">
        <v>3639</v>
      </c>
      <c r="C1392" s="86">
        <v>2</v>
      </c>
      <c r="D1392" s="123">
        <v>0.0069189028093592335</v>
      </c>
      <c r="E1392" s="123">
        <v>2.1702617153949575</v>
      </c>
      <c r="F1392" s="86" t="s">
        <v>2367</v>
      </c>
      <c r="G1392" s="86" t="b">
        <v>0</v>
      </c>
      <c r="H1392" s="86" t="b">
        <v>0</v>
      </c>
      <c r="I1392" s="86" t="b">
        <v>0</v>
      </c>
      <c r="J1392" s="86" t="b">
        <v>0</v>
      </c>
      <c r="K1392" s="86" t="b">
        <v>0</v>
      </c>
      <c r="L1392" s="86" t="b">
        <v>0</v>
      </c>
    </row>
    <row r="1393" spans="1:12" ht="15">
      <c r="A1393" s="86" t="s">
        <v>3639</v>
      </c>
      <c r="B1393" s="86" t="s">
        <v>3137</v>
      </c>
      <c r="C1393" s="86">
        <v>2</v>
      </c>
      <c r="D1393" s="123">
        <v>0.0069189028093592335</v>
      </c>
      <c r="E1393" s="123">
        <v>2.1702617153949575</v>
      </c>
      <c r="F1393" s="86" t="s">
        <v>2367</v>
      </c>
      <c r="G1393" s="86" t="b">
        <v>0</v>
      </c>
      <c r="H1393" s="86" t="b">
        <v>0</v>
      </c>
      <c r="I1393" s="86" t="b">
        <v>0</v>
      </c>
      <c r="J1393" s="86" t="b">
        <v>0</v>
      </c>
      <c r="K1393" s="86" t="b">
        <v>0</v>
      </c>
      <c r="L1393" s="86" t="b">
        <v>0</v>
      </c>
    </row>
    <row r="1394" spans="1:12" ht="15">
      <c r="A1394" s="86" t="s">
        <v>3137</v>
      </c>
      <c r="B1394" s="86" t="s">
        <v>3138</v>
      </c>
      <c r="C1394" s="86">
        <v>2</v>
      </c>
      <c r="D1394" s="123">
        <v>0.0069189028093592335</v>
      </c>
      <c r="E1394" s="123">
        <v>2.1702617153949575</v>
      </c>
      <c r="F1394" s="86" t="s">
        <v>2367</v>
      </c>
      <c r="G1394" s="86" t="b">
        <v>0</v>
      </c>
      <c r="H1394" s="86" t="b">
        <v>0</v>
      </c>
      <c r="I1394" s="86" t="b">
        <v>0</v>
      </c>
      <c r="J1394" s="86" t="b">
        <v>0</v>
      </c>
      <c r="K1394" s="86" t="b">
        <v>0</v>
      </c>
      <c r="L1394" s="86" t="b">
        <v>0</v>
      </c>
    </row>
    <row r="1395" spans="1:12" ht="15">
      <c r="A1395" s="86" t="s">
        <v>3138</v>
      </c>
      <c r="B1395" s="86" t="s">
        <v>3285</v>
      </c>
      <c r="C1395" s="86">
        <v>2</v>
      </c>
      <c r="D1395" s="123">
        <v>0.0069189028093592335</v>
      </c>
      <c r="E1395" s="123">
        <v>1.869231719730976</v>
      </c>
      <c r="F1395" s="86" t="s">
        <v>2367</v>
      </c>
      <c r="G1395" s="86" t="b">
        <v>0</v>
      </c>
      <c r="H1395" s="86" t="b">
        <v>0</v>
      </c>
      <c r="I1395" s="86" t="b">
        <v>0</v>
      </c>
      <c r="J1395" s="86" t="b">
        <v>0</v>
      </c>
      <c r="K1395" s="86" t="b">
        <v>0</v>
      </c>
      <c r="L1395" s="86" t="b">
        <v>0</v>
      </c>
    </row>
    <row r="1396" spans="1:12" ht="15">
      <c r="A1396" s="86" t="s">
        <v>3285</v>
      </c>
      <c r="B1396" s="86" t="s">
        <v>3102</v>
      </c>
      <c r="C1396" s="86">
        <v>2</v>
      </c>
      <c r="D1396" s="123">
        <v>0.0069189028093592335</v>
      </c>
      <c r="E1396" s="123">
        <v>1.869231719730976</v>
      </c>
      <c r="F1396" s="86" t="s">
        <v>2367</v>
      </c>
      <c r="G1396" s="86" t="b">
        <v>0</v>
      </c>
      <c r="H1396" s="86" t="b">
        <v>0</v>
      </c>
      <c r="I1396" s="86" t="b">
        <v>0</v>
      </c>
      <c r="J1396" s="86" t="b">
        <v>0</v>
      </c>
      <c r="K1396" s="86" t="b">
        <v>0</v>
      </c>
      <c r="L1396" s="86" t="b">
        <v>0</v>
      </c>
    </row>
    <row r="1397" spans="1:12" ht="15">
      <c r="A1397" s="86" t="s">
        <v>3102</v>
      </c>
      <c r="B1397" s="86" t="s">
        <v>3124</v>
      </c>
      <c r="C1397" s="86">
        <v>2</v>
      </c>
      <c r="D1397" s="123">
        <v>0.0069189028093592335</v>
      </c>
      <c r="E1397" s="123">
        <v>1.869231719730976</v>
      </c>
      <c r="F1397" s="86" t="s">
        <v>2367</v>
      </c>
      <c r="G1397" s="86" t="b">
        <v>0</v>
      </c>
      <c r="H1397" s="86" t="b">
        <v>0</v>
      </c>
      <c r="I1397" s="86" t="b">
        <v>0</v>
      </c>
      <c r="J1397" s="86" t="b">
        <v>0</v>
      </c>
      <c r="K1397" s="86" t="b">
        <v>0</v>
      </c>
      <c r="L1397" s="86" t="b">
        <v>0</v>
      </c>
    </row>
    <row r="1398" spans="1:12" ht="15">
      <c r="A1398" s="86" t="s">
        <v>3124</v>
      </c>
      <c r="B1398" s="86" t="s">
        <v>3357</v>
      </c>
      <c r="C1398" s="86">
        <v>2</v>
      </c>
      <c r="D1398" s="123">
        <v>0.0069189028093592335</v>
      </c>
      <c r="E1398" s="123">
        <v>1.869231719730976</v>
      </c>
      <c r="F1398" s="86" t="s">
        <v>2367</v>
      </c>
      <c r="G1398" s="86" t="b">
        <v>0</v>
      </c>
      <c r="H1398" s="86" t="b">
        <v>0</v>
      </c>
      <c r="I1398" s="86" t="b">
        <v>0</v>
      </c>
      <c r="J1398" s="86" t="b">
        <v>0</v>
      </c>
      <c r="K1398" s="86" t="b">
        <v>0</v>
      </c>
      <c r="L1398" s="86" t="b">
        <v>0</v>
      </c>
    </row>
    <row r="1399" spans="1:12" ht="15">
      <c r="A1399" s="86" t="s">
        <v>3357</v>
      </c>
      <c r="B1399" s="86" t="s">
        <v>3640</v>
      </c>
      <c r="C1399" s="86">
        <v>2</v>
      </c>
      <c r="D1399" s="123">
        <v>0.0069189028093592335</v>
      </c>
      <c r="E1399" s="123">
        <v>2.1702617153949575</v>
      </c>
      <c r="F1399" s="86" t="s">
        <v>2367</v>
      </c>
      <c r="G1399" s="86" t="b">
        <v>0</v>
      </c>
      <c r="H1399" s="86" t="b">
        <v>0</v>
      </c>
      <c r="I1399" s="86" t="b">
        <v>0</v>
      </c>
      <c r="J1399" s="86" t="b">
        <v>0</v>
      </c>
      <c r="K1399" s="86" t="b">
        <v>0</v>
      </c>
      <c r="L1399" s="86" t="b">
        <v>0</v>
      </c>
    </row>
    <row r="1400" spans="1:12" ht="15">
      <c r="A1400" s="86" t="s">
        <v>3640</v>
      </c>
      <c r="B1400" s="86" t="s">
        <v>3641</v>
      </c>
      <c r="C1400" s="86">
        <v>2</v>
      </c>
      <c r="D1400" s="123">
        <v>0.0069189028093592335</v>
      </c>
      <c r="E1400" s="123">
        <v>2.1702617153949575</v>
      </c>
      <c r="F1400" s="86" t="s">
        <v>2367</v>
      </c>
      <c r="G1400" s="86" t="b">
        <v>0</v>
      </c>
      <c r="H1400" s="86" t="b">
        <v>0</v>
      </c>
      <c r="I1400" s="86" t="b">
        <v>0</v>
      </c>
      <c r="J1400" s="86" t="b">
        <v>0</v>
      </c>
      <c r="K1400" s="86" t="b">
        <v>0</v>
      </c>
      <c r="L1400" s="86" t="b">
        <v>0</v>
      </c>
    </row>
    <row r="1401" spans="1:12" ht="15">
      <c r="A1401" s="86" t="s">
        <v>3641</v>
      </c>
      <c r="B1401" s="86" t="s">
        <v>587</v>
      </c>
      <c r="C1401" s="86">
        <v>2</v>
      </c>
      <c r="D1401" s="123">
        <v>0.0069189028093592335</v>
      </c>
      <c r="E1401" s="123">
        <v>1.0563183630881205</v>
      </c>
      <c r="F1401" s="86" t="s">
        <v>2367</v>
      </c>
      <c r="G1401" s="86" t="b">
        <v>0</v>
      </c>
      <c r="H1401" s="86" t="b">
        <v>0</v>
      </c>
      <c r="I1401" s="86" t="b">
        <v>0</v>
      </c>
      <c r="J1401" s="86" t="b">
        <v>0</v>
      </c>
      <c r="K1401" s="86" t="b">
        <v>0</v>
      </c>
      <c r="L1401" s="86" t="b">
        <v>0</v>
      </c>
    </row>
    <row r="1402" spans="1:12" ht="15">
      <c r="A1402" s="86" t="s">
        <v>613</v>
      </c>
      <c r="B1402" s="86" t="s">
        <v>2464</v>
      </c>
      <c r="C1402" s="86">
        <v>2</v>
      </c>
      <c r="D1402" s="123">
        <v>0.0069189028093592335</v>
      </c>
      <c r="E1402" s="123">
        <v>2.1702617153949575</v>
      </c>
      <c r="F1402" s="86" t="s">
        <v>2367</v>
      </c>
      <c r="G1402" s="86" t="b">
        <v>0</v>
      </c>
      <c r="H1402" s="86" t="b">
        <v>0</v>
      </c>
      <c r="I1402" s="86" t="b">
        <v>0</v>
      </c>
      <c r="J1402" s="86" t="b">
        <v>0</v>
      </c>
      <c r="K1402" s="86" t="b">
        <v>0</v>
      </c>
      <c r="L1402" s="86" t="b">
        <v>0</v>
      </c>
    </row>
    <row r="1403" spans="1:12" ht="15">
      <c r="A1403" s="86" t="s">
        <v>2557</v>
      </c>
      <c r="B1403" s="86" t="s">
        <v>2556</v>
      </c>
      <c r="C1403" s="86">
        <v>13</v>
      </c>
      <c r="D1403" s="123">
        <v>0.01769288186103408</v>
      </c>
      <c r="E1403" s="123">
        <v>1.2195569528367716</v>
      </c>
      <c r="F1403" s="86" t="s">
        <v>2368</v>
      </c>
      <c r="G1403" s="86" t="b">
        <v>0</v>
      </c>
      <c r="H1403" s="86" t="b">
        <v>0</v>
      </c>
      <c r="I1403" s="86" t="b">
        <v>0</v>
      </c>
      <c r="J1403" s="86" t="b">
        <v>0</v>
      </c>
      <c r="K1403" s="86" t="b">
        <v>0</v>
      </c>
      <c r="L1403" s="86" t="b">
        <v>0</v>
      </c>
    </row>
    <row r="1404" spans="1:12" ht="15">
      <c r="A1404" s="86" t="s">
        <v>2556</v>
      </c>
      <c r="B1404" s="86" t="s">
        <v>2559</v>
      </c>
      <c r="C1404" s="86">
        <v>7</v>
      </c>
      <c r="D1404" s="123">
        <v>0.00952693638671066</v>
      </c>
      <c r="E1404" s="123">
        <v>1.2195569528367716</v>
      </c>
      <c r="F1404" s="86" t="s">
        <v>2368</v>
      </c>
      <c r="G1404" s="86" t="b">
        <v>0</v>
      </c>
      <c r="H1404" s="86" t="b">
        <v>0</v>
      </c>
      <c r="I1404" s="86" t="b">
        <v>0</v>
      </c>
      <c r="J1404" s="86" t="b">
        <v>0</v>
      </c>
      <c r="K1404" s="86" t="b">
        <v>0</v>
      </c>
      <c r="L1404" s="86" t="b">
        <v>0</v>
      </c>
    </row>
    <row r="1405" spans="1:12" ht="15">
      <c r="A1405" s="86" t="s">
        <v>2560</v>
      </c>
      <c r="B1405" s="86" t="s">
        <v>2561</v>
      </c>
      <c r="C1405" s="86">
        <v>6</v>
      </c>
      <c r="D1405" s="123">
        <v>0.009364992452782167</v>
      </c>
      <c r="E1405" s="123">
        <v>1.7201593034059568</v>
      </c>
      <c r="F1405" s="86" t="s">
        <v>2368</v>
      </c>
      <c r="G1405" s="86" t="b">
        <v>0</v>
      </c>
      <c r="H1405" s="86" t="b">
        <v>1</v>
      </c>
      <c r="I1405" s="86" t="b">
        <v>0</v>
      </c>
      <c r="J1405" s="86" t="b">
        <v>0</v>
      </c>
      <c r="K1405" s="86" t="b">
        <v>0</v>
      </c>
      <c r="L1405" s="86" t="b">
        <v>0</v>
      </c>
    </row>
    <row r="1406" spans="1:12" ht="15">
      <c r="A1406" s="86" t="s">
        <v>2561</v>
      </c>
      <c r="B1406" s="86" t="s">
        <v>2562</v>
      </c>
      <c r="C1406" s="86">
        <v>6</v>
      </c>
      <c r="D1406" s="123">
        <v>0.009364992452782167</v>
      </c>
      <c r="E1406" s="123">
        <v>1.7201593034059568</v>
      </c>
      <c r="F1406" s="86" t="s">
        <v>2368</v>
      </c>
      <c r="G1406" s="86" t="b">
        <v>0</v>
      </c>
      <c r="H1406" s="86" t="b">
        <v>0</v>
      </c>
      <c r="I1406" s="86" t="b">
        <v>0</v>
      </c>
      <c r="J1406" s="86" t="b">
        <v>0</v>
      </c>
      <c r="K1406" s="86" t="b">
        <v>0</v>
      </c>
      <c r="L1406" s="86" t="b">
        <v>0</v>
      </c>
    </row>
    <row r="1407" spans="1:12" ht="15">
      <c r="A1407" s="86" t="s">
        <v>2563</v>
      </c>
      <c r="B1407" s="86" t="s">
        <v>2556</v>
      </c>
      <c r="C1407" s="86">
        <v>6</v>
      </c>
      <c r="D1407" s="123">
        <v>0.009364992452782167</v>
      </c>
      <c r="E1407" s="123">
        <v>1.2195569528367716</v>
      </c>
      <c r="F1407" s="86" t="s">
        <v>2368</v>
      </c>
      <c r="G1407" s="86" t="b">
        <v>0</v>
      </c>
      <c r="H1407" s="86" t="b">
        <v>0</v>
      </c>
      <c r="I1407" s="86" t="b">
        <v>0</v>
      </c>
      <c r="J1407" s="86" t="b">
        <v>0</v>
      </c>
      <c r="K1407" s="86" t="b">
        <v>0</v>
      </c>
      <c r="L1407" s="86" t="b">
        <v>0</v>
      </c>
    </row>
    <row r="1408" spans="1:12" ht="15">
      <c r="A1408" s="86" t="s">
        <v>3104</v>
      </c>
      <c r="B1408" s="86" t="s">
        <v>2557</v>
      </c>
      <c r="C1408" s="86">
        <v>6</v>
      </c>
      <c r="D1408" s="123">
        <v>0.009364992452782167</v>
      </c>
      <c r="E1408" s="123">
        <v>1.4191293077419755</v>
      </c>
      <c r="F1408" s="86" t="s">
        <v>2368</v>
      </c>
      <c r="G1408" s="86" t="b">
        <v>0</v>
      </c>
      <c r="H1408" s="86" t="b">
        <v>0</v>
      </c>
      <c r="I1408" s="86" t="b">
        <v>0</v>
      </c>
      <c r="J1408" s="86" t="b">
        <v>0</v>
      </c>
      <c r="K1408" s="86" t="b">
        <v>0</v>
      </c>
      <c r="L1408" s="86" t="b">
        <v>0</v>
      </c>
    </row>
    <row r="1409" spans="1:12" ht="15">
      <c r="A1409" s="86" t="s">
        <v>3082</v>
      </c>
      <c r="B1409" s="86" t="s">
        <v>3097</v>
      </c>
      <c r="C1409" s="86">
        <v>4</v>
      </c>
      <c r="D1409" s="123">
        <v>0.008345910499534554</v>
      </c>
      <c r="E1409" s="123">
        <v>1.7993405494535817</v>
      </c>
      <c r="F1409" s="86" t="s">
        <v>2368</v>
      </c>
      <c r="G1409" s="86" t="b">
        <v>1</v>
      </c>
      <c r="H1409" s="86" t="b">
        <v>0</v>
      </c>
      <c r="I1409" s="86" t="b">
        <v>0</v>
      </c>
      <c r="J1409" s="86" t="b">
        <v>0</v>
      </c>
      <c r="K1409" s="86" t="b">
        <v>0</v>
      </c>
      <c r="L1409" s="86" t="b">
        <v>0</v>
      </c>
    </row>
    <row r="1410" spans="1:12" ht="15">
      <c r="A1410" s="86" t="s">
        <v>3097</v>
      </c>
      <c r="B1410" s="86" t="s">
        <v>3140</v>
      </c>
      <c r="C1410" s="86">
        <v>4</v>
      </c>
      <c r="D1410" s="123">
        <v>0.008345910499534554</v>
      </c>
      <c r="E1410" s="123">
        <v>1.8962505624616381</v>
      </c>
      <c r="F1410" s="86" t="s">
        <v>2368</v>
      </c>
      <c r="G1410" s="86" t="b">
        <v>0</v>
      </c>
      <c r="H1410" s="86" t="b">
        <v>0</v>
      </c>
      <c r="I1410" s="86" t="b">
        <v>0</v>
      </c>
      <c r="J1410" s="86" t="b">
        <v>0</v>
      </c>
      <c r="K1410" s="86" t="b">
        <v>0</v>
      </c>
      <c r="L1410" s="86" t="b">
        <v>0</v>
      </c>
    </row>
    <row r="1411" spans="1:12" ht="15">
      <c r="A1411" s="86" t="s">
        <v>3140</v>
      </c>
      <c r="B1411" s="86" t="s">
        <v>3167</v>
      </c>
      <c r="C1411" s="86">
        <v>4</v>
      </c>
      <c r="D1411" s="123">
        <v>0.008345910499534554</v>
      </c>
      <c r="E1411" s="123">
        <v>1.8962505624616381</v>
      </c>
      <c r="F1411" s="86" t="s">
        <v>2368</v>
      </c>
      <c r="G1411" s="86" t="b">
        <v>0</v>
      </c>
      <c r="H1411" s="86" t="b">
        <v>0</v>
      </c>
      <c r="I1411" s="86" t="b">
        <v>0</v>
      </c>
      <c r="J1411" s="86" t="b">
        <v>0</v>
      </c>
      <c r="K1411" s="86" t="b">
        <v>0</v>
      </c>
      <c r="L1411" s="86" t="b">
        <v>0</v>
      </c>
    </row>
    <row r="1412" spans="1:12" ht="15">
      <c r="A1412" s="86" t="s">
        <v>3167</v>
      </c>
      <c r="B1412" s="86" t="s">
        <v>3093</v>
      </c>
      <c r="C1412" s="86">
        <v>4</v>
      </c>
      <c r="D1412" s="123">
        <v>0.008345910499534554</v>
      </c>
      <c r="E1412" s="123">
        <v>1.8962505624616381</v>
      </c>
      <c r="F1412" s="86" t="s">
        <v>2368</v>
      </c>
      <c r="G1412" s="86" t="b">
        <v>0</v>
      </c>
      <c r="H1412" s="86" t="b">
        <v>0</v>
      </c>
      <c r="I1412" s="86" t="b">
        <v>0</v>
      </c>
      <c r="J1412" s="86" t="b">
        <v>0</v>
      </c>
      <c r="K1412" s="86" t="b">
        <v>0</v>
      </c>
      <c r="L1412" s="86" t="b">
        <v>0</v>
      </c>
    </row>
    <row r="1413" spans="1:12" ht="15">
      <c r="A1413" s="86" t="s">
        <v>3093</v>
      </c>
      <c r="B1413" s="86" t="s">
        <v>3168</v>
      </c>
      <c r="C1413" s="86">
        <v>4</v>
      </c>
      <c r="D1413" s="123">
        <v>0.008345910499534554</v>
      </c>
      <c r="E1413" s="123">
        <v>1.8962505624616381</v>
      </c>
      <c r="F1413" s="86" t="s">
        <v>2368</v>
      </c>
      <c r="G1413" s="86" t="b">
        <v>0</v>
      </c>
      <c r="H1413" s="86" t="b">
        <v>0</v>
      </c>
      <c r="I1413" s="86" t="b">
        <v>0</v>
      </c>
      <c r="J1413" s="86" t="b">
        <v>0</v>
      </c>
      <c r="K1413" s="86" t="b">
        <v>0</v>
      </c>
      <c r="L1413" s="86" t="b">
        <v>0</v>
      </c>
    </row>
    <row r="1414" spans="1:12" ht="15">
      <c r="A1414" s="86" t="s">
        <v>3168</v>
      </c>
      <c r="B1414" s="86" t="s">
        <v>3169</v>
      </c>
      <c r="C1414" s="86">
        <v>4</v>
      </c>
      <c r="D1414" s="123">
        <v>0.008345910499534554</v>
      </c>
      <c r="E1414" s="123">
        <v>1.8962505624616381</v>
      </c>
      <c r="F1414" s="86" t="s">
        <v>2368</v>
      </c>
      <c r="G1414" s="86" t="b">
        <v>0</v>
      </c>
      <c r="H1414" s="86" t="b">
        <v>0</v>
      </c>
      <c r="I1414" s="86" t="b">
        <v>0</v>
      </c>
      <c r="J1414" s="86" t="b">
        <v>0</v>
      </c>
      <c r="K1414" s="86" t="b">
        <v>0</v>
      </c>
      <c r="L1414" s="86" t="b">
        <v>0</v>
      </c>
    </row>
    <row r="1415" spans="1:12" ht="15">
      <c r="A1415" s="86" t="s">
        <v>3169</v>
      </c>
      <c r="B1415" s="86" t="s">
        <v>3125</v>
      </c>
      <c r="C1415" s="86">
        <v>4</v>
      </c>
      <c r="D1415" s="123">
        <v>0.008345910499534554</v>
      </c>
      <c r="E1415" s="123">
        <v>1.7993405494535817</v>
      </c>
      <c r="F1415" s="86" t="s">
        <v>2368</v>
      </c>
      <c r="G1415" s="86" t="b">
        <v>0</v>
      </c>
      <c r="H1415" s="86" t="b">
        <v>0</v>
      </c>
      <c r="I1415" s="86" t="b">
        <v>0</v>
      </c>
      <c r="J1415" s="86" t="b">
        <v>0</v>
      </c>
      <c r="K1415" s="86" t="b">
        <v>0</v>
      </c>
      <c r="L1415" s="86" t="b">
        <v>0</v>
      </c>
    </row>
    <row r="1416" spans="1:12" ht="15">
      <c r="A1416" s="86" t="s">
        <v>3125</v>
      </c>
      <c r="B1416" s="86" t="s">
        <v>587</v>
      </c>
      <c r="C1416" s="86">
        <v>4</v>
      </c>
      <c r="D1416" s="123">
        <v>0.008345910499534554</v>
      </c>
      <c r="E1416" s="123">
        <v>1.122646939828715</v>
      </c>
      <c r="F1416" s="86" t="s">
        <v>2368</v>
      </c>
      <c r="G1416" s="86" t="b">
        <v>0</v>
      </c>
      <c r="H1416" s="86" t="b">
        <v>0</v>
      </c>
      <c r="I1416" s="86" t="b">
        <v>0</v>
      </c>
      <c r="J1416" s="86" t="b">
        <v>0</v>
      </c>
      <c r="K1416" s="86" t="b">
        <v>0</v>
      </c>
      <c r="L1416" s="86" t="b">
        <v>0</v>
      </c>
    </row>
    <row r="1417" spans="1:12" ht="15">
      <c r="A1417" s="86" t="s">
        <v>587</v>
      </c>
      <c r="B1417" s="86" t="s">
        <v>3170</v>
      </c>
      <c r="C1417" s="86">
        <v>4</v>
      </c>
      <c r="D1417" s="123">
        <v>0.008345910499534554</v>
      </c>
      <c r="E1417" s="123">
        <v>1.595220566797657</v>
      </c>
      <c r="F1417" s="86" t="s">
        <v>2368</v>
      </c>
      <c r="G1417" s="86" t="b">
        <v>0</v>
      </c>
      <c r="H1417" s="86" t="b">
        <v>0</v>
      </c>
      <c r="I1417" s="86" t="b">
        <v>0</v>
      </c>
      <c r="J1417" s="86" t="b">
        <v>0</v>
      </c>
      <c r="K1417" s="86" t="b">
        <v>0</v>
      </c>
      <c r="L1417" s="86" t="b">
        <v>0</v>
      </c>
    </row>
    <row r="1418" spans="1:12" ht="15">
      <c r="A1418" s="86" t="s">
        <v>3170</v>
      </c>
      <c r="B1418" s="86" t="s">
        <v>403</v>
      </c>
      <c r="C1418" s="86">
        <v>4</v>
      </c>
      <c r="D1418" s="123">
        <v>0.008345910499534554</v>
      </c>
      <c r="E1418" s="123">
        <v>1.6532125137753435</v>
      </c>
      <c r="F1418" s="86" t="s">
        <v>2368</v>
      </c>
      <c r="G1418" s="86" t="b">
        <v>0</v>
      </c>
      <c r="H1418" s="86" t="b">
        <v>0</v>
      </c>
      <c r="I1418" s="86" t="b">
        <v>0</v>
      </c>
      <c r="J1418" s="86" t="b">
        <v>0</v>
      </c>
      <c r="K1418" s="86" t="b">
        <v>0</v>
      </c>
      <c r="L1418" s="86" t="b">
        <v>0</v>
      </c>
    </row>
    <row r="1419" spans="1:12" ht="15">
      <c r="A1419" s="86" t="s">
        <v>403</v>
      </c>
      <c r="B1419" s="86" t="s">
        <v>3171</v>
      </c>
      <c r="C1419" s="86">
        <v>4</v>
      </c>
      <c r="D1419" s="123">
        <v>0.008345910499534554</v>
      </c>
      <c r="E1419" s="123">
        <v>1.8962505624616381</v>
      </c>
      <c r="F1419" s="86" t="s">
        <v>2368</v>
      </c>
      <c r="G1419" s="86" t="b">
        <v>0</v>
      </c>
      <c r="H1419" s="86" t="b">
        <v>0</v>
      </c>
      <c r="I1419" s="86" t="b">
        <v>0</v>
      </c>
      <c r="J1419" s="86" t="b">
        <v>0</v>
      </c>
      <c r="K1419" s="86" t="b">
        <v>0</v>
      </c>
      <c r="L1419" s="86" t="b">
        <v>0</v>
      </c>
    </row>
    <row r="1420" spans="1:12" ht="15">
      <c r="A1420" s="86" t="s">
        <v>3171</v>
      </c>
      <c r="B1420" s="86" t="s">
        <v>2558</v>
      </c>
      <c r="C1420" s="86">
        <v>4</v>
      </c>
      <c r="D1420" s="123">
        <v>0.008345910499534554</v>
      </c>
      <c r="E1420" s="123">
        <v>1.4983105537896004</v>
      </c>
      <c r="F1420" s="86" t="s">
        <v>2368</v>
      </c>
      <c r="G1420" s="86" t="b">
        <v>0</v>
      </c>
      <c r="H1420" s="86" t="b">
        <v>0</v>
      </c>
      <c r="I1420" s="86" t="b">
        <v>0</v>
      </c>
      <c r="J1420" s="86" t="b">
        <v>0</v>
      </c>
      <c r="K1420" s="86" t="b">
        <v>0</v>
      </c>
      <c r="L1420" s="86" t="b">
        <v>0</v>
      </c>
    </row>
    <row r="1421" spans="1:12" ht="15">
      <c r="A1421" s="86" t="s">
        <v>2558</v>
      </c>
      <c r="B1421" s="86" t="s">
        <v>3172</v>
      </c>
      <c r="C1421" s="86">
        <v>4</v>
      </c>
      <c r="D1421" s="123">
        <v>0.008345910499534554</v>
      </c>
      <c r="E1421" s="123">
        <v>1.4983105537896004</v>
      </c>
      <c r="F1421" s="86" t="s">
        <v>2368</v>
      </c>
      <c r="G1421" s="86" t="b">
        <v>0</v>
      </c>
      <c r="H1421" s="86" t="b">
        <v>0</v>
      </c>
      <c r="I1421" s="86" t="b">
        <v>0</v>
      </c>
      <c r="J1421" s="86" t="b">
        <v>0</v>
      </c>
      <c r="K1421" s="86" t="b">
        <v>0</v>
      </c>
      <c r="L1421" s="86" t="b">
        <v>0</v>
      </c>
    </row>
    <row r="1422" spans="1:12" ht="15">
      <c r="A1422" s="86" t="s">
        <v>3172</v>
      </c>
      <c r="B1422" s="86" t="s">
        <v>3094</v>
      </c>
      <c r="C1422" s="86">
        <v>4</v>
      </c>
      <c r="D1422" s="123">
        <v>0.008345910499534554</v>
      </c>
      <c r="E1422" s="123">
        <v>1.8962505624616381</v>
      </c>
      <c r="F1422" s="86" t="s">
        <v>2368</v>
      </c>
      <c r="G1422" s="86" t="b">
        <v>0</v>
      </c>
      <c r="H1422" s="86" t="b">
        <v>0</v>
      </c>
      <c r="I1422" s="86" t="b">
        <v>0</v>
      </c>
      <c r="J1422" s="86" t="b">
        <v>0</v>
      </c>
      <c r="K1422" s="86" t="b">
        <v>0</v>
      </c>
      <c r="L1422" s="86" t="b">
        <v>0</v>
      </c>
    </row>
    <row r="1423" spans="1:12" ht="15">
      <c r="A1423" s="86" t="s">
        <v>3094</v>
      </c>
      <c r="B1423" s="86" t="s">
        <v>3105</v>
      </c>
      <c r="C1423" s="86">
        <v>4</v>
      </c>
      <c r="D1423" s="123">
        <v>0.008345910499534554</v>
      </c>
      <c r="E1423" s="123">
        <v>1.8962505624616381</v>
      </c>
      <c r="F1423" s="86" t="s">
        <v>2368</v>
      </c>
      <c r="G1423" s="86" t="b">
        <v>0</v>
      </c>
      <c r="H1423" s="86" t="b">
        <v>0</v>
      </c>
      <c r="I1423" s="86" t="b">
        <v>0</v>
      </c>
      <c r="J1423" s="86" t="b">
        <v>0</v>
      </c>
      <c r="K1423" s="86" t="b">
        <v>0</v>
      </c>
      <c r="L1423" s="86" t="b">
        <v>0</v>
      </c>
    </row>
    <row r="1424" spans="1:12" ht="15">
      <c r="A1424" s="86" t="s">
        <v>3105</v>
      </c>
      <c r="B1424" s="86" t="s">
        <v>3173</v>
      </c>
      <c r="C1424" s="86">
        <v>4</v>
      </c>
      <c r="D1424" s="123">
        <v>0.008345910499534554</v>
      </c>
      <c r="E1424" s="123">
        <v>1.8962505624616381</v>
      </c>
      <c r="F1424" s="86" t="s">
        <v>2368</v>
      </c>
      <c r="G1424" s="86" t="b">
        <v>0</v>
      </c>
      <c r="H1424" s="86" t="b">
        <v>0</v>
      </c>
      <c r="I1424" s="86" t="b">
        <v>0</v>
      </c>
      <c r="J1424" s="86" t="b">
        <v>1</v>
      </c>
      <c r="K1424" s="86" t="b">
        <v>0</v>
      </c>
      <c r="L1424" s="86" t="b">
        <v>0</v>
      </c>
    </row>
    <row r="1425" spans="1:12" ht="15">
      <c r="A1425" s="86" t="s">
        <v>3173</v>
      </c>
      <c r="B1425" s="86" t="s">
        <v>3174</v>
      </c>
      <c r="C1425" s="86">
        <v>4</v>
      </c>
      <c r="D1425" s="123">
        <v>0.008345910499534554</v>
      </c>
      <c r="E1425" s="123">
        <v>1.8962505624616381</v>
      </c>
      <c r="F1425" s="86" t="s">
        <v>2368</v>
      </c>
      <c r="G1425" s="86" t="b">
        <v>1</v>
      </c>
      <c r="H1425" s="86" t="b">
        <v>0</v>
      </c>
      <c r="I1425" s="86" t="b">
        <v>0</v>
      </c>
      <c r="J1425" s="86" t="b">
        <v>0</v>
      </c>
      <c r="K1425" s="86" t="b">
        <v>0</v>
      </c>
      <c r="L1425" s="86" t="b">
        <v>0</v>
      </c>
    </row>
    <row r="1426" spans="1:12" ht="15">
      <c r="A1426" s="86" t="s">
        <v>3287</v>
      </c>
      <c r="B1426" s="86" t="s">
        <v>2557</v>
      </c>
      <c r="C1426" s="86">
        <v>3</v>
      </c>
      <c r="D1426" s="123">
        <v>0.007378287232337183</v>
      </c>
      <c r="E1426" s="123">
        <v>1.4191293077419755</v>
      </c>
      <c r="F1426" s="86" t="s">
        <v>2368</v>
      </c>
      <c r="G1426" s="86" t="b">
        <v>0</v>
      </c>
      <c r="H1426" s="86" t="b">
        <v>0</v>
      </c>
      <c r="I1426" s="86" t="b">
        <v>0</v>
      </c>
      <c r="J1426" s="86" t="b">
        <v>0</v>
      </c>
      <c r="K1426" s="86" t="b">
        <v>0</v>
      </c>
      <c r="L1426" s="86" t="b">
        <v>0</v>
      </c>
    </row>
    <row r="1427" spans="1:12" ht="15">
      <c r="A1427" s="86" t="s">
        <v>2559</v>
      </c>
      <c r="B1427" s="86" t="s">
        <v>3288</v>
      </c>
      <c r="C1427" s="86">
        <v>3</v>
      </c>
      <c r="D1427" s="123">
        <v>0.007378287232337183</v>
      </c>
      <c r="E1427" s="123">
        <v>1.6532125137753435</v>
      </c>
      <c r="F1427" s="86" t="s">
        <v>2368</v>
      </c>
      <c r="G1427" s="86" t="b">
        <v>0</v>
      </c>
      <c r="H1427" s="86" t="b">
        <v>0</v>
      </c>
      <c r="I1427" s="86" t="b">
        <v>0</v>
      </c>
      <c r="J1427" s="86" t="b">
        <v>0</v>
      </c>
      <c r="K1427" s="86" t="b">
        <v>0</v>
      </c>
      <c r="L1427" s="86" t="b">
        <v>0</v>
      </c>
    </row>
    <row r="1428" spans="1:12" ht="15">
      <c r="A1428" s="86" t="s">
        <v>3288</v>
      </c>
      <c r="B1428" s="86" t="s">
        <v>587</v>
      </c>
      <c r="C1428" s="86">
        <v>3</v>
      </c>
      <c r="D1428" s="123">
        <v>0.007378287232337183</v>
      </c>
      <c r="E1428" s="123">
        <v>1.2195569528367716</v>
      </c>
      <c r="F1428" s="86" t="s">
        <v>2368</v>
      </c>
      <c r="G1428" s="86" t="b">
        <v>0</v>
      </c>
      <c r="H1428" s="86" t="b">
        <v>0</v>
      </c>
      <c r="I1428" s="86" t="b">
        <v>0</v>
      </c>
      <c r="J1428" s="86" t="b">
        <v>0</v>
      </c>
      <c r="K1428" s="86" t="b">
        <v>0</v>
      </c>
      <c r="L1428" s="86" t="b">
        <v>0</v>
      </c>
    </row>
    <row r="1429" spans="1:12" ht="15">
      <c r="A1429" s="86" t="s">
        <v>587</v>
      </c>
      <c r="B1429" s="86" t="s">
        <v>3289</v>
      </c>
      <c r="C1429" s="86">
        <v>3</v>
      </c>
      <c r="D1429" s="123">
        <v>0.007378287232337183</v>
      </c>
      <c r="E1429" s="123">
        <v>1.595220566797657</v>
      </c>
      <c r="F1429" s="86" t="s">
        <v>2368</v>
      </c>
      <c r="G1429" s="86" t="b">
        <v>0</v>
      </c>
      <c r="H1429" s="86" t="b">
        <v>0</v>
      </c>
      <c r="I1429" s="86" t="b">
        <v>0</v>
      </c>
      <c r="J1429" s="86" t="b">
        <v>0</v>
      </c>
      <c r="K1429" s="86" t="b">
        <v>0</v>
      </c>
      <c r="L1429" s="86" t="b">
        <v>0</v>
      </c>
    </row>
    <row r="1430" spans="1:12" ht="15">
      <c r="A1430" s="86" t="s">
        <v>3289</v>
      </c>
      <c r="B1430" s="86" t="s">
        <v>2560</v>
      </c>
      <c r="C1430" s="86">
        <v>3</v>
      </c>
      <c r="D1430" s="123">
        <v>0.007378287232337183</v>
      </c>
      <c r="E1430" s="123">
        <v>1.7201593034059568</v>
      </c>
      <c r="F1430" s="86" t="s">
        <v>2368</v>
      </c>
      <c r="G1430" s="86" t="b">
        <v>0</v>
      </c>
      <c r="H1430" s="86" t="b">
        <v>0</v>
      </c>
      <c r="I1430" s="86" t="b">
        <v>0</v>
      </c>
      <c r="J1430" s="86" t="b">
        <v>0</v>
      </c>
      <c r="K1430" s="86" t="b">
        <v>1</v>
      </c>
      <c r="L1430" s="86" t="b">
        <v>0</v>
      </c>
    </row>
    <row r="1431" spans="1:12" ht="15">
      <c r="A1431" s="86" t="s">
        <v>2562</v>
      </c>
      <c r="B1431" s="86" t="s">
        <v>2563</v>
      </c>
      <c r="C1431" s="86">
        <v>3</v>
      </c>
      <c r="D1431" s="123">
        <v>0.007378287232337183</v>
      </c>
      <c r="E1431" s="123">
        <v>1.4191293077419755</v>
      </c>
      <c r="F1431" s="86" t="s">
        <v>2368</v>
      </c>
      <c r="G1431" s="86" t="b">
        <v>0</v>
      </c>
      <c r="H1431" s="86" t="b">
        <v>0</v>
      </c>
      <c r="I1431" s="86" t="b">
        <v>0</v>
      </c>
      <c r="J1431" s="86" t="b">
        <v>0</v>
      </c>
      <c r="K1431" s="86" t="b">
        <v>0</v>
      </c>
      <c r="L1431" s="86" t="b">
        <v>0</v>
      </c>
    </row>
    <row r="1432" spans="1:12" ht="15">
      <c r="A1432" s="86" t="s">
        <v>2556</v>
      </c>
      <c r="B1432" s="86" t="s">
        <v>3290</v>
      </c>
      <c r="C1432" s="86">
        <v>3</v>
      </c>
      <c r="D1432" s="123">
        <v>0.007378287232337183</v>
      </c>
      <c r="E1432" s="123">
        <v>1.2195569528367716</v>
      </c>
      <c r="F1432" s="86" t="s">
        <v>2368</v>
      </c>
      <c r="G1432" s="86" t="b">
        <v>0</v>
      </c>
      <c r="H1432" s="86" t="b">
        <v>0</v>
      </c>
      <c r="I1432" s="86" t="b">
        <v>0</v>
      </c>
      <c r="J1432" s="86" t="b">
        <v>0</v>
      </c>
      <c r="K1432" s="86" t="b">
        <v>0</v>
      </c>
      <c r="L1432" s="86" t="b">
        <v>0</v>
      </c>
    </row>
    <row r="1433" spans="1:12" ht="15">
      <c r="A1433" s="86" t="s">
        <v>3290</v>
      </c>
      <c r="B1433" s="86" t="s">
        <v>3104</v>
      </c>
      <c r="C1433" s="86">
        <v>3</v>
      </c>
      <c r="D1433" s="123">
        <v>0.007378287232337183</v>
      </c>
      <c r="E1433" s="123">
        <v>1.7201593034059568</v>
      </c>
      <c r="F1433" s="86" t="s">
        <v>2368</v>
      </c>
      <c r="G1433" s="86" t="b">
        <v>0</v>
      </c>
      <c r="H1433" s="86" t="b">
        <v>0</v>
      </c>
      <c r="I1433" s="86" t="b">
        <v>0</v>
      </c>
      <c r="J1433" s="86" t="b">
        <v>0</v>
      </c>
      <c r="K1433" s="86" t="b">
        <v>0</v>
      </c>
      <c r="L1433" s="86" t="b">
        <v>0</v>
      </c>
    </row>
    <row r="1434" spans="1:12" ht="15">
      <c r="A1434" s="86" t="s">
        <v>2556</v>
      </c>
      <c r="B1434" s="86" t="s">
        <v>3291</v>
      </c>
      <c r="C1434" s="86">
        <v>3</v>
      </c>
      <c r="D1434" s="123">
        <v>0.007378287232337183</v>
      </c>
      <c r="E1434" s="123">
        <v>1.2195569528367716</v>
      </c>
      <c r="F1434" s="86" t="s">
        <v>2368</v>
      </c>
      <c r="G1434" s="86" t="b">
        <v>0</v>
      </c>
      <c r="H1434" s="86" t="b">
        <v>0</v>
      </c>
      <c r="I1434" s="86" t="b">
        <v>0</v>
      </c>
      <c r="J1434" s="86" t="b">
        <v>1</v>
      </c>
      <c r="K1434" s="86" t="b">
        <v>0</v>
      </c>
      <c r="L1434" s="86" t="b">
        <v>0</v>
      </c>
    </row>
    <row r="1435" spans="1:12" ht="15">
      <c r="A1435" s="86" t="s">
        <v>3291</v>
      </c>
      <c r="B1435" s="86" t="s">
        <v>3292</v>
      </c>
      <c r="C1435" s="86">
        <v>3</v>
      </c>
      <c r="D1435" s="123">
        <v>0.007378287232337183</v>
      </c>
      <c r="E1435" s="123">
        <v>2.021189299069938</v>
      </c>
      <c r="F1435" s="86" t="s">
        <v>2368</v>
      </c>
      <c r="G1435" s="86" t="b">
        <v>1</v>
      </c>
      <c r="H1435" s="86" t="b">
        <v>0</v>
      </c>
      <c r="I1435" s="86" t="b">
        <v>0</v>
      </c>
      <c r="J1435" s="86" t="b">
        <v>0</v>
      </c>
      <c r="K1435" s="86" t="b">
        <v>0</v>
      </c>
      <c r="L1435" s="86" t="b">
        <v>0</v>
      </c>
    </row>
    <row r="1436" spans="1:12" ht="15">
      <c r="A1436" s="86" t="s">
        <v>3292</v>
      </c>
      <c r="B1436" s="86" t="s">
        <v>3293</v>
      </c>
      <c r="C1436" s="86">
        <v>3</v>
      </c>
      <c r="D1436" s="123">
        <v>0.007378287232337183</v>
      </c>
      <c r="E1436" s="123">
        <v>2.021189299069938</v>
      </c>
      <c r="F1436" s="86" t="s">
        <v>2368</v>
      </c>
      <c r="G1436" s="86" t="b">
        <v>0</v>
      </c>
      <c r="H1436" s="86" t="b">
        <v>0</v>
      </c>
      <c r="I1436" s="86" t="b">
        <v>0</v>
      </c>
      <c r="J1436" s="86" t="b">
        <v>0</v>
      </c>
      <c r="K1436" s="86" t="b">
        <v>0</v>
      </c>
      <c r="L1436" s="86" t="b">
        <v>0</v>
      </c>
    </row>
    <row r="1437" spans="1:12" ht="15">
      <c r="A1437" s="86" t="s">
        <v>3293</v>
      </c>
      <c r="B1437" s="86" t="s">
        <v>3294</v>
      </c>
      <c r="C1437" s="86">
        <v>3</v>
      </c>
      <c r="D1437" s="123">
        <v>0.007378287232337183</v>
      </c>
      <c r="E1437" s="123">
        <v>2.021189299069938</v>
      </c>
      <c r="F1437" s="86" t="s">
        <v>2368</v>
      </c>
      <c r="G1437" s="86" t="b">
        <v>0</v>
      </c>
      <c r="H1437" s="86" t="b">
        <v>0</v>
      </c>
      <c r="I1437" s="86" t="b">
        <v>0</v>
      </c>
      <c r="J1437" s="86" t="b">
        <v>0</v>
      </c>
      <c r="K1437" s="86" t="b">
        <v>0</v>
      </c>
      <c r="L1437" s="86" t="b">
        <v>0</v>
      </c>
    </row>
    <row r="1438" spans="1:12" ht="15">
      <c r="A1438" s="86" t="s">
        <v>3294</v>
      </c>
      <c r="B1438" s="86" t="s">
        <v>3295</v>
      </c>
      <c r="C1438" s="86">
        <v>3</v>
      </c>
      <c r="D1438" s="123">
        <v>0.007378287232337183</v>
      </c>
      <c r="E1438" s="123">
        <v>2.021189299069938</v>
      </c>
      <c r="F1438" s="86" t="s">
        <v>2368</v>
      </c>
      <c r="G1438" s="86" t="b">
        <v>0</v>
      </c>
      <c r="H1438" s="86" t="b">
        <v>0</v>
      </c>
      <c r="I1438" s="86" t="b">
        <v>0</v>
      </c>
      <c r="J1438" s="86" t="b">
        <v>0</v>
      </c>
      <c r="K1438" s="86" t="b">
        <v>0</v>
      </c>
      <c r="L1438" s="86" t="b">
        <v>0</v>
      </c>
    </row>
    <row r="1439" spans="1:12" ht="15">
      <c r="A1439" s="86" t="s">
        <v>3295</v>
      </c>
      <c r="B1439" s="86" t="s">
        <v>2558</v>
      </c>
      <c r="C1439" s="86">
        <v>3</v>
      </c>
      <c r="D1439" s="123">
        <v>0.007378287232337183</v>
      </c>
      <c r="E1439" s="123">
        <v>1.4983105537896007</v>
      </c>
      <c r="F1439" s="86" t="s">
        <v>2368</v>
      </c>
      <c r="G1439" s="86" t="b">
        <v>0</v>
      </c>
      <c r="H1439" s="86" t="b">
        <v>0</v>
      </c>
      <c r="I1439" s="86" t="b">
        <v>0</v>
      </c>
      <c r="J1439" s="86" t="b">
        <v>0</v>
      </c>
      <c r="K1439" s="86" t="b">
        <v>0</v>
      </c>
      <c r="L1439" s="86" t="b">
        <v>0</v>
      </c>
    </row>
    <row r="1440" spans="1:12" ht="15">
      <c r="A1440" s="86" t="s">
        <v>2558</v>
      </c>
      <c r="B1440" s="86" t="s">
        <v>403</v>
      </c>
      <c r="C1440" s="86">
        <v>3</v>
      </c>
      <c r="D1440" s="123">
        <v>0.007378287232337183</v>
      </c>
      <c r="E1440" s="123">
        <v>1.130333768495006</v>
      </c>
      <c r="F1440" s="86" t="s">
        <v>2368</v>
      </c>
      <c r="G1440" s="86" t="b">
        <v>0</v>
      </c>
      <c r="H1440" s="86" t="b">
        <v>0</v>
      </c>
      <c r="I1440" s="86" t="b">
        <v>0</v>
      </c>
      <c r="J1440" s="86" t="b">
        <v>0</v>
      </c>
      <c r="K1440" s="86" t="b">
        <v>0</v>
      </c>
      <c r="L1440" s="86" t="b">
        <v>0</v>
      </c>
    </row>
    <row r="1441" spans="1:12" ht="15">
      <c r="A1441" s="86" t="s">
        <v>3141</v>
      </c>
      <c r="B1441" s="86" t="s">
        <v>407</v>
      </c>
      <c r="C1441" s="86">
        <v>3</v>
      </c>
      <c r="D1441" s="123">
        <v>0.007378287232337183</v>
      </c>
      <c r="E1441" s="123">
        <v>2.021189299069938</v>
      </c>
      <c r="F1441" s="86" t="s">
        <v>2368</v>
      </c>
      <c r="G1441" s="86" t="b">
        <v>0</v>
      </c>
      <c r="H1441" s="86" t="b">
        <v>0</v>
      </c>
      <c r="I1441" s="86" t="b">
        <v>0</v>
      </c>
      <c r="J1441" s="86" t="b">
        <v>0</v>
      </c>
      <c r="K1441" s="86" t="b">
        <v>0</v>
      </c>
      <c r="L1441" s="86" t="b">
        <v>0</v>
      </c>
    </row>
    <row r="1442" spans="1:12" ht="15">
      <c r="A1442" s="86" t="s">
        <v>407</v>
      </c>
      <c r="B1442" s="86" t="s">
        <v>3142</v>
      </c>
      <c r="C1442" s="86">
        <v>3</v>
      </c>
      <c r="D1442" s="123">
        <v>0.007378287232337183</v>
      </c>
      <c r="E1442" s="123">
        <v>2.021189299069938</v>
      </c>
      <c r="F1442" s="86" t="s">
        <v>2368</v>
      </c>
      <c r="G1442" s="86" t="b">
        <v>0</v>
      </c>
      <c r="H1442" s="86" t="b">
        <v>0</v>
      </c>
      <c r="I1442" s="86" t="b">
        <v>0</v>
      </c>
      <c r="J1442" s="86" t="b">
        <v>0</v>
      </c>
      <c r="K1442" s="86" t="b">
        <v>0</v>
      </c>
      <c r="L1442" s="86" t="b">
        <v>0</v>
      </c>
    </row>
    <row r="1443" spans="1:12" ht="15">
      <c r="A1443" s="86" t="s">
        <v>3142</v>
      </c>
      <c r="B1443" s="86" t="s">
        <v>3112</v>
      </c>
      <c r="C1443" s="86">
        <v>3</v>
      </c>
      <c r="D1443" s="123">
        <v>0.007378287232337183</v>
      </c>
      <c r="E1443" s="123">
        <v>1.8962505624616381</v>
      </c>
      <c r="F1443" s="86" t="s">
        <v>2368</v>
      </c>
      <c r="G1443" s="86" t="b">
        <v>0</v>
      </c>
      <c r="H1443" s="86" t="b">
        <v>0</v>
      </c>
      <c r="I1443" s="86" t="b">
        <v>0</v>
      </c>
      <c r="J1443" s="86" t="b">
        <v>0</v>
      </c>
      <c r="K1443" s="86" t="b">
        <v>0</v>
      </c>
      <c r="L1443" s="86" t="b">
        <v>0</v>
      </c>
    </row>
    <row r="1444" spans="1:12" ht="15">
      <c r="A1444" s="86" t="s">
        <v>3112</v>
      </c>
      <c r="B1444" s="86" t="s">
        <v>2557</v>
      </c>
      <c r="C1444" s="86">
        <v>3</v>
      </c>
      <c r="D1444" s="123">
        <v>0.007378287232337183</v>
      </c>
      <c r="E1444" s="123">
        <v>1.2941905711336756</v>
      </c>
      <c r="F1444" s="86" t="s">
        <v>2368</v>
      </c>
      <c r="G1444" s="86" t="b">
        <v>0</v>
      </c>
      <c r="H1444" s="86" t="b">
        <v>0</v>
      </c>
      <c r="I1444" s="86" t="b">
        <v>0</v>
      </c>
      <c r="J1444" s="86" t="b">
        <v>0</v>
      </c>
      <c r="K1444" s="86" t="b">
        <v>0</v>
      </c>
      <c r="L1444" s="86" t="b">
        <v>0</v>
      </c>
    </row>
    <row r="1445" spans="1:12" ht="15">
      <c r="A1445" s="86" t="s">
        <v>2559</v>
      </c>
      <c r="B1445" s="86" t="s">
        <v>3143</v>
      </c>
      <c r="C1445" s="86">
        <v>3</v>
      </c>
      <c r="D1445" s="123">
        <v>0.007378287232337183</v>
      </c>
      <c r="E1445" s="123">
        <v>1.6532125137753435</v>
      </c>
      <c r="F1445" s="86" t="s">
        <v>2368</v>
      </c>
      <c r="G1445" s="86" t="b">
        <v>0</v>
      </c>
      <c r="H1445" s="86" t="b">
        <v>0</v>
      </c>
      <c r="I1445" s="86" t="b">
        <v>0</v>
      </c>
      <c r="J1445" s="86" t="b">
        <v>0</v>
      </c>
      <c r="K1445" s="86" t="b">
        <v>0</v>
      </c>
      <c r="L1445" s="86" t="b">
        <v>0</v>
      </c>
    </row>
    <row r="1446" spans="1:12" ht="15">
      <c r="A1446" s="86" t="s">
        <v>3143</v>
      </c>
      <c r="B1446" s="86" t="s">
        <v>2560</v>
      </c>
      <c r="C1446" s="86">
        <v>3</v>
      </c>
      <c r="D1446" s="123">
        <v>0.007378287232337183</v>
      </c>
      <c r="E1446" s="123">
        <v>1.7201593034059568</v>
      </c>
      <c r="F1446" s="86" t="s">
        <v>2368</v>
      </c>
      <c r="G1446" s="86" t="b">
        <v>0</v>
      </c>
      <c r="H1446" s="86" t="b">
        <v>0</v>
      </c>
      <c r="I1446" s="86" t="b">
        <v>0</v>
      </c>
      <c r="J1446" s="86" t="b">
        <v>0</v>
      </c>
      <c r="K1446" s="86" t="b">
        <v>1</v>
      </c>
      <c r="L1446" s="86" t="b">
        <v>0</v>
      </c>
    </row>
    <row r="1447" spans="1:12" ht="15">
      <c r="A1447" s="86" t="s">
        <v>2562</v>
      </c>
      <c r="B1447" s="86" t="s">
        <v>3144</v>
      </c>
      <c r="C1447" s="86">
        <v>3</v>
      </c>
      <c r="D1447" s="123">
        <v>0.007378287232337183</v>
      </c>
      <c r="E1447" s="123">
        <v>1.7201593034059568</v>
      </c>
      <c r="F1447" s="86" t="s">
        <v>2368</v>
      </c>
      <c r="G1447" s="86" t="b">
        <v>0</v>
      </c>
      <c r="H1447" s="86" t="b">
        <v>0</v>
      </c>
      <c r="I1447" s="86" t="b">
        <v>0</v>
      </c>
      <c r="J1447" s="86" t="b">
        <v>0</v>
      </c>
      <c r="K1447" s="86" t="b">
        <v>0</v>
      </c>
      <c r="L1447" s="86" t="b">
        <v>0</v>
      </c>
    </row>
    <row r="1448" spans="1:12" ht="15">
      <c r="A1448" s="86" t="s">
        <v>3144</v>
      </c>
      <c r="B1448" s="86" t="s">
        <v>3113</v>
      </c>
      <c r="C1448" s="86">
        <v>3</v>
      </c>
      <c r="D1448" s="123">
        <v>0.007378287232337183</v>
      </c>
      <c r="E1448" s="123">
        <v>1.8962505624616381</v>
      </c>
      <c r="F1448" s="86" t="s">
        <v>2368</v>
      </c>
      <c r="G1448" s="86" t="b">
        <v>0</v>
      </c>
      <c r="H1448" s="86" t="b">
        <v>0</v>
      </c>
      <c r="I1448" s="86" t="b">
        <v>0</v>
      </c>
      <c r="J1448" s="86" t="b">
        <v>0</v>
      </c>
      <c r="K1448" s="86" t="b">
        <v>0</v>
      </c>
      <c r="L1448" s="86" t="b">
        <v>0</v>
      </c>
    </row>
    <row r="1449" spans="1:12" ht="15">
      <c r="A1449" s="86" t="s">
        <v>3113</v>
      </c>
      <c r="B1449" s="86" t="s">
        <v>3145</v>
      </c>
      <c r="C1449" s="86">
        <v>3</v>
      </c>
      <c r="D1449" s="123">
        <v>0.007378287232337183</v>
      </c>
      <c r="E1449" s="123">
        <v>1.8962505624616381</v>
      </c>
      <c r="F1449" s="86" t="s">
        <v>2368</v>
      </c>
      <c r="G1449" s="86" t="b">
        <v>0</v>
      </c>
      <c r="H1449" s="86" t="b">
        <v>0</v>
      </c>
      <c r="I1449" s="86" t="b">
        <v>0</v>
      </c>
      <c r="J1449" s="86" t="b">
        <v>0</v>
      </c>
      <c r="K1449" s="86" t="b">
        <v>0</v>
      </c>
      <c r="L1449" s="86" t="b">
        <v>0</v>
      </c>
    </row>
    <row r="1450" spans="1:12" ht="15">
      <c r="A1450" s="86" t="s">
        <v>3145</v>
      </c>
      <c r="B1450" s="86" t="s">
        <v>2563</v>
      </c>
      <c r="C1450" s="86">
        <v>3</v>
      </c>
      <c r="D1450" s="123">
        <v>0.007378287232337183</v>
      </c>
      <c r="E1450" s="123">
        <v>1.7201593034059568</v>
      </c>
      <c r="F1450" s="86" t="s">
        <v>2368</v>
      </c>
      <c r="G1450" s="86" t="b">
        <v>0</v>
      </c>
      <c r="H1450" s="86" t="b">
        <v>0</v>
      </c>
      <c r="I1450" s="86" t="b">
        <v>0</v>
      </c>
      <c r="J1450" s="86" t="b">
        <v>0</v>
      </c>
      <c r="K1450" s="86" t="b">
        <v>0</v>
      </c>
      <c r="L1450" s="86" t="b">
        <v>0</v>
      </c>
    </row>
    <row r="1451" spans="1:12" ht="15">
      <c r="A1451" s="86" t="s">
        <v>2556</v>
      </c>
      <c r="B1451" s="86" t="s">
        <v>3146</v>
      </c>
      <c r="C1451" s="86">
        <v>3</v>
      </c>
      <c r="D1451" s="123">
        <v>0.007378287232337183</v>
      </c>
      <c r="E1451" s="123">
        <v>1.2195569528367716</v>
      </c>
      <c r="F1451" s="86" t="s">
        <v>2368</v>
      </c>
      <c r="G1451" s="86" t="b">
        <v>0</v>
      </c>
      <c r="H1451" s="86" t="b">
        <v>0</v>
      </c>
      <c r="I1451" s="86" t="b">
        <v>0</v>
      </c>
      <c r="J1451" s="86" t="b">
        <v>0</v>
      </c>
      <c r="K1451" s="86" t="b">
        <v>0</v>
      </c>
      <c r="L1451" s="86" t="b">
        <v>0</v>
      </c>
    </row>
    <row r="1452" spans="1:12" ht="15">
      <c r="A1452" s="86" t="s">
        <v>3146</v>
      </c>
      <c r="B1452" s="86" t="s">
        <v>3104</v>
      </c>
      <c r="C1452" s="86">
        <v>3</v>
      </c>
      <c r="D1452" s="123">
        <v>0.007378287232337183</v>
      </c>
      <c r="E1452" s="123">
        <v>1.7201593034059568</v>
      </c>
      <c r="F1452" s="86" t="s">
        <v>2368</v>
      </c>
      <c r="G1452" s="86" t="b">
        <v>0</v>
      </c>
      <c r="H1452" s="86" t="b">
        <v>0</v>
      </c>
      <c r="I1452" s="86" t="b">
        <v>0</v>
      </c>
      <c r="J1452" s="86" t="b">
        <v>0</v>
      </c>
      <c r="K1452" s="86" t="b">
        <v>0</v>
      </c>
      <c r="L1452" s="86" t="b">
        <v>0</v>
      </c>
    </row>
    <row r="1453" spans="1:12" ht="15">
      <c r="A1453" s="86" t="s">
        <v>2556</v>
      </c>
      <c r="B1453" s="86" t="s">
        <v>3147</v>
      </c>
      <c r="C1453" s="86">
        <v>3</v>
      </c>
      <c r="D1453" s="123">
        <v>0.007378287232337183</v>
      </c>
      <c r="E1453" s="123">
        <v>1.2195569528367716</v>
      </c>
      <c r="F1453" s="86" t="s">
        <v>2368</v>
      </c>
      <c r="G1453" s="86" t="b">
        <v>0</v>
      </c>
      <c r="H1453" s="86" t="b">
        <v>0</v>
      </c>
      <c r="I1453" s="86" t="b">
        <v>0</v>
      </c>
      <c r="J1453" s="86" t="b">
        <v>1</v>
      </c>
      <c r="K1453" s="86" t="b">
        <v>0</v>
      </c>
      <c r="L1453" s="86" t="b">
        <v>0</v>
      </c>
    </row>
    <row r="1454" spans="1:12" ht="15">
      <c r="A1454" s="86" t="s">
        <v>3147</v>
      </c>
      <c r="B1454" s="86" t="s">
        <v>3148</v>
      </c>
      <c r="C1454" s="86">
        <v>3</v>
      </c>
      <c r="D1454" s="123">
        <v>0.007378287232337183</v>
      </c>
      <c r="E1454" s="123">
        <v>2.021189299069938</v>
      </c>
      <c r="F1454" s="86" t="s">
        <v>2368</v>
      </c>
      <c r="G1454" s="86" t="b">
        <v>1</v>
      </c>
      <c r="H1454" s="86" t="b">
        <v>0</v>
      </c>
      <c r="I1454" s="86" t="b">
        <v>0</v>
      </c>
      <c r="J1454" s="86" t="b">
        <v>0</v>
      </c>
      <c r="K1454" s="86" t="b">
        <v>0</v>
      </c>
      <c r="L1454" s="86" t="b">
        <v>0</v>
      </c>
    </row>
    <row r="1455" spans="1:12" ht="15">
      <c r="A1455" s="86" t="s">
        <v>3148</v>
      </c>
      <c r="B1455" s="86" t="s">
        <v>587</v>
      </c>
      <c r="C1455" s="86">
        <v>3</v>
      </c>
      <c r="D1455" s="123">
        <v>0.007378287232337183</v>
      </c>
      <c r="E1455" s="123">
        <v>1.2195569528367716</v>
      </c>
      <c r="F1455" s="86" t="s">
        <v>2368</v>
      </c>
      <c r="G1455" s="86" t="b">
        <v>0</v>
      </c>
      <c r="H1455" s="86" t="b">
        <v>0</v>
      </c>
      <c r="I1455" s="86" t="b">
        <v>0</v>
      </c>
      <c r="J1455" s="86" t="b">
        <v>0</v>
      </c>
      <c r="K1455" s="86" t="b">
        <v>0</v>
      </c>
      <c r="L1455" s="86" t="b">
        <v>0</v>
      </c>
    </row>
    <row r="1456" spans="1:12" ht="15">
      <c r="A1456" s="86" t="s">
        <v>3338</v>
      </c>
      <c r="B1456" s="86" t="s">
        <v>3339</v>
      </c>
      <c r="C1456" s="86">
        <v>3</v>
      </c>
      <c r="D1456" s="123">
        <v>0.007378287232337183</v>
      </c>
      <c r="E1456" s="123">
        <v>2.021189299069938</v>
      </c>
      <c r="F1456" s="86" t="s">
        <v>2368</v>
      </c>
      <c r="G1456" s="86" t="b">
        <v>0</v>
      </c>
      <c r="H1456" s="86" t="b">
        <v>0</v>
      </c>
      <c r="I1456" s="86" t="b">
        <v>0</v>
      </c>
      <c r="J1456" s="86" t="b">
        <v>0</v>
      </c>
      <c r="K1456" s="86" t="b">
        <v>0</v>
      </c>
      <c r="L1456" s="86" t="b">
        <v>0</v>
      </c>
    </row>
    <row r="1457" spans="1:12" ht="15">
      <c r="A1457" s="86" t="s">
        <v>3339</v>
      </c>
      <c r="B1457" s="86" t="s">
        <v>3080</v>
      </c>
      <c r="C1457" s="86">
        <v>3</v>
      </c>
      <c r="D1457" s="123">
        <v>0.007378287232337183</v>
      </c>
      <c r="E1457" s="123">
        <v>2.021189299069938</v>
      </c>
      <c r="F1457" s="86" t="s">
        <v>2368</v>
      </c>
      <c r="G1457" s="86" t="b">
        <v>0</v>
      </c>
      <c r="H1457" s="86" t="b">
        <v>0</v>
      </c>
      <c r="I1457" s="86" t="b">
        <v>0</v>
      </c>
      <c r="J1457" s="86" t="b">
        <v>0</v>
      </c>
      <c r="K1457" s="86" t="b">
        <v>0</v>
      </c>
      <c r="L1457" s="86" t="b">
        <v>0</v>
      </c>
    </row>
    <row r="1458" spans="1:12" ht="15">
      <c r="A1458" s="86" t="s">
        <v>3080</v>
      </c>
      <c r="B1458" s="86" t="s">
        <v>404</v>
      </c>
      <c r="C1458" s="86">
        <v>3</v>
      </c>
      <c r="D1458" s="123">
        <v>0.007378287232337183</v>
      </c>
      <c r="E1458" s="123">
        <v>2.021189299069938</v>
      </c>
      <c r="F1458" s="86" t="s">
        <v>2368</v>
      </c>
      <c r="G1458" s="86" t="b">
        <v>0</v>
      </c>
      <c r="H1458" s="86" t="b">
        <v>0</v>
      </c>
      <c r="I1458" s="86" t="b">
        <v>0</v>
      </c>
      <c r="J1458" s="86" t="b">
        <v>0</v>
      </c>
      <c r="K1458" s="86" t="b">
        <v>0</v>
      </c>
      <c r="L1458" s="86" t="b">
        <v>0</v>
      </c>
    </row>
    <row r="1459" spans="1:12" ht="15">
      <c r="A1459" s="86" t="s">
        <v>404</v>
      </c>
      <c r="B1459" s="86" t="s">
        <v>2558</v>
      </c>
      <c r="C1459" s="86">
        <v>3</v>
      </c>
      <c r="D1459" s="123">
        <v>0.007378287232337183</v>
      </c>
      <c r="E1459" s="123">
        <v>1.4983105537896007</v>
      </c>
      <c r="F1459" s="86" t="s">
        <v>2368</v>
      </c>
      <c r="G1459" s="86" t="b">
        <v>0</v>
      </c>
      <c r="H1459" s="86" t="b">
        <v>0</v>
      </c>
      <c r="I1459" s="86" t="b">
        <v>0</v>
      </c>
      <c r="J1459" s="86" t="b">
        <v>0</v>
      </c>
      <c r="K1459" s="86" t="b">
        <v>0</v>
      </c>
      <c r="L1459" s="86" t="b">
        <v>0</v>
      </c>
    </row>
    <row r="1460" spans="1:12" ht="15">
      <c r="A1460" s="86" t="s">
        <v>2558</v>
      </c>
      <c r="B1460" s="86" t="s">
        <v>3248</v>
      </c>
      <c r="C1460" s="86">
        <v>3</v>
      </c>
      <c r="D1460" s="123">
        <v>0.007378287232337183</v>
      </c>
      <c r="E1460" s="123">
        <v>1.4983105537896007</v>
      </c>
      <c r="F1460" s="86" t="s">
        <v>2368</v>
      </c>
      <c r="G1460" s="86" t="b">
        <v>0</v>
      </c>
      <c r="H1460" s="86" t="b">
        <v>0</v>
      </c>
      <c r="I1460" s="86" t="b">
        <v>0</v>
      </c>
      <c r="J1460" s="86" t="b">
        <v>0</v>
      </c>
      <c r="K1460" s="86" t="b">
        <v>0</v>
      </c>
      <c r="L1460" s="86" t="b">
        <v>0</v>
      </c>
    </row>
    <row r="1461" spans="1:12" ht="15">
      <c r="A1461" s="86" t="s">
        <v>3248</v>
      </c>
      <c r="B1461" s="86" t="s">
        <v>2529</v>
      </c>
      <c r="C1461" s="86">
        <v>3</v>
      </c>
      <c r="D1461" s="123">
        <v>0.007378287232337183</v>
      </c>
      <c r="E1461" s="123">
        <v>2.021189299069938</v>
      </c>
      <c r="F1461" s="86" t="s">
        <v>2368</v>
      </c>
      <c r="G1461" s="86" t="b">
        <v>0</v>
      </c>
      <c r="H1461" s="86" t="b">
        <v>0</v>
      </c>
      <c r="I1461" s="86" t="b">
        <v>0</v>
      </c>
      <c r="J1461" s="86" t="b">
        <v>0</v>
      </c>
      <c r="K1461" s="86" t="b">
        <v>0</v>
      </c>
      <c r="L1461" s="86" t="b">
        <v>0</v>
      </c>
    </row>
    <row r="1462" spans="1:12" ht="15">
      <c r="A1462" s="86" t="s">
        <v>2529</v>
      </c>
      <c r="B1462" s="86" t="s">
        <v>3185</v>
      </c>
      <c r="C1462" s="86">
        <v>3</v>
      </c>
      <c r="D1462" s="123">
        <v>0.007378287232337183</v>
      </c>
      <c r="E1462" s="123">
        <v>2.021189299069938</v>
      </c>
      <c r="F1462" s="86" t="s">
        <v>2368</v>
      </c>
      <c r="G1462" s="86" t="b">
        <v>0</v>
      </c>
      <c r="H1462" s="86" t="b">
        <v>0</v>
      </c>
      <c r="I1462" s="86" t="b">
        <v>0</v>
      </c>
      <c r="J1462" s="86" t="b">
        <v>0</v>
      </c>
      <c r="K1462" s="86" t="b">
        <v>0</v>
      </c>
      <c r="L1462" s="86" t="b">
        <v>0</v>
      </c>
    </row>
    <row r="1463" spans="1:12" ht="15">
      <c r="A1463" s="86" t="s">
        <v>3185</v>
      </c>
      <c r="B1463" s="86" t="s">
        <v>3119</v>
      </c>
      <c r="C1463" s="86">
        <v>3</v>
      </c>
      <c r="D1463" s="123">
        <v>0.007378287232337183</v>
      </c>
      <c r="E1463" s="123">
        <v>2.021189299069938</v>
      </c>
      <c r="F1463" s="86" t="s">
        <v>2368</v>
      </c>
      <c r="G1463" s="86" t="b">
        <v>0</v>
      </c>
      <c r="H1463" s="86" t="b">
        <v>0</v>
      </c>
      <c r="I1463" s="86" t="b">
        <v>0</v>
      </c>
      <c r="J1463" s="86" t="b">
        <v>0</v>
      </c>
      <c r="K1463" s="86" t="b">
        <v>0</v>
      </c>
      <c r="L1463" s="86" t="b">
        <v>0</v>
      </c>
    </row>
    <row r="1464" spans="1:12" ht="15">
      <c r="A1464" s="86" t="s">
        <v>3119</v>
      </c>
      <c r="B1464" s="86" t="s">
        <v>631</v>
      </c>
      <c r="C1464" s="86">
        <v>3</v>
      </c>
      <c r="D1464" s="123">
        <v>0.007378287232337183</v>
      </c>
      <c r="E1464" s="123">
        <v>1.7993405494535817</v>
      </c>
      <c r="F1464" s="86" t="s">
        <v>2368</v>
      </c>
      <c r="G1464" s="86" t="b">
        <v>0</v>
      </c>
      <c r="H1464" s="86" t="b">
        <v>0</v>
      </c>
      <c r="I1464" s="86" t="b">
        <v>0</v>
      </c>
      <c r="J1464" s="86" t="b">
        <v>0</v>
      </c>
      <c r="K1464" s="86" t="b">
        <v>0</v>
      </c>
      <c r="L1464" s="86" t="b">
        <v>0</v>
      </c>
    </row>
    <row r="1465" spans="1:12" ht="15">
      <c r="A1465" s="86" t="s">
        <v>631</v>
      </c>
      <c r="B1465" s="86" t="s">
        <v>3340</v>
      </c>
      <c r="C1465" s="86">
        <v>3</v>
      </c>
      <c r="D1465" s="123">
        <v>0.007378287232337183</v>
      </c>
      <c r="E1465" s="123">
        <v>1.7993405494535817</v>
      </c>
      <c r="F1465" s="86" t="s">
        <v>2368</v>
      </c>
      <c r="G1465" s="86" t="b">
        <v>0</v>
      </c>
      <c r="H1465" s="86" t="b">
        <v>0</v>
      </c>
      <c r="I1465" s="86" t="b">
        <v>0</v>
      </c>
      <c r="J1465" s="86" t="b">
        <v>1</v>
      </c>
      <c r="K1465" s="86" t="b">
        <v>0</v>
      </c>
      <c r="L1465" s="86" t="b">
        <v>0</v>
      </c>
    </row>
    <row r="1466" spans="1:12" ht="15">
      <c r="A1466" s="86" t="s">
        <v>3340</v>
      </c>
      <c r="B1466" s="86" t="s">
        <v>3341</v>
      </c>
      <c r="C1466" s="86">
        <v>3</v>
      </c>
      <c r="D1466" s="123">
        <v>0.007378287232337183</v>
      </c>
      <c r="E1466" s="123">
        <v>2.021189299069938</v>
      </c>
      <c r="F1466" s="86" t="s">
        <v>2368</v>
      </c>
      <c r="G1466" s="86" t="b">
        <v>1</v>
      </c>
      <c r="H1466" s="86" t="b">
        <v>0</v>
      </c>
      <c r="I1466" s="86" t="b">
        <v>0</v>
      </c>
      <c r="J1466" s="86" t="b">
        <v>0</v>
      </c>
      <c r="K1466" s="86" t="b">
        <v>0</v>
      </c>
      <c r="L1466" s="86" t="b">
        <v>0</v>
      </c>
    </row>
    <row r="1467" spans="1:12" ht="15">
      <c r="A1467" s="86" t="s">
        <v>3341</v>
      </c>
      <c r="B1467" s="86" t="s">
        <v>3342</v>
      </c>
      <c r="C1467" s="86">
        <v>3</v>
      </c>
      <c r="D1467" s="123">
        <v>0.007378287232337183</v>
      </c>
      <c r="E1467" s="123">
        <v>2.021189299069938</v>
      </c>
      <c r="F1467" s="86" t="s">
        <v>2368</v>
      </c>
      <c r="G1467" s="86" t="b">
        <v>0</v>
      </c>
      <c r="H1467" s="86" t="b">
        <v>0</v>
      </c>
      <c r="I1467" s="86" t="b">
        <v>0</v>
      </c>
      <c r="J1467" s="86" t="b">
        <v>0</v>
      </c>
      <c r="K1467" s="86" t="b">
        <v>0</v>
      </c>
      <c r="L1467" s="86" t="b">
        <v>0</v>
      </c>
    </row>
    <row r="1468" spans="1:12" ht="15">
      <c r="A1468" s="86" t="s">
        <v>3342</v>
      </c>
      <c r="B1468" s="86" t="s">
        <v>3343</v>
      </c>
      <c r="C1468" s="86">
        <v>3</v>
      </c>
      <c r="D1468" s="123">
        <v>0.007378287232337183</v>
      </c>
      <c r="E1468" s="123">
        <v>2.021189299069938</v>
      </c>
      <c r="F1468" s="86" t="s">
        <v>2368</v>
      </c>
      <c r="G1468" s="86" t="b">
        <v>0</v>
      </c>
      <c r="H1468" s="86" t="b">
        <v>0</v>
      </c>
      <c r="I1468" s="86" t="b">
        <v>0</v>
      </c>
      <c r="J1468" s="86" t="b">
        <v>0</v>
      </c>
      <c r="K1468" s="86" t="b">
        <v>0</v>
      </c>
      <c r="L1468" s="86" t="b">
        <v>0</v>
      </c>
    </row>
    <row r="1469" spans="1:12" ht="15">
      <c r="A1469" s="86" t="s">
        <v>3343</v>
      </c>
      <c r="B1469" s="86" t="s">
        <v>587</v>
      </c>
      <c r="C1469" s="86">
        <v>3</v>
      </c>
      <c r="D1469" s="123">
        <v>0.007378287232337183</v>
      </c>
      <c r="E1469" s="123">
        <v>1.2195569528367716</v>
      </c>
      <c r="F1469" s="86" t="s">
        <v>2368</v>
      </c>
      <c r="G1469" s="86" t="b">
        <v>0</v>
      </c>
      <c r="H1469" s="86" t="b">
        <v>0</v>
      </c>
      <c r="I1469" s="86" t="b">
        <v>0</v>
      </c>
      <c r="J1469" s="86" t="b">
        <v>0</v>
      </c>
      <c r="K1469" s="86" t="b">
        <v>0</v>
      </c>
      <c r="L1469" s="86" t="b">
        <v>0</v>
      </c>
    </row>
    <row r="1470" spans="1:12" ht="15">
      <c r="A1470" s="86" t="s">
        <v>3110</v>
      </c>
      <c r="B1470" s="86" t="s">
        <v>3111</v>
      </c>
      <c r="C1470" s="86">
        <v>3</v>
      </c>
      <c r="D1470" s="123">
        <v>0.007378287232337183</v>
      </c>
      <c r="E1470" s="123">
        <v>2.021189299069938</v>
      </c>
      <c r="F1470" s="86" t="s">
        <v>2368</v>
      </c>
      <c r="G1470" s="86" t="b">
        <v>0</v>
      </c>
      <c r="H1470" s="86" t="b">
        <v>0</v>
      </c>
      <c r="I1470" s="86" t="b">
        <v>0</v>
      </c>
      <c r="J1470" s="86" t="b">
        <v>0</v>
      </c>
      <c r="K1470" s="86" t="b">
        <v>0</v>
      </c>
      <c r="L1470" s="86" t="b">
        <v>0</v>
      </c>
    </row>
    <row r="1471" spans="1:12" ht="15">
      <c r="A1471" s="86" t="s">
        <v>3383</v>
      </c>
      <c r="B1471" s="86" t="s">
        <v>3110</v>
      </c>
      <c r="C1471" s="86">
        <v>2</v>
      </c>
      <c r="D1471" s="123">
        <v>0.005970149253731343</v>
      </c>
      <c r="E1471" s="123">
        <v>2.0211892990699383</v>
      </c>
      <c r="F1471" s="86" t="s">
        <v>2368</v>
      </c>
      <c r="G1471" s="86" t="b">
        <v>0</v>
      </c>
      <c r="H1471" s="86" t="b">
        <v>0</v>
      </c>
      <c r="I1471" s="86" t="b">
        <v>0</v>
      </c>
      <c r="J1471" s="86" t="b">
        <v>0</v>
      </c>
      <c r="K1471" s="86" t="b">
        <v>0</v>
      </c>
      <c r="L1471" s="86" t="b">
        <v>0</v>
      </c>
    </row>
    <row r="1472" spans="1:12" ht="15">
      <c r="A1472" s="86" t="s">
        <v>3111</v>
      </c>
      <c r="B1472" s="86" t="s">
        <v>3318</v>
      </c>
      <c r="C1472" s="86">
        <v>2</v>
      </c>
      <c r="D1472" s="123">
        <v>0.005970149253731343</v>
      </c>
      <c r="E1472" s="123">
        <v>2.0211892990699383</v>
      </c>
      <c r="F1472" s="86" t="s">
        <v>2368</v>
      </c>
      <c r="G1472" s="86" t="b">
        <v>0</v>
      </c>
      <c r="H1472" s="86" t="b">
        <v>0</v>
      </c>
      <c r="I1472" s="86" t="b">
        <v>0</v>
      </c>
      <c r="J1472" s="86" t="b">
        <v>0</v>
      </c>
      <c r="K1472" s="86" t="b">
        <v>0</v>
      </c>
      <c r="L1472" s="86" t="b">
        <v>0</v>
      </c>
    </row>
    <row r="1473" spans="1:12" ht="15">
      <c r="A1473" s="86" t="s">
        <v>3318</v>
      </c>
      <c r="B1473" s="86" t="s">
        <v>3655</v>
      </c>
      <c r="C1473" s="86">
        <v>2</v>
      </c>
      <c r="D1473" s="123">
        <v>0.005970149253731343</v>
      </c>
      <c r="E1473" s="123">
        <v>2.197280558125619</v>
      </c>
      <c r="F1473" s="86" t="s">
        <v>2368</v>
      </c>
      <c r="G1473" s="86" t="b">
        <v>0</v>
      </c>
      <c r="H1473" s="86" t="b">
        <v>0</v>
      </c>
      <c r="I1473" s="86" t="b">
        <v>0</v>
      </c>
      <c r="J1473" s="86" t="b">
        <v>0</v>
      </c>
      <c r="K1473" s="86" t="b">
        <v>0</v>
      </c>
      <c r="L1473" s="86" t="b">
        <v>0</v>
      </c>
    </row>
    <row r="1474" spans="1:12" ht="15">
      <c r="A1474" s="86" t="s">
        <v>3655</v>
      </c>
      <c r="B1474" s="86" t="s">
        <v>3265</v>
      </c>
      <c r="C1474" s="86">
        <v>2</v>
      </c>
      <c r="D1474" s="123">
        <v>0.005970149253731343</v>
      </c>
      <c r="E1474" s="123">
        <v>2.197280558125619</v>
      </c>
      <c r="F1474" s="86" t="s">
        <v>2368</v>
      </c>
      <c r="G1474" s="86" t="b">
        <v>0</v>
      </c>
      <c r="H1474" s="86" t="b">
        <v>0</v>
      </c>
      <c r="I1474" s="86" t="b">
        <v>0</v>
      </c>
      <c r="J1474" s="86" t="b">
        <v>0</v>
      </c>
      <c r="K1474" s="86" t="b">
        <v>0</v>
      </c>
      <c r="L1474" s="86" t="b">
        <v>0</v>
      </c>
    </row>
    <row r="1475" spans="1:12" ht="15">
      <c r="A1475" s="86" t="s">
        <v>3265</v>
      </c>
      <c r="B1475" s="86" t="s">
        <v>3158</v>
      </c>
      <c r="C1475" s="86">
        <v>2</v>
      </c>
      <c r="D1475" s="123">
        <v>0.005970149253731343</v>
      </c>
      <c r="E1475" s="123">
        <v>2.197280558125619</v>
      </c>
      <c r="F1475" s="86" t="s">
        <v>2368</v>
      </c>
      <c r="G1475" s="86" t="b">
        <v>0</v>
      </c>
      <c r="H1475" s="86" t="b">
        <v>0</v>
      </c>
      <c r="I1475" s="86" t="b">
        <v>0</v>
      </c>
      <c r="J1475" s="86" t="b">
        <v>0</v>
      </c>
      <c r="K1475" s="86" t="b">
        <v>0</v>
      </c>
      <c r="L1475" s="86" t="b">
        <v>0</v>
      </c>
    </row>
    <row r="1476" spans="1:12" ht="15">
      <c r="A1476" s="86" t="s">
        <v>3158</v>
      </c>
      <c r="B1476" s="86" t="s">
        <v>3136</v>
      </c>
      <c r="C1476" s="86">
        <v>2</v>
      </c>
      <c r="D1476" s="123">
        <v>0.005970149253731343</v>
      </c>
      <c r="E1476" s="123">
        <v>2.197280558125619</v>
      </c>
      <c r="F1476" s="86" t="s">
        <v>2368</v>
      </c>
      <c r="G1476" s="86" t="b">
        <v>0</v>
      </c>
      <c r="H1476" s="86" t="b">
        <v>0</v>
      </c>
      <c r="I1476" s="86" t="b">
        <v>0</v>
      </c>
      <c r="J1476" s="86" t="b">
        <v>0</v>
      </c>
      <c r="K1476" s="86" t="b">
        <v>0</v>
      </c>
      <c r="L1476" s="86" t="b">
        <v>0</v>
      </c>
    </row>
    <row r="1477" spans="1:12" ht="15">
      <c r="A1477" s="86" t="s">
        <v>3136</v>
      </c>
      <c r="B1477" s="86" t="s">
        <v>3656</v>
      </c>
      <c r="C1477" s="86">
        <v>2</v>
      </c>
      <c r="D1477" s="123">
        <v>0.005970149253731343</v>
      </c>
      <c r="E1477" s="123">
        <v>2.197280558125619</v>
      </c>
      <c r="F1477" s="86" t="s">
        <v>2368</v>
      </c>
      <c r="G1477" s="86" t="b">
        <v>0</v>
      </c>
      <c r="H1477" s="86" t="b">
        <v>0</v>
      </c>
      <c r="I1477" s="86" t="b">
        <v>0</v>
      </c>
      <c r="J1477" s="86" t="b">
        <v>0</v>
      </c>
      <c r="K1477" s="86" t="b">
        <v>0</v>
      </c>
      <c r="L1477" s="86" t="b">
        <v>0</v>
      </c>
    </row>
    <row r="1478" spans="1:12" ht="15">
      <c r="A1478" s="86" t="s">
        <v>3656</v>
      </c>
      <c r="B1478" s="86" t="s">
        <v>3109</v>
      </c>
      <c r="C1478" s="86">
        <v>2</v>
      </c>
      <c r="D1478" s="123">
        <v>0.005970149253731343</v>
      </c>
      <c r="E1478" s="123">
        <v>2.197280558125619</v>
      </c>
      <c r="F1478" s="86" t="s">
        <v>2368</v>
      </c>
      <c r="G1478" s="86" t="b">
        <v>0</v>
      </c>
      <c r="H1478" s="86" t="b">
        <v>0</v>
      </c>
      <c r="I1478" s="86" t="b">
        <v>0</v>
      </c>
      <c r="J1478" s="86" t="b">
        <v>0</v>
      </c>
      <c r="K1478" s="86" t="b">
        <v>0</v>
      </c>
      <c r="L1478" s="86" t="b">
        <v>0</v>
      </c>
    </row>
    <row r="1479" spans="1:12" ht="15">
      <c r="A1479" s="86" t="s">
        <v>3109</v>
      </c>
      <c r="B1479" s="86" t="s">
        <v>3091</v>
      </c>
      <c r="C1479" s="86">
        <v>2</v>
      </c>
      <c r="D1479" s="123">
        <v>0.005970149253731343</v>
      </c>
      <c r="E1479" s="123">
        <v>2.197280558125619</v>
      </c>
      <c r="F1479" s="86" t="s">
        <v>2368</v>
      </c>
      <c r="G1479" s="86" t="b">
        <v>0</v>
      </c>
      <c r="H1479" s="86" t="b">
        <v>0</v>
      </c>
      <c r="I1479" s="86" t="b">
        <v>0</v>
      </c>
      <c r="J1479" s="86" t="b">
        <v>0</v>
      </c>
      <c r="K1479" s="86" t="b">
        <v>0</v>
      </c>
      <c r="L1479" s="86" t="b">
        <v>0</v>
      </c>
    </row>
    <row r="1480" spans="1:12" ht="15">
      <c r="A1480" s="86" t="s">
        <v>3091</v>
      </c>
      <c r="B1480" s="86" t="s">
        <v>3657</v>
      </c>
      <c r="C1480" s="86">
        <v>2</v>
      </c>
      <c r="D1480" s="123">
        <v>0.005970149253731343</v>
      </c>
      <c r="E1480" s="123">
        <v>2.197280558125619</v>
      </c>
      <c r="F1480" s="86" t="s">
        <v>2368</v>
      </c>
      <c r="G1480" s="86" t="b">
        <v>0</v>
      </c>
      <c r="H1480" s="86" t="b">
        <v>0</v>
      </c>
      <c r="I1480" s="86" t="b">
        <v>0</v>
      </c>
      <c r="J1480" s="86" t="b">
        <v>0</v>
      </c>
      <c r="K1480" s="86" t="b">
        <v>0</v>
      </c>
      <c r="L1480" s="86" t="b">
        <v>0</v>
      </c>
    </row>
    <row r="1481" spans="1:12" ht="15">
      <c r="A1481" s="86" t="s">
        <v>3657</v>
      </c>
      <c r="B1481" s="86" t="s">
        <v>587</v>
      </c>
      <c r="C1481" s="86">
        <v>2</v>
      </c>
      <c r="D1481" s="123">
        <v>0.005970149253731343</v>
      </c>
      <c r="E1481" s="123">
        <v>1.2195569528367716</v>
      </c>
      <c r="F1481" s="86" t="s">
        <v>2368</v>
      </c>
      <c r="G1481" s="86" t="b">
        <v>0</v>
      </c>
      <c r="H1481" s="86" t="b">
        <v>0</v>
      </c>
      <c r="I1481" s="86" t="b">
        <v>0</v>
      </c>
      <c r="J1481" s="86" t="b">
        <v>0</v>
      </c>
      <c r="K1481" s="86" t="b">
        <v>0</v>
      </c>
      <c r="L1481" s="86" t="b">
        <v>0</v>
      </c>
    </row>
    <row r="1482" spans="1:12" ht="15">
      <c r="A1482" s="86" t="s">
        <v>3106</v>
      </c>
      <c r="B1482" s="86" t="s">
        <v>3103</v>
      </c>
      <c r="C1482" s="86">
        <v>2</v>
      </c>
      <c r="D1482" s="123">
        <v>0.0077673432576954105</v>
      </c>
      <c r="E1482" s="123">
        <v>2.197280558125619</v>
      </c>
      <c r="F1482" s="86" t="s">
        <v>2368</v>
      </c>
      <c r="G1482" s="86" t="b">
        <v>0</v>
      </c>
      <c r="H1482" s="86" t="b">
        <v>0</v>
      </c>
      <c r="I1482" s="86" t="b">
        <v>0</v>
      </c>
      <c r="J1482" s="86" t="b">
        <v>0</v>
      </c>
      <c r="K1482" s="86" t="b">
        <v>0</v>
      </c>
      <c r="L1482" s="86" t="b">
        <v>0</v>
      </c>
    </row>
    <row r="1483" spans="1:12" ht="15">
      <c r="A1483" s="86" t="s">
        <v>587</v>
      </c>
      <c r="B1483" s="86" t="s">
        <v>2491</v>
      </c>
      <c r="C1483" s="86">
        <v>6</v>
      </c>
      <c r="D1483" s="123">
        <v>0.010624950142086755</v>
      </c>
      <c r="E1483" s="123">
        <v>1.3657553253006365</v>
      </c>
      <c r="F1483" s="86" t="s">
        <v>2369</v>
      </c>
      <c r="G1483" s="86" t="b">
        <v>0</v>
      </c>
      <c r="H1483" s="86" t="b">
        <v>0</v>
      </c>
      <c r="I1483" s="86" t="b">
        <v>0</v>
      </c>
      <c r="J1483" s="86" t="b">
        <v>0</v>
      </c>
      <c r="K1483" s="86" t="b">
        <v>0</v>
      </c>
      <c r="L1483" s="86" t="b">
        <v>0</v>
      </c>
    </row>
    <row r="1484" spans="1:12" ht="15">
      <c r="A1484" s="86" t="s">
        <v>2567</v>
      </c>
      <c r="B1484" s="86" t="s">
        <v>2568</v>
      </c>
      <c r="C1484" s="86">
        <v>5</v>
      </c>
      <c r="D1484" s="123">
        <v>0.00998528577622884</v>
      </c>
      <c r="E1484" s="123">
        <v>1.8129133566428555</v>
      </c>
      <c r="F1484" s="86" t="s">
        <v>2369</v>
      </c>
      <c r="G1484" s="86" t="b">
        <v>0</v>
      </c>
      <c r="H1484" s="86" t="b">
        <v>0</v>
      </c>
      <c r="I1484" s="86" t="b">
        <v>0</v>
      </c>
      <c r="J1484" s="86" t="b">
        <v>0</v>
      </c>
      <c r="K1484" s="86" t="b">
        <v>0</v>
      </c>
      <c r="L1484" s="86" t="b">
        <v>0</v>
      </c>
    </row>
    <row r="1485" spans="1:12" ht="15">
      <c r="A1485" s="86" t="s">
        <v>2568</v>
      </c>
      <c r="B1485" s="86" t="s">
        <v>2550</v>
      </c>
      <c r="C1485" s="86">
        <v>5</v>
      </c>
      <c r="D1485" s="123">
        <v>0.00998528577622884</v>
      </c>
      <c r="E1485" s="123">
        <v>1.8129133566428555</v>
      </c>
      <c r="F1485" s="86" t="s">
        <v>2369</v>
      </c>
      <c r="G1485" s="86" t="b">
        <v>0</v>
      </c>
      <c r="H1485" s="86" t="b">
        <v>0</v>
      </c>
      <c r="I1485" s="86" t="b">
        <v>0</v>
      </c>
      <c r="J1485" s="86" t="b">
        <v>0</v>
      </c>
      <c r="K1485" s="86" t="b">
        <v>0</v>
      </c>
      <c r="L1485" s="86" t="b">
        <v>0</v>
      </c>
    </row>
    <row r="1486" spans="1:12" ht="15">
      <c r="A1486" s="86" t="s">
        <v>2550</v>
      </c>
      <c r="B1486" s="86" t="s">
        <v>2569</v>
      </c>
      <c r="C1486" s="86">
        <v>5</v>
      </c>
      <c r="D1486" s="123">
        <v>0.00998528577622884</v>
      </c>
      <c r="E1486" s="123">
        <v>1.8129133566428555</v>
      </c>
      <c r="F1486" s="86" t="s">
        <v>2369</v>
      </c>
      <c r="G1486" s="86" t="b">
        <v>0</v>
      </c>
      <c r="H1486" s="86" t="b">
        <v>0</v>
      </c>
      <c r="I1486" s="86" t="b">
        <v>0</v>
      </c>
      <c r="J1486" s="86" t="b">
        <v>0</v>
      </c>
      <c r="K1486" s="86" t="b">
        <v>0</v>
      </c>
      <c r="L1486" s="86" t="b">
        <v>0</v>
      </c>
    </row>
    <row r="1487" spans="1:12" ht="15">
      <c r="A1487" s="86" t="s">
        <v>2569</v>
      </c>
      <c r="B1487" s="86" t="s">
        <v>587</v>
      </c>
      <c r="C1487" s="86">
        <v>5</v>
      </c>
      <c r="D1487" s="123">
        <v>0.00998528577622884</v>
      </c>
      <c r="E1487" s="123">
        <v>1.1139433523068367</v>
      </c>
      <c r="F1487" s="86" t="s">
        <v>2369</v>
      </c>
      <c r="G1487" s="86" t="b">
        <v>0</v>
      </c>
      <c r="H1487" s="86" t="b">
        <v>0</v>
      </c>
      <c r="I1487" s="86" t="b">
        <v>0</v>
      </c>
      <c r="J1487" s="86" t="b">
        <v>0</v>
      </c>
      <c r="K1487" s="86" t="b">
        <v>0</v>
      </c>
      <c r="L1487" s="86" t="b">
        <v>0</v>
      </c>
    </row>
    <row r="1488" spans="1:12" ht="15">
      <c r="A1488" s="86" t="s">
        <v>587</v>
      </c>
      <c r="B1488" s="86" t="s">
        <v>2465</v>
      </c>
      <c r="C1488" s="86">
        <v>5</v>
      </c>
      <c r="D1488" s="123">
        <v>0.00998528577622884</v>
      </c>
      <c r="E1488" s="123">
        <v>1.2196272896223983</v>
      </c>
      <c r="F1488" s="86" t="s">
        <v>2369</v>
      </c>
      <c r="G1488" s="86" t="b">
        <v>0</v>
      </c>
      <c r="H1488" s="86" t="b">
        <v>0</v>
      </c>
      <c r="I1488" s="86" t="b">
        <v>0</v>
      </c>
      <c r="J1488" s="86" t="b">
        <v>0</v>
      </c>
      <c r="K1488" s="86" t="b">
        <v>0</v>
      </c>
      <c r="L1488" s="86" t="b">
        <v>0</v>
      </c>
    </row>
    <row r="1489" spans="1:12" ht="15">
      <c r="A1489" s="86" t="s">
        <v>2566</v>
      </c>
      <c r="B1489" s="86" t="s">
        <v>3159</v>
      </c>
      <c r="C1489" s="86">
        <v>3</v>
      </c>
      <c r="D1489" s="123">
        <v>0.007892732176734646</v>
      </c>
      <c r="E1489" s="123">
        <v>1.8129133566428555</v>
      </c>
      <c r="F1489" s="86" t="s">
        <v>2369</v>
      </c>
      <c r="G1489" s="86" t="b">
        <v>0</v>
      </c>
      <c r="H1489" s="86" t="b">
        <v>1</v>
      </c>
      <c r="I1489" s="86" t="b">
        <v>0</v>
      </c>
      <c r="J1489" s="86" t="b">
        <v>0</v>
      </c>
      <c r="K1489" s="86" t="b">
        <v>0</v>
      </c>
      <c r="L1489" s="86" t="b">
        <v>0</v>
      </c>
    </row>
    <row r="1490" spans="1:12" ht="15">
      <c r="A1490" s="86" t="s">
        <v>626</v>
      </c>
      <c r="B1490" s="86" t="s">
        <v>2565</v>
      </c>
      <c r="C1490" s="86">
        <v>2</v>
      </c>
      <c r="D1490" s="123">
        <v>0.006268057217188894</v>
      </c>
      <c r="E1490" s="123">
        <v>1.1896640662449551</v>
      </c>
      <c r="F1490" s="86" t="s">
        <v>2369</v>
      </c>
      <c r="G1490" s="86" t="b">
        <v>0</v>
      </c>
      <c r="H1490" s="86" t="b">
        <v>0</v>
      </c>
      <c r="I1490" s="86" t="b">
        <v>0</v>
      </c>
      <c r="J1490" s="86" t="b">
        <v>0</v>
      </c>
      <c r="K1490" s="86" t="b">
        <v>0</v>
      </c>
      <c r="L1490" s="86" t="b">
        <v>0</v>
      </c>
    </row>
    <row r="1491" spans="1:12" ht="15">
      <c r="A1491" s="86" t="s">
        <v>2565</v>
      </c>
      <c r="B1491" s="86" t="s">
        <v>3079</v>
      </c>
      <c r="C1491" s="86">
        <v>2</v>
      </c>
      <c r="D1491" s="123">
        <v>0.006268057217188894</v>
      </c>
      <c r="E1491" s="123">
        <v>1.3657553253006365</v>
      </c>
      <c r="F1491" s="86" t="s">
        <v>2369</v>
      </c>
      <c r="G1491" s="86" t="b">
        <v>0</v>
      </c>
      <c r="H1491" s="86" t="b">
        <v>0</v>
      </c>
      <c r="I1491" s="86" t="b">
        <v>0</v>
      </c>
      <c r="J1491" s="86" t="b">
        <v>0</v>
      </c>
      <c r="K1491" s="86" t="b">
        <v>0</v>
      </c>
      <c r="L1491" s="86" t="b">
        <v>0</v>
      </c>
    </row>
    <row r="1492" spans="1:12" ht="15">
      <c r="A1492" s="86" t="s">
        <v>3079</v>
      </c>
      <c r="B1492" s="86" t="s">
        <v>3224</v>
      </c>
      <c r="C1492" s="86">
        <v>2</v>
      </c>
      <c r="D1492" s="123">
        <v>0.006268057217188894</v>
      </c>
      <c r="E1492" s="123">
        <v>1.909823369650912</v>
      </c>
      <c r="F1492" s="86" t="s">
        <v>2369</v>
      </c>
      <c r="G1492" s="86" t="b">
        <v>0</v>
      </c>
      <c r="H1492" s="86" t="b">
        <v>0</v>
      </c>
      <c r="I1492" s="86" t="b">
        <v>0</v>
      </c>
      <c r="J1492" s="86" t="b">
        <v>0</v>
      </c>
      <c r="K1492" s="86" t="b">
        <v>0</v>
      </c>
      <c r="L1492" s="86" t="b">
        <v>0</v>
      </c>
    </row>
    <row r="1493" spans="1:12" ht="15">
      <c r="A1493" s="86" t="s">
        <v>3224</v>
      </c>
      <c r="B1493" s="86" t="s">
        <v>3128</v>
      </c>
      <c r="C1493" s="86">
        <v>2</v>
      </c>
      <c r="D1493" s="123">
        <v>0.006268057217188894</v>
      </c>
      <c r="E1493" s="123">
        <v>2.210853365314893</v>
      </c>
      <c r="F1493" s="86" t="s">
        <v>2369</v>
      </c>
      <c r="G1493" s="86" t="b">
        <v>0</v>
      </c>
      <c r="H1493" s="86" t="b">
        <v>0</v>
      </c>
      <c r="I1493" s="86" t="b">
        <v>0</v>
      </c>
      <c r="J1493" s="86" t="b">
        <v>0</v>
      </c>
      <c r="K1493" s="86" t="b">
        <v>0</v>
      </c>
      <c r="L1493" s="86" t="b">
        <v>0</v>
      </c>
    </row>
    <row r="1494" spans="1:12" ht="15">
      <c r="A1494" s="86" t="s">
        <v>3128</v>
      </c>
      <c r="B1494" s="86" t="s">
        <v>3225</v>
      </c>
      <c r="C1494" s="86">
        <v>2</v>
      </c>
      <c r="D1494" s="123">
        <v>0.006268057217188894</v>
      </c>
      <c r="E1494" s="123">
        <v>1.608793373986931</v>
      </c>
      <c r="F1494" s="86" t="s">
        <v>2369</v>
      </c>
      <c r="G1494" s="86" t="b">
        <v>0</v>
      </c>
      <c r="H1494" s="86" t="b">
        <v>0</v>
      </c>
      <c r="I1494" s="86" t="b">
        <v>0</v>
      </c>
      <c r="J1494" s="86" t="b">
        <v>0</v>
      </c>
      <c r="K1494" s="86" t="b">
        <v>0</v>
      </c>
      <c r="L1494" s="86" t="b">
        <v>0</v>
      </c>
    </row>
    <row r="1495" spans="1:12" ht="15">
      <c r="A1495" s="86" t="s">
        <v>3225</v>
      </c>
      <c r="B1495" s="86" t="s">
        <v>3226</v>
      </c>
      <c r="C1495" s="86">
        <v>2</v>
      </c>
      <c r="D1495" s="123">
        <v>0.006268057217188894</v>
      </c>
      <c r="E1495" s="123">
        <v>1.909823369650912</v>
      </c>
      <c r="F1495" s="86" t="s">
        <v>2369</v>
      </c>
      <c r="G1495" s="86" t="b">
        <v>0</v>
      </c>
      <c r="H1495" s="86" t="b">
        <v>0</v>
      </c>
      <c r="I1495" s="86" t="b">
        <v>0</v>
      </c>
      <c r="J1495" s="86" t="b">
        <v>0</v>
      </c>
      <c r="K1495" s="86" t="b">
        <v>0</v>
      </c>
      <c r="L1495" s="86" t="b">
        <v>0</v>
      </c>
    </row>
    <row r="1496" spans="1:12" ht="15">
      <c r="A1496" s="86" t="s">
        <v>3226</v>
      </c>
      <c r="B1496" s="86" t="s">
        <v>3424</v>
      </c>
      <c r="C1496" s="86">
        <v>2</v>
      </c>
      <c r="D1496" s="123">
        <v>0.006268057217188894</v>
      </c>
      <c r="E1496" s="123">
        <v>2.210853365314893</v>
      </c>
      <c r="F1496" s="86" t="s">
        <v>2369</v>
      </c>
      <c r="G1496" s="86" t="b">
        <v>0</v>
      </c>
      <c r="H1496" s="86" t="b">
        <v>0</v>
      </c>
      <c r="I1496" s="86" t="b">
        <v>0</v>
      </c>
      <c r="J1496" s="86" t="b">
        <v>1</v>
      </c>
      <c r="K1496" s="86" t="b">
        <v>0</v>
      </c>
      <c r="L1496" s="86" t="b">
        <v>0</v>
      </c>
    </row>
    <row r="1497" spans="1:12" ht="15">
      <c r="A1497" s="86" t="s">
        <v>3424</v>
      </c>
      <c r="B1497" s="86" t="s">
        <v>2565</v>
      </c>
      <c r="C1497" s="86">
        <v>2</v>
      </c>
      <c r="D1497" s="123">
        <v>0.006268057217188894</v>
      </c>
      <c r="E1497" s="123">
        <v>1.6667853209646177</v>
      </c>
      <c r="F1497" s="86" t="s">
        <v>2369</v>
      </c>
      <c r="G1497" s="86" t="b">
        <v>1</v>
      </c>
      <c r="H1497" s="86" t="b">
        <v>0</v>
      </c>
      <c r="I1497" s="86" t="b">
        <v>0</v>
      </c>
      <c r="J1497" s="86" t="b">
        <v>0</v>
      </c>
      <c r="K1497" s="86" t="b">
        <v>0</v>
      </c>
      <c r="L1497" s="86" t="b">
        <v>0</v>
      </c>
    </row>
    <row r="1498" spans="1:12" ht="15">
      <c r="A1498" s="86" t="s">
        <v>2565</v>
      </c>
      <c r="B1498" s="86" t="s">
        <v>3098</v>
      </c>
      <c r="C1498" s="86">
        <v>2</v>
      </c>
      <c r="D1498" s="123">
        <v>0.006268057217188894</v>
      </c>
      <c r="E1498" s="123">
        <v>1.6667853209646177</v>
      </c>
      <c r="F1498" s="86" t="s">
        <v>2369</v>
      </c>
      <c r="G1498" s="86" t="b">
        <v>0</v>
      </c>
      <c r="H1498" s="86" t="b">
        <v>0</v>
      </c>
      <c r="I1498" s="86" t="b">
        <v>0</v>
      </c>
      <c r="J1498" s="86" t="b">
        <v>0</v>
      </c>
      <c r="K1498" s="86" t="b">
        <v>0</v>
      </c>
      <c r="L1498" s="86" t="b">
        <v>0</v>
      </c>
    </row>
    <row r="1499" spans="1:12" ht="15">
      <c r="A1499" s="86" t="s">
        <v>3098</v>
      </c>
      <c r="B1499" s="86" t="s">
        <v>3299</v>
      </c>
      <c r="C1499" s="86">
        <v>2</v>
      </c>
      <c r="D1499" s="123">
        <v>0.006268057217188894</v>
      </c>
      <c r="E1499" s="123">
        <v>2.210853365314893</v>
      </c>
      <c r="F1499" s="86" t="s">
        <v>2369</v>
      </c>
      <c r="G1499" s="86" t="b">
        <v>0</v>
      </c>
      <c r="H1499" s="86" t="b">
        <v>0</v>
      </c>
      <c r="I1499" s="86" t="b">
        <v>0</v>
      </c>
      <c r="J1499" s="86" t="b">
        <v>0</v>
      </c>
      <c r="K1499" s="86" t="b">
        <v>0</v>
      </c>
      <c r="L1499" s="86" t="b">
        <v>0</v>
      </c>
    </row>
    <row r="1500" spans="1:12" ht="15">
      <c r="A1500" s="86" t="s">
        <v>3299</v>
      </c>
      <c r="B1500" s="86" t="s">
        <v>3425</v>
      </c>
      <c r="C1500" s="86">
        <v>2</v>
      </c>
      <c r="D1500" s="123">
        <v>0.006268057217188894</v>
      </c>
      <c r="E1500" s="123">
        <v>2.210853365314893</v>
      </c>
      <c r="F1500" s="86" t="s">
        <v>2369</v>
      </c>
      <c r="G1500" s="86" t="b">
        <v>0</v>
      </c>
      <c r="H1500" s="86" t="b">
        <v>0</v>
      </c>
      <c r="I1500" s="86" t="b">
        <v>0</v>
      </c>
      <c r="J1500" s="86" t="b">
        <v>0</v>
      </c>
      <c r="K1500" s="86" t="b">
        <v>0</v>
      </c>
      <c r="L1500" s="86" t="b">
        <v>0</v>
      </c>
    </row>
    <row r="1501" spans="1:12" ht="15">
      <c r="A1501" s="86" t="s">
        <v>3425</v>
      </c>
      <c r="B1501" s="86" t="s">
        <v>3426</v>
      </c>
      <c r="C1501" s="86">
        <v>2</v>
      </c>
      <c r="D1501" s="123">
        <v>0.006268057217188894</v>
      </c>
      <c r="E1501" s="123">
        <v>2.210853365314893</v>
      </c>
      <c r="F1501" s="86" t="s">
        <v>2369</v>
      </c>
      <c r="G1501" s="86" t="b">
        <v>0</v>
      </c>
      <c r="H1501" s="86" t="b">
        <v>0</v>
      </c>
      <c r="I1501" s="86" t="b">
        <v>0</v>
      </c>
      <c r="J1501" s="86" t="b">
        <v>0</v>
      </c>
      <c r="K1501" s="86" t="b">
        <v>0</v>
      </c>
      <c r="L1501" s="86" t="b">
        <v>0</v>
      </c>
    </row>
    <row r="1502" spans="1:12" ht="15">
      <c r="A1502" s="86" t="s">
        <v>3426</v>
      </c>
      <c r="B1502" s="86" t="s">
        <v>3427</v>
      </c>
      <c r="C1502" s="86">
        <v>2</v>
      </c>
      <c r="D1502" s="123">
        <v>0.006268057217188894</v>
      </c>
      <c r="E1502" s="123">
        <v>2.210853365314893</v>
      </c>
      <c r="F1502" s="86" t="s">
        <v>2369</v>
      </c>
      <c r="G1502" s="86" t="b">
        <v>0</v>
      </c>
      <c r="H1502" s="86" t="b">
        <v>0</v>
      </c>
      <c r="I1502" s="86" t="b">
        <v>0</v>
      </c>
      <c r="J1502" s="86" t="b">
        <v>0</v>
      </c>
      <c r="K1502" s="86" t="b">
        <v>0</v>
      </c>
      <c r="L1502" s="86" t="b">
        <v>0</v>
      </c>
    </row>
    <row r="1503" spans="1:12" ht="15">
      <c r="A1503" s="86" t="s">
        <v>3427</v>
      </c>
      <c r="B1503" s="86" t="s">
        <v>3428</v>
      </c>
      <c r="C1503" s="86">
        <v>2</v>
      </c>
      <c r="D1503" s="123">
        <v>0.006268057217188894</v>
      </c>
      <c r="E1503" s="123">
        <v>2.210853365314893</v>
      </c>
      <c r="F1503" s="86" t="s">
        <v>2369</v>
      </c>
      <c r="G1503" s="86" t="b">
        <v>0</v>
      </c>
      <c r="H1503" s="86" t="b">
        <v>0</v>
      </c>
      <c r="I1503" s="86" t="b">
        <v>0</v>
      </c>
      <c r="J1503" s="86" t="b">
        <v>0</v>
      </c>
      <c r="K1503" s="86" t="b">
        <v>0</v>
      </c>
      <c r="L1503" s="86" t="b">
        <v>0</v>
      </c>
    </row>
    <row r="1504" spans="1:12" ht="15">
      <c r="A1504" s="86" t="s">
        <v>3428</v>
      </c>
      <c r="B1504" s="86" t="s">
        <v>3429</v>
      </c>
      <c r="C1504" s="86">
        <v>2</v>
      </c>
      <c r="D1504" s="123">
        <v>0.006268057217188894</v>
      </c>
      <c r="E1504" s="123">
        <v>2.210853365314893</v>
      </c>
      <c r="F1504" s="86" t="s">
        <v>2369</v>
      </c>
      <c r="G1504" s="86" t="b">
        <v>0</v>
      </c>
      <c r="H1504" s="86" t="b">
        <v>0</v>
      </c>
      <c r="I1504" s="86" t="b">
        <v>0</v>
      </c>
      <c r="J1504" s="86" t="b">
        <v>0</v>
      </c>
      <c r="K1504" s="86" t="b">
        <v>0</v>
      </c>
      <c r="L1504" s="86" t="b">
        <v>0</v>
      </c>
    </row>
    <row r="1505" spans="1:12" ht="15">
      <c r="A1505" s="86" t="s">
        <v>3429</v>
      </c>
      <c r="B1505" s="86" t="s">
        <v>3116</v>
      </c>
      <c r="C1505" s="86">
        <v>2</v>
      </c>
      <c r="D1505" s="123">
        <v>0.006268057217188894</v>
      </c>
      <c r="E1505" s="123">
        <v>2.210853365314893</v>
      </c>
      <c r="F1505" s="86" t="s">
        <v>2369</v>
      </c>
      <c r="G1505" s="86" t="b">
        <v>0</v>
      </c>
      <c r="H1505" s="86" t="b">
        <v>0</v>
      </c>
      <c r="I1505" s="86" t="b">
        <v>0</v>
      </c>
      <c r="J1505" s="86" t="b">
        <v>1</v>
      </c>
      <c r="K1505" s="86" t="b">
        <v>0</v>
      </c>
      <c r="L1505" s="86" t="b">
        <v>0</v>
      </c>
    </row>
    <row r="1506" spans="1:12" ht="15">
      <c r="A1506" s="86" t="s">
        <v>3116</v>
      </c>
      <c r="B1506" s="86" t="s">
        <v>2524</v>
      </c>
      <c r="C1506" s="86">
        <v>2</v>
      </c>
      <c r="D1506" s="123">
        <v>0.006268057217188894</v>
      </c>
      <c r="E1506" s="123">
        <v>2.210853365314893</v>
      </c>
      <c r="F1506" s="86" t="s">
        <v>2369</v>
      </c>
      <c r="G1506" s="86" t="b">
        <v>1</v>
      </c>
      <c r="H1506" s="86" t="b">
        <v>0</v>
      </c>
      <c r="I1506" s="86" t="b">
        <v>0</v>
      </c>
      <c r="J1506" s="86" t="b">
        <v>0</v>
      </c>
      <c r="K1506" s="86" t="b">
        <v>0</v>
      </c>
      <c r="L1506" s="86" t="b">
        <v>0</v>
      </c>
    </row>
    <row r="1507" spans="1:12" ht="15">
      <c r="A1507" s="86" t="s">
        <v>2524</v>
      </c>
      <c r="B1507" s="86" t="s">
        <v>3149</v>
      </c>
      <c r="C1507" s="86">
        <v>2</v>
      </c>
      <c r="D1507" s="123">
        <v>0.006268057217188894</v>
      </c>
      <c r="E1507" s="123">
        <v>2.210853365314893</v>
      </c>
      <c r="F1507" s="86" t="s">
        <v>2369</v>
      </c>
      <c r="G1507" s="86" t="b">
        <v>0</v>
      </c>
      <c r="H1507" s="86" t="b">
        <v>0</v>
      </c>
      <c r="I1507" s="86" t="b">
        <v>0</v>
      </c>
      <c r="J1507" s="86" t="b">
        <v>0</v>
      </c>
      <c r="K1507" s="86" t="b">
        <v>0</v>
      </c>
      <c r="L1507" s="86" t="b">
        <v>0</v>
      </c>
    </row>
    <row r="1508" spans="1:12" ht="15">
      <c r="A1508" s="86" t="s">
        <v>3149</v>
      </c>
      <c r="B1508" s="86" t="s">
        <v>2474</v>
      </c>
      <c r="C1508" s="86">
        <v>2</v>
      </c>
      <c r="D1508" s="123">
        <v>0.006268057217188894</v>
      </c>
      <c r="E1508" s="123">
        <v>2.210853365314893</v>
      </c>
      <c r="F1508" s="86" t="s">
        <v>2369</v>
      </c>
      <c r="G1508" s="86" t="b">
        <v>0</v>
      </c>
      <c r="H1508" s="86" t="b">
        <v>0</v>
      </c>
      <c r="I1508" s="86" t="b">
        <v>0</v>
      </c>
      <c r="J1508" s="86" t="b">
        <v>0</v>
      </c>
      <c r="K1508" s="86" t="b">
        <v>0</v>
      </c>
      <c r="L1508" s="86" t="b">
        <v>0</v>
      </c>
    </row>
    <row r="1509" spans="1:12" ht="15">
      <c r="A1509" s="86" t="s">
        <v>2474</v>
      </c>
      <c r="B1509" s="86" t="s">
        <v>3430</v>
      </c>
      <c r="C1509" s="86">
        <v>2</v>
      </c>
      <c r="D1509" s="123">
        <v>0.006268057217188894</v>
      </c>
      <c r="E1509" s="123">
        <v>2.210853365314893</v>
      </c>
      <c r="F1509" s="86" t="s">
        <v>2369</v>
      </c>
      <c r="G1509" s="86" t="b">
        <v>0</v>
      </c>
      <c r="H1509" s="86" t="b">
        <v>0</v>
      </c>
      <c r="I1509" s="86" t="b">
        <v>0</v>
      </c>
      <c r="J1509" s="86" t="b">
        <v>0</v>
      </c>
      <c r="K1509" s="86" t="b">
        <v>0</v>
      </c>
      <c r="L1509" s="86" t="b">
        <v>0</v>
      </c>
    </row>
    <row r="1510" spans="1:12" ht="15">
      <c r="A1510" s="86" t="s">
        <v>3430</v>
      </c>
      <c r="B1510" s="86" t="s">
        <v>2493</v>
      </c>
      <c r="C1510" s="86">
        <v>2</v>
      </c>
      <c r="D1510" s="123">
        <v>0.006268057217188894</v>
      </c>
      <c r="E1510" s="123">
        <v>2.210853365314893</v>
      </c>
      <c r="F1510" s="86" t="s">
        <v>2369</v>
      </c>
      <c r="G1510" s="86" t="b">
        <v>0</v>
      </c>
      <c r="H1510" s="86" t="b">
        <v>0</v>
      </c>
      <c r="I1510" s="86" t="b">
        <v>0</v>
      </c>
      <c r="J1510" s="86" t="b">
        <v>0</v>
      </c>
      <c r="K1510" s="86" t="b">
        <v>0</v>
      </c>
      <c r="L1510" s="86" t="b">
        <v>0</v>
      </c>
    </row>
    <row r="1511" spans="1:12" ht="15">
      <c r="A1511" s="86" t="s">
        <v>2493</v>
      </c>
      <c r="B1511" s="86" t="s">
        <v>587</v>
      </c>
      <c r="C1511" s="86">
        <v>2</v>
      </c>
      <c r="D1511" s="123">
        <v>0.006268057217188894</v>
      </c>
      <c r="E1511" s="123">
        <v>1.1139433523068367</v>
      </c>
      <c r="F1511" s="86" t="s">
        <v>2369</v>
      </c>
      <c r="G1511" s="86" t="b">
        <v>0</v>
      </c>
      <c r="H1511" s="86" t="b">
        <v>0</v>
      </c>
      <c r="I1511" s="86" t="b">
        <v>0</v>
      </c>
      <c r="J1511" s="86" t="b">
        <v>0</v>
      </c>
      <c r="K1511" s="86" t="b">
        <v>0</v>
      </c>
      <c r="L1511" s="86" t="b">
        <v>0</v>
      </c>
    </row>
    <row r="1512" spans="1:12" ht="15">
      <c r="A1512" s="86" t="s">
        <v>2491</v>
      </c>
      <c r="B1512" s="86" t="s">
        <v>409</v>
      </c>
      <c r="C1512" s="86">
        <v>2</v>
      </c>
      <c r="D1512" s="123">
        <v>0.006268057217188894</v>
      </c>
      <c r="E1512" s="123">
        <v>2.210853365314893</v>
      </c>
      <c r="F1512" s="86" t="s">
        <v>2369</v>
      </c>
      <c r="G1512" s="86" t="b">
        <v>0</v>
      </c>
      <c r="H1512" s="86" t="b">
        <v>0</v>
      </c>
      <c r="I1512" s="86" t="b">
        <v>0</v>
      </c>
      <c r="J1512" s="86" t="b">
        <v>0</v>
      </c>
      <c r="K1512" s="86" t="b">
        <v>0</v>
      </c>
      <c r="L1512" s="86" t="b">
        <v>0</v>
      </c>
    </row>
    <row r="1513" spans="1:12" ht="15">
      <c r="A1513" s="86" t="s">
        <v>2557</v>
      </c>
      <c r="B1513" s="86" t="s">
        <v>2556</v>
      </c>
      <c r="C1513" s="86">
        <v>2</v>
      </c>
      <c r="D1513" s="123">
        <v>0.007988228620983072</v>
      </c>
      <c r="E1513" s="123">
        <v>2.034762106259212</v>
      </c>
      <c r="F1513" s="86" t="s">
        <v>2369</v>
      </c>
      <c r="G1513" s="86" t="b">
        <v>0</v>
      </c>
      <c r="H1513" s="86" t="b">
        <v>0</v>
      </c>
      <c r="I1513" s="86" t="b">
        <v>0</v>
      </c>
      <c r="J1513" s="86" t="b">
        <v>0</v>
      </c>
      <c r="K1513" s="86" t="b">
        <v>0</v>
      </c>
      <c r="L1513" s="86" t="b">
        <v>0</v>
      </c>
    </row>
    <row r="1514" spans="1:12" ht="15">
      <c r="A1514" s="86" t="s">
        <v>3135</v>
      </c>
      <c r="B1514" s="86" t="s">
        <v>3633</v>
      </c>
      <c r="C1514" s="86">
        <v>2</v>
      </c>
      <c r="D1514" s="123">
        <v>0.006268057217188894</v>
      </c>
      <c r="E1514" s="123">
        <v>2.210853365314893</v>
      </c>
      <c r="F1514" s="86" t="s">
        <v>2369</v>
      </c>
      <c r="G1514" s="86" t="b">
        <v>0</v>
      </c>
      <c r="H1514" s="86" t="b">
        <v>0</v>
      </c>
      <c r="I1514" s="86" t="b">
        <v>0</v>
      </c>
      <c r="J1514" s="86" t="b">
        <v>0</v>
      </c>
      <c r="K1514" s="86" t="b">
        <v>0</v>
      </c>
      <c r="L1514" s="86" t="b">
        <v>0</v>
      </c>
    </row>
    <row r="1515" spans="1:12" ht="15">
      <c r="A1515" s="86" t="s">
        <v>3633</v>
      </c>
      <c r="B1515" s="86" t="s">
        <v>3634</v>
      </c>
      <c r="C1515" s="86">
        <v>2</v>
      </c>
      <c r="D1515" s="123">
        <v>0.006268057217188894</v>
      </c>
      <c r="E1515" s="123">
        <v>2.210853365314893</v>
      </c>
      <c r="F1515" s="86" t="s">
        <v>2369</v>
      </c>
      <c r="G1515" s="86" t="b">
        <v>0</v>
      </c>
      <c r="H1515" s="86" t="b">
        <v>0</v>
      </c>
      <c r="I1515" s="86" t="b">
        <v>0</v>
      </c>
      <c r="J1515" s="86" t="b">
        <v>0</v>
      </c>
      <c r="K1515" s="86" t="b">
        <v>0</v>
      </c>
      <c r="L1515" s="86" t="b">
        <v>0</v>
      </c>
    </row>
    <row r="1516" spans="1:12" ht="15">
      <c r="A1516" s="86" t="s">
        <v>3634</v>
      </c>
      <c r="B1516" s="86" t="s">
        <v>3092</v>
      </c>
      <c r="C1516" s="86">
        <v>2</v>
      </c>
      <c r="D1516" s="123">
        <v>0.006268057217188894</v>
      </c>
      <c r="E1516" s="123">
        <v>2.210853365314893</v>
      </c>
      <c r="F1516" s="86" t="s">
        <v>2369</v>
      </c>
      <c r="G1516" s="86" t="b">
        <v>0</v>
      </c>
      <c r="H1516" s="86" t="b">
        <v>0</v>
      </c>
      <c r="I1516" s="86" t="b">
        <v>0</v>
      </c>
      <c r="J1516" s="86" t="b">
        <v>0</v>
      </c>
      <c r="K1516" s="86" t="b">
        <v>0</v>
      </c>
      <c r="L1516" s="86" t="b">
        <v>0</v>
      </c>
    </row>
    <row r="1517" spans="1:12" ht="15">
      <c r="A1517" s="86" t="s">
        <v>3092</v>
      </c>
      <c r="B1517" s="86" t="s">
        <v>3635</v>
      </c>
      <c r="C1517" s="86">
        <v>2</v>
      </c>
      <c r="D1517" s="123">
        <v>0.006268057217188894</v>
      </c>
      <c r="E1517" s="123">
        <v>2.210853365314893</v>
      </c>
      <c r="F1517" s="86" t="s">
        <v>2369</v>
      </c>
      <c r="G1517" s="86" t="b">
        <v>0</v>
      </c>
      <c r="H1517" s="86" t="b">
        <v>0</v>
      </c>
      <c r="I1517" s="86" t="b">
        <v>0</v>
      </c>
      <c r="J1517" s="86" t="b">
        <v>0</v>
      </c>
      <c r="K1517" s="86" t="b">
        <v>0</v>
      </c>
      <c r="L1517" s="86" t="b">
        <v>0</v>
      </c>
    </row>
    <row r="1518" spans="1:12" ht="15">
      <c r="A1518" s="86" t="s">
        <v>3635</v>
      </c>
      <c r="B1518" s="86" t="s">
        <v>3270</v>
      </c>
      <c r="C1518" s="86">
        <v>2</v>
      </c>
      <c r="D1518" s="123">
        <v>0.006268057217188894</v>
      </c>
      <c r="E1518" s="123">
        <v>2.210853365314893</v>
      </c>
      <c r="F1518" s="86" t="s">
        <v>2369</v>
      </c>
      <c r="G1518" s="86" t="b">
        <v>0</v>
      </c>
      <c r="H1518" s="86" t="b">
        <v>0</v>
      </c>
      <c r="I1518" s="86" t="b">
        <v>0</v>
      </c>
      <c r="J1518" s="86" t="b">
        <v>0</v>
      </c>
      <c r="K1518" s="86" t="b">
        <v>0</v>
      </c>
      <c r="L1518" s="86" t="b">
        <v>0</v>
      </c>
    </row>
    <row r="1519" spans="1:12" ht="15">
      <c r="A1519" s="86" t="s">
        <v>3270</v>
      </c>
      <c r="B1519" s="86" t="s">
        <v>587</v>
      </c>
      <c r="C1519" s="86">
        <v>2</v>
      </c>
      <c r="D1519" s="123">
        <v>0.006268057217188894</v>
      </c>
      <c r="E1519" s="123">
        <v>1.1139433523068367</v>
      </c>
      <c r="F1519" s="86" t="s">
        <v>2369</v>
      </c>
      <c r="G1519" s="86" t="b">
        <v>0</v>
      </c>
      <c r="H1519" s="86" t="b">
        <v>0</v>
      </c>
      <c r="I1519" s="86" t="b">
        <v>0</v>
      </c>
      <c r="J1519" s="86" t="b">
        <v>0</v>
      </c>
      <c r="K1519" s="86" t="b">
        <v>0</v>
      </c>
      <c r="L1519" s="86" t="b">
        <v>0</v>
      </c>
    </row>
    <row r="1520" spans="1:12" ht="15">
      <c r="A1520" s="86" t="s">
        <v>3106</v>
      </c>
      <c r="B1520" s="86" t="s">
        <v>3103</v>
      </c>
      <c r="C1520" s="86">
        <v>2</v>
      </c>
      <c r="D1520" s="123">
        <v>0.007988228620983072</v>
      </c>
      <c r="E1520" s="123">
        <v>2.210853365314893</v>
      </c>
      <c r="F1520" s="86" t="s">
        <v>2369</v>
      </c>
      <c r="G1520" s="86" t="b">
        <v>0</v>
      </c>
      <c r="H1520" s="86" t="b">
        <v>0</v>
      </c>
      <c r="I1520" s="86" t="b">
        <v>0</v>
      </c>
      <c r="J1520" s="86" t="b">
        <v>0</v>
      </c>
      <c r="K1520" s="86" t="b">
        <v>0</v>
      </c>
      <c r="L1520" s="86" t="b">
        <v>0</v>
      </c>
    </row>
    <row r="1521" spans="1:12" ht="15">
      <c r="A1521" s="86" t="s">
        <v>3128</v>
      </c>
      <c r="B1521" s="86" t="s">
        <v>3510</v>
      </c>
      <c r="C1521" s="86">
        <v>2</v>
      </c>
      <c r="D1521" s="123">
        <v>0.006268057217188894</v>
      </c>
      <c r="E1521" s="123">
        <v>1.909823369650912</v>
      </c>
      <c r="F1521" s="86" t="s">
        <v>2369</v>
      </c>
      <c r="G1521" s="86" t="b">
        <v>0</v>
      </c>
      <c r="H1521" s="86" t="b">
        <v>0</v>
      </c>
      <c r="I1521" s="86" t="b">
        <v>0</v>
      </c>
      <c r="J1521" s="86" t="b">
        <v>0</v>
      </c>
      <c r="K1521" s="86" t="b">
        <v>0</v>
      </c>
      <c r="L1521" s="86" t="b">
        <v>0</v>
      </c>
    </row>
    <row r="1522" spans="1:12" ht="15">
      <c r="A1522" s="86" t="s">
        <v>3510</v>
      </c>
      <c r="B1522" s="86" t="s">
        <v>3511</v>
      </c>
      <c r="C1522" s="86">
        <v>2</v>
      </c>
      <c r="D1522" s="123">
        <v>0.006268057217188894</v>
      </c>
      <c r="E1522" s="123">
        <v>2.210853365314893</v>
      </c>
      <c r="F1522" s="86" t="s">
        <v>2369</v>
      </c>
      <c r="G1522" s="86" t="b">
        <v>0</v>
      </c>
      <c r="H1522" s="86" t="b">
        <v>0</v>
      </c>
      <c r="I1522" s="86" t="b">
        <v>0</v>
      </c>
      <c r="J1522" s="86" t="b">
        <v>0</v>
      </c>
      <c r="K1522" s="86" t="b">
        <v>0</v>
      </c>
      <c r="L1522" s="86" t="b">
        <v>0</v>
      </c>
    </row>
    <row r="1523" spans="1:12" ht="15">
      <c r="A1523" s="86" t="s">
        <v>3511</v>
      </c>
      <c r="B1523" s="86" t="s">
        <v>3262</v>
      </c>
      <c r="C1523" s="86">
        <v>2</v>
      </c>
      <c r="D1523" s="123">
        <v>0.006268057217188894</v>
      </c>
      <c r="E1523" s="123">
        <v>2.210853365314893</v>
      </c>
      <c r="F1523" s="86" t="s">
        <v>2369</v>
      </c>
      <c r="G1523" s="86" t="b">
        <v>0</v>
      </c>
      <c r="H1523" s="86" t="b">
        <v>0</v>
      </c>
      <c r="I1523" s="86" t="b">
        <v>0</v>
      </c>
      <c r="J1523" s="86" t="b">
        <v>0</v>
      </c>
      <c r="K1523" s="86" t="b">
        <v>0</v>
      </c>
      <c r="L1523" s="86" t="b">
        <v>0</v>
      </c>
    </row>
    <row r="1524" spans="1:12" ht="15">
      <c r="A1524" s="86" t="s">
        <v>3262</v>
      </c>
      <c r="B1524" s="86" t="s">
        <v>3512</v>
      </c>
      <c r="C1524" s="86">
        <v>2</v>
      </c>
      <c r="D1524" s="123">
        <v>0.006268057217188894</v>
      </c>
      <c r="E1524" s="123">
        <v>2.210853365314893</v>
      </c>
      <c r="F1524" s="86" t="s">
        <v>2369</v>
      </c>
      <c r="G1524" s="86" t="b">
        <v>0</v>
      </c>
      <c r="H1524" s="86" t="b">
        <v>0</v>
      </c>
      <c r="I1524" s="86" t="b">
        <v>0</v>
      </c>
      <c r="J1524" s="86" t="b">
        <v>0</v>
      </c>
      <c r="K1524" s="86" t="b">
        <v>0</v>
      </c>
      <c r="L1524" s="86" t="b">
        <v>0</v>
      </c>
    </row>
    <row r="1525" spans="1:12" ht="15">
      <c r="A1525" s="86" t="s">
        <v>3512</v>
      </c>
      <c r="B1525" s="86" t="s">
        <v>3253</v>
      </c>
      <c r="C1525" s="86">
        <v>2</v>
      </c>
      <c r="D1525" s="123">
        <v>0.006268057217188894</v>
      </c>
      <c r="E1525" s="123">
        <v>2.210853365314893</v>
      </c>
      <c r="F1525" s="86" t="s">
        <v>2369</v>
      </c>
      <c r="G1525" s="86" t="b">
        <v>0</v>
      </c>
      <c r="H1525" s="86" t="b">
        <v>0</v>
      </c>
      <c r="I1525" s="86" t="b">
        <v>0</v>
      </c>
      <c r="J1525" s="86" t="b">
        <v>0</v>
      </c>
      <c r="K1525" s="86" t="b">
        <v>1</v>
      </c>
      <c r="L1525" s="86" t="b">
        <v>0</v>
      </c>
    </row>
    <row r="1526" spans="1:12" ht="15">
      <c r="A1526" s="86" t="s">
        <v>3253</v>
      </c>
      <c r="B1526" s="86" t="s">
        <v>3513</v>
      </c>
      <c r="C1526" s="86">
        <v>2</v>
      </c>
      <c r="D1526" s="123">
        <v>0.006268057217188894</v>
      </c>
      <c r="E1526" s="123">
        <v>2.210853365314893</v>
      </c>
      <c r="F1526" s="86" t="s">
        <v>2369</v>
      </c>
      <c r="G1526" s="86" t="b">
        <v>0</v>
      </c>
      <c r="H1526" s="86" t="b">
        <v>1</v>
      </c>
      <c r="I1526" s="86" t="b">
        <v>0</v>
      </c>
      <c r="J1526" s="86" t="b">
        <v>0</v>
      </c>
      <c r="K1526" s="86" t="b">
        <v>0</v>
      </c>
      <c r="L1526" s="86" t="b">
        <v>0</v>
      </c>
    </row>
    <row r="1527" spans="1:12" ht="15">
      <c r="A1527" s="86" t="s">
        <v>3513</v>
      </c>
      <c r="B1527" s="86" t="s">
        <v>2544</v>
      </c>
      <c r="C1527" s="86">
        <v>2</v>
      </c>
      <c r="D1527" s="123">
        <v>0.006268057217188894</v>
      </c>
      <c r="E1527" s="123">
        <v>2.034762106259212</v>
      </c>
      <c r="F1527" s="86" t="s">
        <v>2369</v>
      </c>
      <c r="G1527" s="86" t="b">
        <v>0</v>
      </c>
      <c r="H1527" s="86" t="b">
        <v>0</v>
      </c>
      <c r="I1527" s="86" t="b">
        <v>0</v>
      </c>
      <c r="J1527" s="86" t="b">
        <v>0</v>
      </c>
      <c r="K1527" s="86" t="b">
        <v>0</v>
      </c>
      <c r="L1527" s="86" t="b">
        <v>0</v>
      </c>
    </row>
    <row r="1528" spans="1:12" ht="15">
      <c r="A1528" s="86" t="s">
        <v>2544</v>
      </c>
      <c r="B1528" s="86" t="s">
        <v>2566</v>
      </c>
      <c r="C1528" s="86">
        <v>2</v>
      </c>
      <c r="D1528" s="123">
        <v>0.006268057217188894</v>
      </c>
      <c r="E1528" s="123">
        <v>1.7337321105952308</v>
      </c>
      <c r="F1528" s="86" t="s">
        <v>2369</v>
      </c>
      <c r="G1528" s="86" t="b">
        <v>0</v>
      </c>
      <c r="H1528" s="86" t="b">
        <v>0</v>
      </c>
      <c r="I1528" s="86" t="b">
        <v>0</v>
      </c>
      <c r="J1528" s="86" t="b">
        <v>0</v>
      </c>
      <c r="K1528" s="86" t="b">
        <v>1</v>
      </c>
      <c r="L1528" s="86" t="b">
        <v>0</v>
      </c>
    </row>
    <row r="1529" spans="1:12" ht="15">
      <c r="A1529" s="86" t="s">
        <v>2566</v>
      </c>
      <c r="B1529" s="86" t="s">
        <v>3514</v>
      </c>
      <c r="C1529" s="86">
        <v>2</v>
      </c>
      <c r="D1529" s="123">
        <v>0.006268057217188894</v>
      </c>
      <c r="E1529" s="123">
        <v>1.8129133566428555</v>
      </c>
      <c r="F1529" s="86" t="s">
        <v>2369</v>
      </c>
      <c r="G1529" s="86" t="b">
        <v>0</v>
      </c>
      <c r="H1529" s="86" t="b">
        <v>1</v>
      </c>
      <c r="I1529" s="86" t="b">
        <v>0</v>
      </c>
      <c r="J1529" s="86" t="b">
        <v>0</v>
      </c>
      <c r="K1529" s="86" t="b">
        <v>0</v>
      </c>
      <c r="L1529" s="86" t="b">
        <v>0</v>
      </c>
    </row>
    <row r="1530" spans="1:12" ht="15">
      <c r="A1530" s="86" t="s">
        <v>3514</v>
      </c>
      <c r="B1530" s="86" t="s">
        <v>3515</v>
      </c>
      <c r="C1530" s="86">
        <v>2</v>
      </c>
      <c r="D1530" s="123">
        <v>0.006268057217188894</v>
      </c>
      <c r="E1530" s="123">
        <v>2.210853365314893</v>
      </c>
      <c r="F1530" s="86" t="s">
        <v>2369</v>
      </c>
      <c r="G1530" s="86" t="b">
        <v>0</v>
      </c>
      <c r="H1530" s="86" t="b">
        <v>0</v>
      </c>
      <c r="I1530" s="86" t="b">
        <v>0</v>
      </c>
      <c r="J1530" s="86" t="b">
        <v>0</v>
      </c>
      <c r="K1530" s="86" t="b">
        <v>0</v>
      </c>
      <c r="L1530" s="86" t="b">
        <v>0</v>
      </c>
    </row>
    <row r="1531" spans="1:12" ht="15">
      <c r="A1531" s="86" t="s">
        <v>3515</v>
      </c>
      <c r="B1531" s="86" t="s">
        <v>3516</v>
      </c>
      <c r="C1531" s="86">
        <v>2</v>
      </c>
      <c r="D1531" s="123">
        <v>0.006268057217188894</v>
      </c>
      <c r="E1531" s="123">
        <v>2.210853365314893</v>
      </c>
      <c r="F1531" s="86" t="s">
        <v>2369</v>
      </c>
      <c r="G1531" s="86" t="b">
        <v>0</v>
      </c>
      <c r="H1531" s="86" t="b">
        <v>0</v>
      </c>
      <c r="I1531" s="86" t="b">
        <v>0</v>
      </c>
      <c r="J1531" s="86" t="b">
        <v>0</v>
      </c>
      <c r="K1531" s="86" t="b">
        <v>0</v>
      </c>
      <c r="L1531" s="86" t="b">
        <v>0</v>
      </c>
    </row>
    <row r="1532" spans="1:12" ht="15">
      <c r="A1532" s="86" t="s">
        <v>3516</v>
      </c>
      <c r="B1532" s="86" t="s">
        <v>3263</v>
      </c>
      <c r="C1532" s="86">
        <v>2</v>
      </c>
      <c r="D1532" s="123">
        <v>0.006268057217188894</v>
      </c>
      <c r="E1532" s="123">
        <v>1.909823369650912</v>
      </c>
      <c r="F1532" s="86" t="s">
        <v>2369</v>
      </c>
      <c r="G1532" s="86" t="b">
        <v>0</v>
      </c>
      <c r="H1532" s="86" t="b">
        <v>0</v>
      </c>
      <c r="I1532" s="86" t="b">
        <v>0</v>
      </c>
      <c r="J1532" s="86" t="b">
        <v>0</v>
      </c>
      <c r="K1532" s="86" t="b">
        <v>0</v>
      </c>
      <c r="L1532" s="86" t="b">
        <v>0</v>
      </c>
    </row>
    <row r="1533" spans="1:12" ht="15">
      <c r="A1533" s="86" t="s">
        <v>3263</v>
      </c>
      <c r="B1533" s="86" t="s">
        <v>3346</v>
      </c>
      <c r="C1533" s="86">
        <v>2</v>
      </c>
      <c r="D1533" s="123">
        <v>0.006268057217188894</v>
      </c>
      <c r="E1533" s="123">
        <v>1.909823369650912</v>
      </c>
      <c r="F1533" s="86" t="s">
        <v>2369</v>
      </c>
      <c r="G1533" s="86" t="b">
        <v>0</v>
      </c>
      <c r="H1533" s="86" t="b">
        <v>0</v>
      </c>
      <c r="I1533" s="86" t="b">
        <v>0</v>
      </c>
      <c r="J1533" s="86" t="b">
        <v>0</v>
      </c>
      <c r="K1533" s="86" t="b">
        <v>0</v>
      </c>
      <c r="L1533" s="86" t="b">
        <v>0</v>
      </c>
    </row>
    <row r="1534" spans="1:12" ht="15">
      <c r="A1534" s="86" t="s">
        <v>3346</v>
      </c>
      <c r="B1534" s="86" t="s">
        <v>3517</v>
      </c>
      <c r="C1534" s="86">
        <v>2</v>
      </c>
      <c r="D1534" s="123">
        <v>0.006268057217188894</v>
      </c>
      <c r="E1534" s="123">
        <v>2.210853365314893</v>
      </c>
      <c r="F1534" s="86" t="s">
        <v>2369</v>
      </c>
      <c r="G1534" s="86" t="b">
        <v>0</v>
      </c>
      <c r="H1534" s="86" t="b">
        <v>0</v>
      </c>
      <c r="I1534" s="86" t="b">
        <v>0</v>
      </c>
      <c r="J1534" s="86" t="b">
        <v>0</v>
      </c>
      <c r="K1534" s="86" t="b">
        <v>0</v>
      </c>
      <c r="L1534" s="86" t="b">
        <v>0</v>
      </c>
    </row>
    <row r="1535" spans="1:12" ht="15">
      <c r="A1535" s="86" t="s">
        <v>3517</v>
      </c>
      <c r="B1535" s="86" t="s">
        <v>3518</v>
      </c>
      <c r="C1535" s="86">
        <v>2</v>
      </c>
      <c r="D1535" s="123">
        <v>0.006268057217188894</v>
      </c>
      <c r="E1535" s="123">
        <v>2.210853365314893</v>
      </c>
      <c r="F1535" s="86" t="s">
        <v>2369</v>
      </c>
      <c r="G1535" s="86" t="b">
        <v>0</v>
      </c>
      <c r="H1535" s="86" t="b">
        <v>0</v>
      </c>
      <c r="I1535" s="86" t="b">
        <v>0</v>
      </c>
      <c r="J1535" s="86" t="b">
        <v>0</v>
      </c>
      <c r="K1535" s="86" t="b">
        <v>0</v>
      </c>
      <c r="L1535" s="86" t="b">
        <v>0</v>
      </c>
    </row>
    <row r="1536" spans="1:12" ht="15">
      <c r="A1536" s="86" t="s">
        <v>3518</v>
      </c>
      <c r="B1536" s="86" t="s">
        <v>3519</v>
      </c>
      <c r="C1536" s="86">
        <v>2</v>
      </c>
      <c r="D1536" s="123">
        <v>0.006268057217188894</v>
      </c>
      <c r="E1536" s="123">
        <v>2.210853365314893</v>
      </c>
      <c r="F1536" s="86" t="s">
        <v>2369</v>
      </c>
      <c r="G1536" s="86" t="b">
        <v>0</v>
      </c>
      <c r="H1536" s="86" t="b">
        <v>0</v>
      </c>
      <c r="I1536" s="86" t="b">
        <v>0</v>
      </c>
      <c r="J1536" s="86" t="b">
        <v>0</v>
      </c>
      <c r="K1536" s="86" t="b">
        <v>0</v>
      </c>
      <c r="L1536" s="86" t="b">
        <v>0</v>
      </c>
    </row>
    <row r="1537" spans="1:12" ht="15">
      <c r="A1537" s="86" t="s">
        <v>3519</v>
      </c>
      <c r="B1537" s="86" t="s">
        <v>3163</v>
      </c>
      <c r="C1537" s="86">
        <v>2</v>
      </c>
      <c r="D1537" s="123">
        <v>0.006268057217188894</v>
      </c>
      <c r="E1537" s="123">
        <v>2.210853365314893</v>
      </c>
      <c r="F1537" s="86" t="s">
        <v>2369</v>
      </c>
      <c r="G1537" s="86" t="b">
        <v>0</v>
      </c>
      <c r="H1537" s="86" t="b">
        <v>0</v>
      </c>
      <c r="I1537" s="86" t="b">
        <v>0</v>
      </c>
      <c r="J1537" s="86" t="b">
        <v>0</v>
      </c>
      <c r="K1537" s="86" t="b">
        <v>0</v>
      </c>
      <c r="L1537" s="86" t="b">
        <v>0</v>
      </c>
    </row>
    <row r="1538" spans="1:12" ht="15">
      <c r="A1538" s="86" t="s">
        <v>3163</v>
      </c>
      <c r="B1538" s="86" t="s">
        <v>3520</v>
      </c>
      <c r="C1538" s="86">
        <v>2</v>
      </c>
      <c r="D1538" s="123">
        <v>0.006268057217188894</v>
      </c>
      <c r="E1538" s="123">
        <v>2.210853365314893</v>
      </c>
      <c r="F1538" s="86" t="s">
        <v>2369</v>
      </c>
      <c r="G1538" s="86" t="b">
        <v>0</v>
      </c>
      <c r="H1538" s="86" t="b">
        <v>0</v>
      </c>
      <c r="I1538" s="86" t="b">
        <v>0</v>
      </c>
      <c r="J1538" s="86" t="b">
        <v>0</v>
      </c>
      <c r="K1538" s="86" t="b">
        <v>0</v>
      </c>
      <c r="L1538" s="86" t="b">
        <v>0</v>
      </c>
    </row>
    <row r="1539" spans="1:12" ht="15">
      <c r="A1539" s="86" t="s">
        <v>3520</v>
      </c>
      <c r="B1539" s="86" t="s">
        <v>3115</v>
      </c>
      <c r="C1539" s="86">
        <v>2</v>
      </c>
      <c r="D1539" s="123">
        <v>0.006268057217188894</v>
      </c>
      <c r="E1539" s="123">
        <v>2.210853365314893</v>
      </c>
      <c r="F1539" s="86" t="s">
        <v>2369</v>
      </c>
      <c r="G1539" s="86" t="b">
        <v>0</v>
      </c>
      <c r="H1539" s="86" t="b">
        <v>0</v>
      </c>
      <c r="I1539" s="86" t="b">
        <v>0</v>
      </c>
      <c r="J1539" s="86" t="b">
        <v>0</v>
      </c>
      <c r="K1539" s="86" t="b">
        <v>0</v>
      </c>
      <c r="L1539" s="86" t="b">
        <v>0</v>
      </c>
    </row>
    <row r="1540" spans="1:12" ht="15">
      <c r="A1540" s="86" t="s">
        <v>3115</v>
      </c>
      <c r="B1540" s="86" t="s">
        <v>3521</v>
      </c>
      <c r="C1540" s="86">
        <v>2</v>
      </c>
      <c r="D1540" s="123">
        <v>0.006268057217188894</v>
      </c>
      <c r="E1540" s="123">
        <v>2.210853365314893</v>
      </c>
      <c r="F1540" s="86" t="s">
        <v>2369</v>
      </c>
      <c r="G1540" s="86" t="b">
        <v>0</v>
      </c>
      <c r="H1540" s="86" t="b">
        <v>0</v>
      </c>
      <c r="I1540" s="86" t="b">
        <v>0</v>
      </c>
      <c r="J1540" s="86" t="b">
        <v>0</v>
      </c>
      <c r="K1540" s="86" t="b">
        <v>0</v>
      </c>
      <c r="L1540" s="86" t="b">
        <v>0</v>
      </c>
    </row>
    <row r="1541" spans="1:12" ht="15">
      <c r="A1541" s="86" t="s">
        <v>3521</v>
      </c>
      <c r="B1541" s="86" t="s">
        <v>3261</v>
      </c>
      <c r="C1541" s="86">
        <v>2</v>
      </c>
      <c r="D1541" s="123">
        <v>0.006268057217188894</v>
      </c>
      <c r="E1541" s="123">
        <v>2.210853365314893</v>
      </c>
      <c r="F1541" s="86" t="s">
        <v>2369</v>
      </c>
      <c r="G1541" s="86" t="b">
        <v>0</v>
      </c>
      <c r="H1541" s="86" t="b">
        <v>0</v>
      </c>
      <c r="I1541" s="86" t="b">
        <v>0</v>
      </c>
      <c r="J1541" s="86" t="b">
        <v>0</v>
      </c>
      <c r="K1541" s="86" t="b">
        <v>0</v>
      </c>
      <c r="L1541" s="86" t="b">
        <v>0</v>
      </c>
    </row>
    <row r="1542" spans="1:12" ht="15">
      <c r="A1542" s="86" t="s">
        <v>3261</v>
      </c>
      <c r="B1542" s="86" t="s">
        <v>3260</v>
      </c>
      <c r="C1542" s="86">
        <v>2</v>
      </c>
      <c r="D1542" s="123">
        <v>0.006268057217188894</v>
      </c>
      <c r="E1542" s="123">
        <v>2.210853365314893</v>
      </c>
      <c r="F1542" s="86" t="s">
        <v>2369</v>
      </c>
      <c r="G1542" s="86" t="b">
        <v>0</v>
      </c>
      <c r="H1542" s="86" t="b">
        <v>0</v>
      </c>
      <c r="I1542" s="86" t="b">
        <v>0</v>
      </c>
      <c r="J1542" s="86" t="b">
        <v>0</v>
      </c>
      <c r="K1542" s="86" t="b">
        <v>0</v>
      </c>
      <c r="L1542" s="86" t="b">
        <v>0</v>
      </c>
    </row>
    <row r="1543" spans="1:12" ht="15">
      <c r="A1543" s="86" t="s">
        <v>3260</v>
      </c>
      <c r="B1543" s="86" t="s">
        <v>3522</v>
      </c>
      <c r="C1543" s="86">
        <v>2</v>
      </c>
      <c r="D1543" s="123">
        <v>0.006268057217188894</v>
      </c>
      <c r="E1543" s="123">
        <v>2.210853365314893</v>
      </c>
      <c r="F1543" s="86" t="s">
        <v>2369</v>
      </c>
      <c r="G1543" s="86" t="b">
        <v>0</v>
      </c>
      <c r="H1543" s="86" t="b">
        <v>0</v>
      </c>
      <c r="I1543" s="86" t="b">
        <v>0</v>
      </c>
      <c r="J1543" s="86" t="b">
        <v>0</v>
      </c>
      <c r="K1543" s="86" t="b">
        <v>0</v>
      </c>
      <c r="L1543" s="86" t="b">
        <v>0</v>
      </c>
    </row>
    <row r="1544" spans="1:12" ht="15">
      <c r="A1544" s="86" t="s">
        <v>3522</v>
      </c>
      <c r="B1544" s="86" t="s">
        <v>3213</v>
      </c>
      <c r="C1544" s="86">
        <v>2</v>
      </c>
      <c r="D1544" s="123">
        <v>0.006268057217188894</v>
      </c>
      <c r="E1544" s="123">
        <v>2.210853365314893</v>
      </c>
      <c r="F1544" s="86" t="s">
        <v>2369</v>
      </c>
      <c r="G1544" s="86" t="b">
        <v>0</v>
      </c>
      <c r="H1544" s="86" t="b">
        <v>0</v>
      </c>
      <c r="I1544" s="86" t="b">
        <v>0</v>
      </c>
      <c r="J1544" s="86" t="b">
        <v>1</v>
      </c>
      <c r="K1544" s="86" t="b">
        <v>0</v>
      </c>
      <c r="L1544" s="86" t="b">
        <v>0</v>
      </c>
    </row>
    <row r="1545" spans="1:12" ht="15">
      <c r="A1545" s="86" t="s">
        <v>3213</v>
      </c>
      <c r="B1545" s="86" t="s">
        <v>3263</v>
      </c>
      <c r="C1545" s="86">
        <v>2</v>
      </c>
      <c r="D1545" s="123">
        <v>0.006268057217188894</v>
      </c>
      <c r="E1545" s="123">
        <v>1.909823369650912</v>
      </c>
      <c r="F1545" s="86" t="s">
        <v>2369</v>
      </c>
      <c r="G1545" s="86" t="b">
        <v>1</v>
      </c>
      <c r="H1545" s="86" t="b">
        <v>0</v>
      </c>
      <c r="I1545" s="86" t="b">
        <v>0</v>
      </c>
      <c r="J1545" s="86" t="b">
        <v>0</v>
      </c>
      <c r="K1545" s="86" t="b">
        <v>0</v>
      </c>
      <c r="L1545" s="86" t="b">
        <v>0</v>
      </c>
    </row>
    <row r="1546" spans="1:12" ht="15">
      <c r="A1546" s="86" t="s">
        <v>3263</v>
      </c>
      <c r="B1546" s="86" t="s">
        <v>3264</v>
      </c>
      <c r="C1546" s="86">
        <v>2</v>
      </c>
      <c r="D1546" s="123">
        <v>0.006268057217188894</v>
      </c>
      <c r="E1546" s="123">
        <v>1.608793373986931</v>
      </c>
      <c r="F1546" s="86" t="s">
        <v>2369</v>
      </c>
      <c r="G1546" s="86" t="b">
        <v>0</v>
      </c>
      <c r="H1546" s="86" t="b">
        <v>0</v>
      </c>
      <c r="I1546" s="86" t="b">
        <v>0</v>
      </c>
      <c r="J1546" s="86" t="b">
        <v>0</v>
      </c>
      <c r="K1546" s="86" t="b">
        <v>0</v>
      </c>
      <c r="L1546" s="86" t="b">
        <v>0</v>
      </c>
    </row>
    <row r="1547" spans="1:12" ht="15">
      <c r="A1547" s="86" t="s">
        <v>3264</v>
      </c>
      <c r="B1547" s="86" t="s">
        <v>3523</v>
      </c>
      <c r="C1547" s="86">
        <v>2</v>
      </c>
      <c r="D1547" s="123">
        <v>0.006268057217188894</v>
      </c>
      <c r="E1547" s="123">
        <v>1.909823369650912</v>
      </c>
      <c r="F1547" s="86" t="s">
        <v>2369</v>
      </c>
      <c r="G1547" s="86" t="b">
        <v>0</v>
      </c>
      <c r="H1547" s="86" t="b">
        <v>0</v>
      </c>
      <c r="I1547" s="86" t="b">
        <v>0</v>
      </c>
      <c r="J1547" s="86" t="b">
        <v>0</v>
      </c>
      <c r="K1547" s="86" t="b">
        <v>0</v>
      </c>
      <c r="L1547" s="86" t="b">
        <v>0</v>
      </c>
    </row>
    <row r="1548" spans="1:12" ht="15">
      <c r="A1548" s="86" t="s">
        <v>3523</v>
      </c>
      <c r="B1548" s="86" t="s">
        <v>3524</v>
      </c>
      <c r="C1548" s="86">
        <v>2</v>
      </c>
      <c r="D1548" s="123">
        <v>0.006268057217188894</v>
      </c>
      <c r="E1548" s="123">
        <v>2.210853365314893</v>
      </c>
      <c r="F1548" s="86" t="s">
        <v>2369</v>
      </c>
      <c r="G1548" s="86" t="b">
        <v>0</v>
      </c>
      <c r="H1548" s="86" t="b">
        <v>0</v>
      </c>
      <c r="I1548" s="86" t="b">
        <v>0</v>
      </c>
      <c r="J1548" s="86" t="b">
        <v>0</v>
      </c>
      <c r="K1548" s="86" t="b">
        <v>0</v>
      </c>
      <c r="L1548" s="86" t="b">
        <v>0</v>
      </c>
    </row>
    <row r="1549" spans="1:12" ht="15">
      <c r="A1549" s="86" t="s">
        <v>3524</v>
      </c>
      <c r="B1549" s="86" t="s">
        <v>3525</v>
      </c>
      <c r="C1549" s="86">
        <v>2</v>
      </c>
      <c r="D1549" s="123">
        <v>0.006268057217188894</v>
      </c>
      <c r="E1549" s="123">
        <v>2.210853365314893</v>
      </c>
      <c r="F1549" s="86" t="s">
        <v>2369</v>
      </c>
      <c r="G1549" s="86" t="b">
        <v>0</v>
      </c>
      <c r="H1549" s="86" t="b">
        <v>0</v>
      </c>
      <c r="I1549" s="86" t="b">
        <v>0</v>
      </c>
      <c r="J1549" s="86" t="b">
        <v>0</v>
      </c>
      <c r="K1549" s="86" t="b">
        <v>0</v>
      </c>
      <c r="L1549" s="86" t="b">
        <v>0</v>
      </c>
    </row>
    <row r="1550" spans="1:12" ht="15">
      <c r="A1550" s="86" t="s">
        <v>3525</v>
      </c>
      <c r="B1550" s="86" t="s">
        <v>3264</v>
      </c>
      <c r="C1550" s="86">
        <v>2</v>
      </c>
      <c r="D1550" s="123">
        <v>0.006268057217188894</v>
      </c>
      <c r="E1550" s="123">
        <v>1.909823369650912</v>
      </c>
      <c r="F1550" s="86" t="s">
        <v>2369</v>
      </c>
      <c r="G1550" s="86" t="b">
        <v>0</v>
      </c>
      <c r="H1550" s="86" t="b">
        <v>0</v>
      </c>
      <c r="I1550" s="86" t="b">
        <v>0</v>
      </c>
      <c r="J1550" s="86" t="b">
        <v>0</v>
      </c>
      <c r="K1550" s="86" t="b">
        <v>0</v>
      </c>
      <c r="L1550" s="86" t="b">
        <v>0</v>
      </c>
    </row>
    <row r="1551" spans="1:12" ht="15">
      <c r="A1551" s="86" t="s">
        <v>3264</v>
      </c>
      <c r="B1551" s="86" t="s">
        <v>3255</v>
      </c>
      <c r="C1551" s="86">
        <v>2</v>
      </c>
      <c r="D1551" s="123">
        <v>0.006268057217188894</v>
      </c>
      <c r="E1551" s="123">
        <v>1.909823369650912</v>
      </c>
      <c r="F1551" s="86" t="s">
        <v>2369</v>
      </c>
      <c r="G1551" s="86" t="b">
        <v>0</v>
      </c>
      <c r="H1551" s="86" t="b">
        <v>0</v>
      </c>
      <c r="I1551" s="86" t="b">
        <v>0</v>
      </c>
      <c r="J1551" s="86" t="b">
        <v>0</v>
      </c>
      <c r="K1551" s="86" t="b">
        <v>0</v>
      </c>
      <c r="L1551" s="86" t="b">
        <v>0</v>
      </c>
    </row>
    <row r="1552" spans="1:12" ht="15">
      <c r="A1552" s="86" t="s">
        <v>3255</v>
      </c>
      <c r="B1552" s="86" t="s">
        <v>3526</v>
      </c>
      <c r="C1552" s="86">
        <v>2</v>
      </c>
      <c r="D1552" s="123">
        <v>0.006268057217188894</v>
      </c>
      <c r="E1552" s="123">
        <v>2.210853365314893</v>
      </c>
      <c r="F1552" s="86" t="s">
        <v>2369</v>
      </c>
      <c r="G1552" s="86" t="b">
        <v>0</v>
      </c>
      <c r="H1552" s="86" t="b">
        <v>0</v>
      </c>
      <c r="I1552" s="86" t="b">
        <v>0</v>
      </c>
      <c r="J1552" s="86" t="b">
        <v>0</v>
      </c>
      <c r="K1552" s="86" t="b">
        <v>0</v>
      </c>
      <c r="L1552" s="86" t="b">
        <v>0</v>
      </c>
    </row>
    <row r="1553" spans="1:12" ht="15">
      <c r="A1553" s="86" t="s">
        <v>3526</v>
      </c>
      <c r="B1553" s="86" t="s">
        <v>3527</v>
      </c>
      <c r="C1553" s="86">
        <v>2</v>
      </c>
      <c r="D1553" s="123">
        <v>0.006268057217188894</v>
      </c>
      <c r="E1553" s="123">
        <v>2.210853365314893</v>
      </c>
      <c r="F1553" s="86" t="s">
        <v>2369</v>
      </c>
      <c r="G1553" s="86" t="b">
        <v>0</v>
      </c>
      <c r="H1553" s="86" t="b">
        <v>0</v>
      </c>
      <c r="I1553" s="86" t="b">
        <v>0</v>
      </c>
      <c r="J1553" s="86" t="b">
        <v>0</v>
      </c>
      <c r="K1553" s="86" t="b">
        <v>0</v>
      </c>
      <c r="L1553" s="86" t="b">
        <v>0</v>
      </c>
    </row>
    <row r="1554" spans="1:12" ht="15">
      <c r="A1554" s="86" t="s">
        <v>3527</v>
      </c>
      <c r="B1554" s="86" t="s">
        <v>3528</v>
      </c>
      <c r="C1554" s="86">
        <v>2</v>
      </c>
      <c r="D1554" s="123">
        <v>0.006268057217188894</v>
      </c>
      <c r="E1554" s="123">
        <v>2.210853365314893</v>
      </c>
      <c r="F1554" s="86" t="s">
        <v>2369</v>
      </c>
      <c r="G1554" s="86" t="b">
        <v>0</v>
      </c>
      <c r="H1554" s="86" t="b">
        <v>0</v>
      </c>
      <c r="I1554" s="86" t="b">
        <v>0</v>
      </c>
      <c r="J1554" s="86" t="b">
        <v>0</v>
      </c>
      <c r="K1554" s="86" t="b">
        <v>0</v>
      </c>
      <c r="L1554" s="86" t="b">
        <v>0</v>
      </c>
    </row>
    <row r="1555" spans="1:12" ht="15">
      <c r="A1555" s="86" t="s">
        <v>3528</v>
      </c>
      <c r="B1555" s="86" t="s">
        <v>3529</v>
      </c>
      <c r="C1555" s="86">
        <v>2</v>
      </c>
      <c r="D1555" s="123">
        <v>0.006268057217188894</v>
      </c>
      <c r="E1555" s="123">
        <v>2.210853365314893</v>
      </c>
      <c r="F1555" s="86" t="s">
        <v>2369</v>
      </c>
      <c r="G1555" s="86" t="b">
        <v>0</v>
      </c>
      <c r="H1555" s="86" t="b">
        <v>0</v>
      </c>
      <c r="I1555" s="86" t="b">
        <v>0</v>
      </c>
      <c r="J1555" s="86" t="b">
        <v>0</v>
      </c>
      <c r="K1555" s="86" t="b">
        <v>0</v>
      </c>
      <c r="L1555" s="86" t="b">
        <v>0</v>
      </c>
    </row>
    <row r="1556" spans="1:12" ht="15">
      <c r="A1556" s="86" t="s">
        <v>3529</v>
      </c>
      <c r="B1556" s="86" t="s">
        <v>587</v>
      </c>
      <c r="C1556" s="86">
        <v>2</v>
      </c>
      <c r="D1556" s="123">
        <v>0.006268057217188894</v>
      </c>
      <c r="E1556" s="123">
        <v>1.1139433523068367</v>
      </c>
      <c r="F1556" s="86" t="s">
        <v>2369</v>
      </c>
      <c r="G1556" s="86" t="b">
        <v>0</v>
      </c>
      <c r="H1556" s="86" t="b">
        <v>0</v>
      </c>
      <c r="I1556" s="86" t="b">
        <v>0</v>
      </c>
      <c r="J1556" s="86" t="b">
        <v>0</v>
      </c>
      <c r="K1556" s="86" t="b">
        <v>0</v>
      </c>
      <c r="L1556" s="86" t="b">
        <v>0</v>
      </c>
    </row>
    <row r="1557" spans="1:12" ht="15">
      <c r="A1557" s="86" t="s">
        <v>2485</v>
      </c>
      <c r="B1557" s="86" t="s">
        <v>2565</v>
      </c>
      <c r="C1557" s="86">
        <v>2</v>
      </c>
      <c r="D1557" s="123">
        <v>0.006268057217188894</v>
      </c>
      <c r="E1557" s="123">
        <v>1.6667853209646177</v>
      </c>
      <c r="F1557" s="86" t="s">
        <v>2369</v>
      </c>
      <c r="G1557" s="86" t="b">
        <v>0</v>
      </c>
      <c r="H1557" s="86" t="b">
        <v>0</v>
      </c>
      <c r="I1557" s="86" t="b">
        <v>0</v>
      </c>
      <c r="J1557" s="86" t="b">
        <v>0</v>
      </c>
      <c r="K1557" s="86" t="b">
        <v>0</v>
      </c>
      <c r="L1557" s="86" t="b">
        <v>0</v>
      </c>
    </row>
    <row r="1558" spans="1:12" ht="15">
      <c r="A1558" s="86" t="s">
        <v>2565</v>
      </c>
      <c r="B1558" s="86" t="s">
        <v>3160</v>
      </c>
      <c r="C1558" s="86">
        <v>2</v>
      </c>
      <c r="D1558" s="123">
        <v>0.006268057217188894</v>
      </c>
      <c r="E1558" s="123">
        <v>1.6667853209646177</v>
      </c>
      <c r="F1558" s="86" t="s">
        <v>2369</v>
      </c>
      <c r="G1558" s="86" t="b">
        <v>0</v>
      </c>
      <c r="H1558" s="86" t="b">
        <v>0</v>
      </c>
      <c r="I1558" s="86" t="b">
        <v>0</v>
      </c>
      <c r="J1558" s="86" t="b">
        <v>0</v>
      </c>
      <c r="K1558" s="86" t="b">
        <v>0</v>
      </c>
      <c r="L1558" s="86" t="b">
        <v>0</v>
      </c>
    </row>
    <row r="1559" spans="1:12" ht="15">
      <c r="A1559" s="86" t="s">
        <v>3160</v>
      </c>
      <c r="B1559" s="86" t="s">
        <v>3094</v>
      </c>
      <c r="C1559" s="86">
        <v>2</v>
      </c>
      <c r="D1559" s="123">
        <v>0.006268057217188894</v>
      </c>
      <c r="E1559" s="123">
        <v>2.034762106259212</v>
      </c>
      <c r="F1559" s="86" t="s">
        <v>2369</v>
      </c>
      <c r="G1559" s="86" t="b">
        <v>0</v>
      </c>
      <c r="H1559" s="86" t="b">
        <v>0</v>
      </c>
      <c r="I1559" s="86" t="b">
        <v>0</v>
      </c>
      <c r="J1559" s="86" t="b">
        <v>0</v>
      </c>
      <c r="K1559" s="86" t="b">
        <v>0</v>
      </c>
      <c r="L1559" s="86" t="b">
        <v>0</v>
      </c>
    </row>
    <row r="1560" spans="1:12" ht="15">
      <c r="A1560" s="86" t="s">
        <v>3094</v>
      </c>
      <c r="B1560" s="86" t="s">
        <v>3472</v>
      </c>
      <c r="C1560" s="86">
        <v>2</v>
      </c>
      <c r="D1560" s="123">
        <v>0.006268057217188894</v>
      </c>
      <c r="E1560" s="123">
        <v>2.210853365314893</v>
      </c>
      <c r="F1560" s="86" t="s">
        <v>2369</v>
      </c>
      <c r="G1560" s="86" t="b">
        <v>0</v>
      </c>
      <c r="H1560" s="86" t="b">
        <v>0</v>
      </c>
      <c r="I1560" s="86" t="b">
        <v>0</v>
      </c>
      <c r="J1560" s="86" t="b">
        <v>1</v>
      </c>
      <c r="K1560" s="86" t="b">
        <v>0</v>
      </c>
      <c r="L1560" s="86" t="b">
        <v>0</v>
      </c>
    </row>
    <row r="1561" spans="1:12" ht="15">
      <c r="A1561" s="86" t="s">
        <v>3472</v>
      </c>
      <c r="B1561" s="86" t="s">
        <v>3473</v>
      </c>
      <c r="C1561" s="86">
        <v>2</v>
      </c>
      <c r="D1561" s="123">
        <v>0.006268057217188894</v>
      </c>
      <c r="E1561" s="123">
        <v>2.210853365314893</v>
      </c>
      <c r="F1561" s="86" t="s">
        <v>2369</v>
      </c>
      <c r="G1561" s="86" t="b">
        <v>1</v>
      </c>
      <c r="H1561" s="86" t="b">
        <v>0</v>
      </c>
      <c r="I1561" s="86" t="b">
        <v>0</v>
      </c>
      <c r="J1561" s="86" t="b">
        <v>0</v>
      </c>
      <c r="K1561" s="86" t="b">
        <v>0</v>
      </c>
      <c r="L1561" s="86" t="b">
        <v>0</v>
      </c>
    </row>
    <row r="1562" spans="1:12" ht="15">
      <c r="A1562" s="86" t="s">
        <v>3473</v>
      </c>
      <c r="B1562" s="86" t="s">
        <v>3474</v>
      </c>
      <c r="C1562" s="86">
        <v>2</v>
      </c>
      <c r="D1562" s="123">
        <v>0.006268057217188894</v>
      </c>
      <c r="E1562" s="123">
        <v>2.210853365314893</v>
      </c>
      <c r="F1562" s="86" t="s">
        <v>2369</v>
      </c>
      <c r="G1562" s="86" t="b">
        <v>0</v>
      </c>
      <c r="H1562" s="86" t="b">
        <v>0</v>
      </c>
      <c r="I1562" s="86" t="b">
        <v>0</v>
      </c>
      <c r="J1562" s="86" t="b">
        <v>0</v>
      </c>
      <c r="K1562" s="86" t="b">
        <v>0</v>
      </c>
      <c r="L1562" s="86" t="b">
        <v>0</v>
      </c>
    </row>
    <row r="1563" spans="1:12" ht="15">
      <c r="A1563" s="86" t="s">
        <v>3474</v>
      </c>
      <c r="B1563" s="86" t="s">
        <v>3475</v>
      </c>
      <c r="C1563" s="86">
        <v>2</v>
      </c>
      <c r="D1563" s="123">
        <v>0.006268057217188894</v>
      </c>
      <c r="E1563" s="123">
        <v>2.210853365314893</v>
      </c>
      <c r="F1563" s="86" t="s">
        <v>2369</v>
      </c>
      <c r="G1563" s="86" t="b">
        <v>0</v>
      </c>
      <c r="H1563" s="86" t="b">
        <v>0</v>
      </c>
      <c r="I1563" s="86" t="b">
        <v>0</v>
      </c>
      <c r="J1563" s="86" t="b">
        <v>0</v>
      </c>
      <c r="K1563" s="86" t="b">
        <v>0</v>
      </c>
      <c r="L1563" s="86" t="b">
        <v>0</v>
      </c>
    </row>
    <row r="1564" spans="1:12" ht="15">
      <c r="A1564" s="86" t="s">
        <v>3475</v>
      </c>
      <c r="B1564" s="86" t="s">
        <v>587</v>
      </c>
      <c r="C1564" s="86">
        <v>2</v>
      </c>
      <c r="D1564" s="123">
        <v>0.006268057217188894</v>
      </c>
      <c r="E1564" s="123">
        <v>1.1139433523068367</v>
      </c>
      <c r="F1564" s="86" t="s">
        <v>2369</v>
      </c>
      <c r="G1564" s="86" t="b">
        <v>0</v>
      </c>
      <c r="H1564" s="86" t="b">
        <v>0</v>
      </c>
      <c r="I1564" s="86" t="b">
        <v>0</v>
      </c>
      <c r="J1564" s="86" t="b">
        <v>0</v>
      </c>
      <c r="K1564" s="86" t="b">
        <v>0</v>
      </c>
      <c r="L1564" s="86" t="b">
        <v>0</v>
      </c>
    </row>
    <row r="1565" spans="1:12" ht="15">
      <c r="A1565" s="86" t="s">
        <v>3083</v>
      </c>
      <c r="B1565" s="86" t="s">
        <v>3084</v>
      </c>
      <c r="C1565" s="86">
        <v>2</v>
      </c>
      <c r="D1565" s="123">
        <v>0.006268057217188894</v>
      </c>
      <c r="E1565" s="123">
        <v>2.210853365314893</v>
      </c>
      <c r="F1565" s="86" t="s">
        <v>2369</v>
      </c>
      <c r="G1565" s="86" t="b">
        <v>1</v>
      </c>
      <c r="H1565" s="86" t="b">
        <v>0</v>
      </c>
      <c r="I1565" s="86" t="b">
        <v>0</v>
      </c>
      <c r="J1565" s="86" t="b">
        <v>0</v>
      </c>
      <c r="K1565" s="86" t="b">
        <v>0</v>
      </c>
      <c r="L1565" s="86" t="b">
        <v>0</v>
      </c>
    </row>
    <row r="1566" spans="1:12" ht="15">
      <c r="A1566" s="86" t="s">
        <v>3084</v>
      </c>
      <c r="B1566" s="86" t="s">
        <v>3079</v>
      </c>
      <c r="C1566" s="86">
        <v>2</v>
      </c>
      <c r="D1566" s="123">
        <v>0.006268057217188894</v>
      </c>
      <c r="E1566" s="123">
        <v>1.909823369650912</v>
      </c>
      <c r="F1566" s="86" t="s">
        <v>2369</v>
      </c>
      <c r="G1566" s="86" t="b">
        <v>0</v>
      </c>
      <c r="H1566" s="86" t="b">
        <v>0</v>
      </c>
      <c r="I1566" s="86" t="b">
        <v>0</v>
      </c>
      <c r="J1566" s="86" t="b">
        <v>0</v>
      </c>
      <c r="K1566" s="86" t="b">
        <v>0</v>
      </c>
      <c r="L1566" s="86" t="b">
        <v>0</v>
      </c>
    </row>
    <row r="1567" spans="1:12" ht="15">
      <c r="A1567" s="86" t="s">
        <v>3079</v>
      </c>
      <c r="B1567" s="86" t="s">
        <v>587</v>
      </c>
      <c r="C1567" s="86">
        <v>2</v>
      </c>
      <c r="D1567" s="123">
        <v>0.006268057217188894</v>
      </c>
      <c r="E1567" s="123">
        <v>0.8129133566428555</v>
      </c>
      <c r="F1567" s="86" t="s">
        <v>2369</v>
      </c>
      <c r="G1567" s="86" t="b">
        <v>0</v>
      </c>
      <c r="H1567" s="86" t="b">
        <v>0</v>
      </c>
      <c r="I1567" s="86" t="b">
        <v>0</v>
      </c>
      <c r="J1567" s="86" t="b">
        <v>0</v>
      </c>
      <c r="K1567" s="86" t="b">
        <v>0</v>
      </c>
      <c r="L1567" s="86" t="b">
        <v>0</v>
      </c>
    </row>
    <row r="1568" spans="1:12" ht="15">
      <c r="A1568" s="86" t="s">
        <v>587</v>
      </c>
      <c r="B1568" s="86" t="s">
        <v>2521</v>
      </c>
      <c r="C1568" s="86">
        <v>2</v>
      </c>
      <c r="D1568" s="123">
        <v>0.006268057217188894</v>
      </c>
      <c r="E1568" s="123">
        <v>1.3657553253006365</v>
      </c>
      <c r="F1568" s="86" t="s">
        <v>2369</v>
      </c>
      <c r="G1568" s="86" t="b">
        <v>0</v>
      </c>
      <c r="H1568" s="86" t="b">
        <v>0</v>
      </c>
      <c r="I1568" s="86" t="b">
        <v>0</v>
      </c>
      <c r="J1568" s="86" t="b">
        <v>0</v>
      </c>
      <c r="K1568" s="86" t="b">
        <v>0</v>
      </c>
      <c r="L1568" s="86" t="b">
        <v>0</v>
      </c>
    </row>
    <row r="1569" spans="1:12" ht="15">
      <c r="A1569" s="86" t="s">
        <v>2521</v>
      </c>
      <c r="B1569" s="86" t="s">
        <v>3085</v>
      </c>
      <c r="C1569" s="86">
        <v>2</v>
      </c>
      <c r="D1569" s="123">
        <v>0.006268057217188894</v>
      </c>
      <c r="E1569" s="123">
        <v>2.210853365314893</v>
      </c>
      <c r="F1569" s="86" t="s">
        <v>2369</v>
      </c>
      <c r="G1569" s="86" t="b">
        <v>0</v>
      </c>
      <c r="H1569" s="86" t="b">
        <v>0</v>
      </c>
      <c r="I1569" s="86" t="b">
        <v>0</v>
      </c>
      <c r="J1569" s="86" t="b">
        <v>0</v>
      </c>
      <c r="K1569" s="86" t="b">
        <v>0</v>
      </c>
      <c r="L1569" s="86" t="b">
        <v>0</v>
      </c>
    </row>
    <row r="1570" spans="1:12" ht="15">
      <c r="A1570" s="86" t="s">
        <v>3085</v>
      </c>
      <c r="B1570" s="86" t="s">
        <v>3086</v>
      </c>
      <c r="C1570" s="86">
        <v>2</v>
      </c>
      <c r="D1570" s="123">
        <v>0.006268057217188894</v>
      </c>
      <c r="E1570" s="123">
        <v>2.210853365314893</v>
      </c>
      <c r="F1570" s="86" t="s">
        <v>2369</v>
      </c>
      <c r="G1570" s="86" t="b">
        <v>0</v>
      </c>
      <c r="H1570" s="86" t="b">
        <v>0</v>
      </c>
      <c r="I1570" s="86" t="b">
        <v>0</v>
      </c>
      <c r="J1570" s="86" t="b">
        <v>0</v>
      </c>
      <c r="K1570" s="86" t="b">
        <v>0</v>
      </c>
      <c r="L1570" s="86" t="b">
        <v>0</v>
      </c>
    </row>
    <row r="1571" spans="1:12" ht="15">
      <c r="A1571" s="86" t="s">
        <v>3086</v>
      </c>
      <c r="B1571" s="86" t="s">
        <v>3087</v>
      </c>
      <c r="C1571" s="86">
        <v>2</v>
      </c>
      <c r="D1571" s="123">
        <v>0.006268057217188894</v>
      </c>
      <c r="E1571" s="123">
        <v>2.210853365314893</v>
      </c>
      <c r="F1571" s="86" t="s">
        <v>2369</v>
      </c>
      <c r="G1571" s="86" t="b">
        <v>0</v>
      </c>
      <c r="H1571" s="86" t="b">
        <v>0</v>
      </c>
      <c r="I1571" s="86" t="b">
        <v>0</v>
      </c>
      <c r="J1571" s="86" t="b">
        <v>0</v>
      </c>
      <c r="K1571" s="86" t="b">
        <v>0</v>
      </c>
      <c r="L1571" s="86" t="b">
        <v>0</v>
      </c>
    </row>
    <row r="1572" spans="1:12" ht="15">
      <c r="A1572" s="86" t="s">
        <v>3087</v>
      </c>
      <c r="B1572" s="86" t="s">
        <v>2531</v>
      </c>
      <c r="C1572" s="86">
        <v>2</v>
      </c>
      <c r="D1572" s="123">
        <v>0.006268057217188894</v>
      </c>
      <c r="E1572" s="123">
        <v>2.210853365314893</v>
      </c>
      <c r="F1572" s="86" t="s">
        <v>2369</v>
      </c>
      <c r="G1572" s="86" t="b">
        <v>0</v>
      </c>
      <c r="H1572" s="86" t="b">
        <v>0</v>
      </c>
      <c r="I1572" s="86" t="b">
        <v>0</v>
      </c>
      <c r="J1572" s="86" t="b">
        <v>1</v>
      </c>
      <c r="K1572" s="86" t="b">
        <v>0</v>
      </c>
      <c r="L1572" s="86" t="b">
        <v>0</v>
      </c>
    </row>
    <row r="1573" spans="1:12" ht="15">
      <c r="A1573" s="86" t="s">
        <v>2531</v>
      </c>
      <c r="B1573" s="86" t="s">
        <v>607</v>
      </c>
      <c r="C1573" s="86">
        <v>2</v>
      </c>
      <c r="D1573" s="123">
        <v>0.006268057217188894</v>
      </c>
      <c r="E1573" s="123">
        <v>2.210853365314893</v>
      </c>
      <c r="F1573" s="86" t="s">
        <v>2369</v>
      </c>
      <c r="G1573" s="86" t="b">
        <v>1</v>
      </c>
      <c r="H1573" s="86" t="b">
        <v>0</v>
      </c>
      <c r="I1573" s="86" t="b">
        <v>0</v>
      </c>
      <c r="J1573" s="86" t="b">
        <v>0</v>
      </c>
      <c r="K1573" s="86" t="b">
        <v>0</v>
      </c>
      <c r="L1573" s="86" t="b">
        <v>0</v>
      </c>
    </row>
    <row r="1574" spans="1:12" ht="15">
      <c r="A1574" s="86" t="s">
        <v>607</v>
      </c>
      <c r="B1574" s="86" t="s">
        <v>631</v>
      </c>
      <c r="C1574" s="86">
        <v>2</v>
      </c>
      <c r="D1574" s="123">
        <v>0.006268057217188894</v>
      </c>
      <c r="E1574" s="123">
        <v>2.210853365314893</v>
      </c>
      <c r="F1574" s="86" t="s">
        <v>2369</v>
      </c>
      <c r="G1574" s="86" t="b">
        <v>0</v>
      </c>
      <c r="H1574" s="86" t="b">
        <v>0</v>
      </c>
      <c r="I1574" s="86" t="b">
        <v>0</v>
      </c>
      <c r="J1574" s="86" t="b">
        <v>0</v>
      </c>
      <c r="K1574" s="86" t="b">
        <v>0</v>
      </c>
      <c r="L1574" s="86" t="b">
        <v>0</v>
      </c>
    </row>
    <row r="1575" spans="1:12" ht="15">
      <c r="A1575" s="86" t="s">
        <v>631</v>
      </c>
      <c r="B1575" s="86" t="s">
        <v>2469</v>
      </c>
      <c r="C1575" s="86">
        <v>2</v>
      </c>
      <c r="D1575" s="123">
        <v>0.006268057217188894</v>
      </c>
      <c r="E1575" s="123">
        <v>2.210853365314893</v>
      </c>
      <c r="F1575" s="86" t="s">
        <v>2369</v>
      </c>
      <c r="G1575" s="86" t="b">
        <v>0</v>
      </c>
      <c r="H1575" s="86" t="b">
        <v>0</v>
      </c>
      <c r="I1575" s="86" t="b">
        <v>0</v>
      </c>
      <c r="J1575" s="86" t="b">
        <v>0</v>
      </c>
      <c r="K1575" s="86" t="b">
        <v>0</v>
      </c>
      <c r="L1575" s="86" t="b">
        <v>0</v>
      </c>
    </row>
    <row r="1576" spans="1:12" ht="15">
      <c r="A1576" s="86" t="s">
        <v>2469</v>
      </c>
      <c r="B1576" s="86" t="s">
        <v>2480</v>
      </c>
      <c r="C1576" s="86">
        <v>2</v>
      </c>
      <c r="D1576" s="123">
        <v>0.006268057217188894</v>
      </c>
      <c r="E1576" s="123">
        <v>2.210853365314893</v>
      </c>
      <c r="F1576" s="86" t="s">
        <v>2369</v>
      </c>
      <c r="G1576" s="86" t="b">
        <v>0</v>
      </c>
      <c r="H1576" s="86" t="b">
        <v>0</v>
      </c>
      <c r="I1576" s="86" t="b">
        <v>0</v>
      </c>
      <c r="J1576" s="86" t="b">
        <v>1</v>
      </c>
      <c r="K1576" s="86" t="b">
        <v>0</v>
      </c>
      <c r="L1576" s="86" t="b">
        <v>0</v>
      </c>
    </row>
    <row r="1577" spans="1:12" ht="15">
      <c r="A1577" s="86" t="s">
        <v>2480</v>
      </c>
      <c r="B1577" s="86" t="s">
        <v>610</v>
      </c>
      <c r="C1577" s="86">
        <v>2</v>
      </c>
      <c r="D1577" s="123">
        <v>0.006268057217188894</v>
      </c>
      <c r="E1577" s="123">
        <v>2.034762106259212</v>
      </c>
      <c r="F1577" s="86" t="s">
        <v>2369</v>
      </c>
      <c r="G1577" s="86" t="b">
        <v>1</v>
      </c>
      <c r="H1577" s="86" t="b">
        <v>0</v>
      </c>
      <c r="I1577" s="86" t="b">
        <v>0</v>
      </c>
      <c r="J1577" s="86" t="b">
        <v>1</v>
      </c>
      <c r="K1577" s="86" t="b">
        <v>0</v>
      </c>
      <c r="L1577" s="86" t="b">
        <v>0</v>
      </c>
    </row>
    <row r="1578" spans="1:12" ht="15">
      <c r="A1578" s="86" t="s">
        <v>610</v>
      </c>
      <c r="B1578" s="86" t="s">
        <v>2481</v>
      </c>
      <c r="C1578" s="86">
        <v>2</v>
      </c>
      <c r="D1578" s="123">
        <v>0.006268057217188894</v>
      </c>
      <c r="E1578" s="123">
        <v>2.034762106259212</v>
      </c>
      <c r="F1578" s="86" t="s">
        <v>2369</v>
      </c>
      <c r="G1578" s="86" t="b">
        <v>1</v>
      </c>
      <c r="H1578" s="86" t="b">
        <v>0</v>
      </c>
      <c r="I1578" s="86" t="b">
        <v>0</v>
      </c>
      <c r="J1578" s="86" t="b">
        <v>0</v>
      </c>
      <c r="K1578" s="86" t="b">
        <v>0</v>
      </c>
      <c r="L1578" s="86" t="b">
        <v>0</v>
      </c>
    </row>
    <row r="1579" spans="1:12" ht="15">
      <c r="A1579" s="86" t="s">
        <v>2481</v>
      </c>
      <c r="B1579" s="86" t="s">
        <v>2465</v>
      </c>
      <c r="C1579" s="86">
        <v>2</v>
      </c>
      <c r="D1579" s="123">
        <v>0.006268057217188894</v>
      </c>
      <c r="E1579" s="123">
        <v>1.6667853209646177</v>
      </c>
      <c r="F1579" s="86" t="s">
        <v>2369</v>
      </c>
      <c r="G1579" s="86" t="b">
        <v>0</v>
      </c>
      <c r="H1579" s="86" t="b">
        <v>0</v>
      </c>
      <c r="I1579" s="86" t="b">
        <v>0</v>
      </c>
      <c r="J1579" s="86" t="b">
        <v>0</v>
      </c>
      <c r="K1579" s="86" t="b">
        <v>0</v>
      </c>
      <c r="L1579" s="86" t="b">
        <v>0</v>
      </c>
    </row>
    <row r="1580" spans="1:12" ht="15">
      <c r="A1580" s="86" t="s">
        <v>2465</v>
      </c>
      <c r="B1580" s="86" t="s">
        <v>3088</v>
      </c>
      <c r="C1580" s="86">
        <v>2</v>
      </c>
      <c r="D1580" s="123">
        <v>0.006268057217188894</v>
      </c>
      <c r="E1580" s="123">
        <v>2.210853365314893</v>
      </c>
      <c r="F1580" s="86" t="s">
        <v>2369</v>
      </c>
      <c r="G1580" s="86" t="b">
        <v>0</v>
      </c>
      <c r="H1580" s="86" t="b">
        <v>0</v>
      </c>
      <c r="I1580" s="86" t="b">
        <v>0</v>
      </c>
      <c r="J1580" s="86" t="b">
        <v>0</v>
      </c>
      <c r="K1580" s="86" t="b">
        <v>0</v>
      </c>
      <c r="L1580" s="86" t="b">
        <v>0</v>
      </c>
    </row>
    <row r="1581" spans="1:12" ht="15">
      <c r="A1581" s="86" t="s">
        <v>3088</v>
      </c>
      <c r="B1581" s="86" t="s">
        <v>626</v>
      </c>
      <c r="C1581" s="86">
        <v>2</v>
      </c>
      <c r="D1581" s="123">
        <v>0.006268057217188894</v>
      </c>
      <c r="E1581" s="123">
        <v>1.909823369650912</v>
      </c>
      <c r="F1581" s="86" t="s">
        <v>2369</v>
      </c>
      <c r="G1581" s="86" t="b">
        <v>0</v>
      </c>
      <c r="H1581" s="86" t="b">
        <v>0</v>
      </c>
      <c r="I1581" s="86" t="b">
        <v>0</v>
      </c>
      <c r="J1581" s="86" t="b">
        <v>0</v>
      </c>
      <c r="K1581" s="86" t="b">
        <v>0</v>
      </c>
      <c r="L1581" s="86" t="b">
        <v>0</v>
      </c>
    </row>
    <row r="1582" spans="1:12" ht="15">
      <c r="A1582" s="86" t="s">
        <v>626</v>
      </c>
      <c r="B1582" s="86" t="s">
        <v>2473</v>
      </c>
      <c r="C1582" s="86">
        <v>2</v>
      </c>
      <c r="D1582" s="123">
        <v>0.006268057217188894</v>
      </c>
      <c r="E1582" s="123">
        <v>1.7337321105952308</v>
      </c>
      <c r="F1582" s="86" t="s">
        <v>2369</v>
      </c>
      <c r="G1582" s="86" t="b">
        <v>0</v>
      </c>
      <c r="H1582" s="86" t="b">
        <v>0</v>
      </c>
      <c r="I1582" s="86" t="b">
        <v>0</v>
      </c>
      <c r="J1582" s="86" t="b">
        <v>0</v>
      </c>
      <c r="K1582" s="86" t="b">
        <v>0</v>
      </c>
      <c r="L1582" s="86" t="b">
        <v>0</v>
      </c>
    </row>
    <row r="1583" spans="1:12" ht="15">
      <c r="A1583" s="86" t="s">
        <v>2473</v>
      </c>
      <c r="B1583" s="86" t="s">
        <v>3089</v>
      </c>
      <c r="C1583" s="86">
        <v>2</v>
      </c>
      <c r="D1583" s="123">
        <v>0.006268057217188894</v>
      </c>
      <c r="E1583" s="123">
        <v>2.210853365314893</v>
      </c>
      <c r="F1583" s="86" t="s">
        <v>2369</v>
      </c>
      <c r="G1583" s="86" t="b">
        <v>0</v>
      </c>
      <c r="H1583" s="86" t="b">
        <v>0</v>
      </c>
      <c r="I1583" s="86" t="b">
        <v>0</v>
      </c>
      <c r="J1583" s="86" t="b">
        <v>0</v>
      </c>
      <c r="K1583" s="86" t="b">
        <v>0</v>
      </c>
      <c r="L1583" s="86" t="b">
        <v>0</v>
      </c>
    </row>
    <row r="1584" spans="1:12" ht="15">
      <c r="A1584" s="86" t="s">
        <v>3089</v>
      </c>
      <c r="B1584" s="86" t="s">
        <v>2478</v>
      </c>
      <c r="C1584" s="86">
        <v>2</v>
      </c>
      <c r="D1584" s="123">
        <v>0.006268057217188894</v>
      </c>
      <c r="E1584" s="123">
        <v>2.210853365314893</v>
      </c>
      <c r="F1584" s="86" t="s">
        <v>2369</v>
      </c>
      <c r="G1584" s="86" t="b">
        <v>0</v>
      </c>
      <c r="H1584" s="86" t="b">
        <v>0</v>
      </c>
      <c r="I1584" s="86" t="b">
        <v>0</v>
      </c>
      <c r="J1584" s="86" t="b">
        <v>0</v>
      </c>
      <c r="K1584" s="86" t="b">
        <v>0</v>
      </c>
      <c r="L1584" s="86" t="b">
        <v>0</v>
      </c>
    </row>
    <row r="1585" spans="1:12" ht="15">
      <c r="A1585" s="86" t="s">
        <v>2478</v>
      </c>
      <c r="B1585" s="86" t="s">
        <v>2479</v>
      </c>
      <c r="C1585" s="86">
        <v>2</v>
      </c>
      <c r="D1585" s="123">
        <v>0.006268057217188894</v>
      </c>
      <c r="E1585" s="123">
        <v>2.210853365314893</v>
      </c>
      <c r="F1585" s="86" t="s">
        <v>2369</v>
      </c>
      <c r="G1585" s="86" t="b">
        <v>0</v>
      </c>
      <c r="H1585" s="86" t="b">
        <v>0</v>
      </c>
      <c r="I1585" s="86" t="b">
        <v>0</v>
      </c>
      <c r="J1585" s="86" t="b">
        <v>0</v>
      </c>
      <c r="K1585" s="86" t="b">
        <v>0</v>
      </c>
      <c r="L1585" s="86" t="b">
        <v>0</v>
      </c>
    </row>
    <row r="1586" spans="1:12" ht="15">
      <c r="A1586" s="86" t="s">
        <v>2479</v>
      </c>
      <c r="B1586" s="86" t="s">
        <v>2532</v>
      </c>
      <c r="C1586" s="86">
        <v>2</v>
      </c>
      <c r="D1586" s="123">
        <v>0.006268057217188894</v>
      </c>
      <c r="E1586" s="123">
        <v>2.034762106259212</v>
      </c>
      <c r="F1586" s="86" t="s">
        <v>2369</v>
      </c>
      <c r="G1586" s="86" t="b">
        <v>0</v>
      </c>
      <c r="H1586" s="86" t="b">
        <v>0</v>
      </c>
      <c r="I1586" s="86" t="b">
        <v>0</v>
      </c>
      <c r="J1586" s="86" t="b">
        <v>0</v>
      </c>
      <c r="K1586" s="86" t="b">
        <v>0</v>
      </c>
      <c r="L1586" s="86" t="b">
        <v>0</v>
      </c>
    </row>
    <row r="1587" spans="1:12" ht="15">
      <c r="A1587" s="86" t="s">
        <v>2532</v>
      </c>
      <c r="B1587" s="86" t="s">
        <v>3090</v>
      </c>
      <c r="C1587" s="86">
        <v>2</v>
      </c>
      <c r="D1587" s="123">
        <v>0.006268057217188894</v>
      </c>
      <c r="E1587" s="123">
        <v>2.210853365314893</v>
      </c>
      <c r="F1587" s="86" t="s">
        <v>2369</v>
      </c>
      <c r="G1587" s="86" t="b">
        <v>0</v>
      </c>
      <c r="H1587" s="86" t="b">
        <v>0</v>
      </c>
      <c r="I1587" s="86" t="b">
        <v>0</v>
      </c>
      <c r="J1587" s="86" t="b">
        <v>0</v>
      </c>
      <c r="K1587" s="86" t="b">
        <v>1</v>
      </c>
      <c r="L1587" s="86" t="b">
        <v>0</v>
      </c>
    </row>
    <row r="1588" spans="1:12" ht="15">
      <c r="A1588" s="86" t="s">
        <v>3462</v>
      </c>
      <c r="B1588" s="86" t="s">
        <v>3225</v>
      </c>
      <c r="C1588" s="86">
        <v>2</v>
      </c>
      <c r="D1588" s="123">
        <v>0.006268057217188894</v>
      </c>
      <c r="E1588" s="123">
        <v>1.909823369650912</v>
      </c>
      <c r="F1588" s="86" t="s">
        <v>2369</v>
      </c>
      <c r="G1588" s="86" t="b">
        <v>0</v>
      </c>
      <c r="H1588" s="86" t="b">
        <v>0</v>
      </c>
      <c r="I1588" s="86" t="b">
        <v>0</v>
      </c>
      <c r="J1588" s="86" t="b">
        <v>0</v>
      </c>
      <c r="K1588" s="86" t="b">
        <v>0</v>
      </c>
      <c r="L1588" s="86" t="b">
        <v>0</v>
      </c>
    </row>
    <row r="1589" spans="1:12" ht="15">
      <c r="A1589" s="86" t="s">
        <v>3225</v>
      </c>
      <c r="B1589" s="86" t="s">
        <v>3463</v>
      </c>
      <c r="C1589" s="86">
        <v>2</v>
      </c>
      <c r="D1589" s="123">
        <v>0.006268057217188894</v>
      </c>
      <c r="E1589" s="123">
        <v>1.909823369650912</v>
      </c>
      <c r="F1589" s="86" t="s">
        <v>2369</v>
      </c>
      <c r="G1589" s="86" t="b">
        <v>0</v>
      </c>
      <c r="H1589" s="86" t="b">
        <v>0</v>
      </c>
      <c r="I1589" s="86" t="b">
        <v>0</v>
      </c>
      <c r="J1589" s="86" t="b">
        <v>0</v>
      </c>
      <c r="K1589" s="86" t="b">
        <v>0</v>
      </c>
      <c r="L1589" s="86" t="b">
        <v>0</v>
      </c>
    </row>
    <row r="1590" spans="1:12" ht="15">
      <c r="A1590" s="86" t="s">
        <v>3463</v>
      </c>
      <c r="B1590" s="86" t="s">
        <v>3464</v>
      </c>
      <c r="C1590" s="86">
        <v>2</v>
      </c>
      <c r="D1590" s="123">
        <v>0.006268057217188894</v>
      </c>
      <c r="E1590" s="123">
        <v>2.210853365314893</v>
      </c>
      <c r="F1590" s="86" t="s">
        <v>2369</v>
      </c>
      <c r="G1590" s="86" t="b">
        <v>0</v>
      </c>
      <c r="H1590" s="86" t="b">
        <v>0</v>
      </c>
      <c r="I1590" s="86" t="b">
        <v>0</v>
      </c>
      <c r="J1590" s="86" t="b">
        <v>0</v>
      </c>
      <c r="K1590" s="86" t="b">
        <v>0</v>
      </c>
      <c r="L1590" s="86" t="b">
        <v>0</v>
      </c>
    </row>
    <row r="1591" spans="1:12" ht="15">
      <c r="A1591" s="86" t="s">
        <v>3464</v>
      </c>
      <c r="B1591" s="86" t="s">
        <v>3465</v>
      </c>
      <c r="C1591" s="86">
        <v>2</v>
      </c>
      <c r="D1591" s="123">
        <v>0.006268057217188894</v>
      </c>
      <c r="E1591" s="123">
        <v>2.210853365314893</v>
      </c>
      <c r="F1591" s="86" t="s">
        <v>2369</v>
      </c>
      <c r="G1591" s="86" t="b">
        <v>0</v>
      </c>
      <c r="H1591" s="86" t="b">
        <v>0</v>
      </c>
      <c r="I1591" s="86" t="b">
        <v>0</v>
      </c>
      <c r="J1591" s="86" t="b">
        <v>0</v>
      </c>
      <c r="K1591" s="86" t="b">
        <v>0</v>
      </c>
      <c r="L1591" s="86" t="b">
        <v>0</v>
      </c>
    </row>
    <row r="1592" spans="1:12" ht="15">
      <c r="A1592" s="86" t="s">
        <v>3465</v>
      </c>
      <c r="B1592" s="86" t="s">
        <v>3466</v>
      </c>
      <c r="C1592" s="86">
        <v>2</v>
      </c>
      <c r="D1592" s="123">
        <v>0.006268057217188894</v>
      </c>
      <c r="E1592" s="123">
        <v>2.210853365314893</v>
      </c>
      <c r="F1592" s="86" t="s">
        <v>2369</v>
      </c>
      <c r="G1592" s="86" t="b">
        <v>0</v>
      </c>
      <c r="H1592" s="86" t="b">
        <v>0</v>
      </c>
      <c r="I1592" s="86" t="b">
        <v>0</v>
      </c>
      <c r="J1592" s="86" t="b">
        <v>0</v>
      </c>
      <c r="K1592" s="86" t="b">
        <v>0</v>
      </c>
      <c r="L1592" s="86" t="b">
        <v>0</v>
      </c>
    </row>
    <row r="1593" spans="1:12" ht="15">
      <c r="A1593" s="86" t="s">
        <v>3466</v>
      </c>
      <c r="B1593" s="86" t="s">
        <v>3467</v>
      </c>
      <c r="C1593" s="86">
        <v>2</v>
      </c>
      <c r="D1593" s="123">
        <v>0.006268057217188894</v>
      </c>
      <c r="E1593" s="123">
        <v>2.210853365314893</v>
      </c>
      <c r="F1593" s="86" t="s">
        <v>2369</v>
      </c>
      <c r="G1593" s="86" t="b">
        <v>0</v>
      </c>
      <c r="H1593" s="86" t="b">
        <v>0</v>
      </c>
      <c r="I1593" s="86" t="b">
        <v>0</v>
      </c>
      <c r="J1593" s="86" t="b">
        <v>1</v>
      </c>
      <c r="K1593" s="86" t="b">
        <v>0</v>
      </c>
      <c r="L1593" s="86" t="b">
        <v>0</v>
      </c>
    </row>
    <row r="1594" spans="1:12" ht="15">
      <c r="A1594" s="86" t="s">
        <v>3467</v>
      </c>
      <c r="B1594" s="86" t="s">
        <v>3468</v>
      </c>
      <c r="C1594" s="86">
        <v>2</v>
      </c>
      <c r="D1594" s="123">
        <v>0.006268057217188894</v>
      </c>
      <c r="E1594" s="123">
        <v>2.210853365314893</v>
      </c>
      <c r="F1594" s="86" t="s">
        <v>2369</v>
      </c>
      <c r="G1594" s="86" t="b">
        <v>1</v>
      </c>
      <c r="H1594" s="86" t="b">
        <v>0</v>
      </c>
      <c r="I1594" s="86" t="b">
        <v>0</v>
      </c>
      <c r="J1594" s="86" t="b">
        <v>0</v>
      </c>
      <c r="K1594" s="86" t="b">
        <v>1</v>
      </c>
      <c r="L1594" s="86" t="b">
        <v>0</v>
      </c>
    </row>
    <row r="1595" spans="1:12" ht="15">
      <c r="A1595" s="86" t="s">
        <v>3468</v>
      </c>
      <c r="B1595" s="86" t="s">
        <v>3469</v>
      </c>
      <c r="C1595" s="86">
        <v>2</v>
      </c>
      <c r="D1595" s="123">
        <v>0.006268057217188894</v>
      </c>
      <c r="E1595" s="123">
        <v>2.210853365314893</v>
      </c>
      <c r="F1595" s="86" t="s">
        <v>2369</v>
      </c>
      <c r="G1595" s="86" t="b">
        <v>0</v>
      </c>
      <c r="H1595" s="86" t="b">
        <v>1</v>
      </c>
      <c r="I1595" s="86" t="b">
        <v>0</v>
      </c>
      <c r="J1595" s="86" t="b">
        <v>0</v>
      </c>
      <c r="K1595" s="86" t="b">
        <v>0</v>
      </c>
      <c r="L1595" s="86" t="b">
        <v>0</v>
      </c>
    </row>
    <row r="1596" spans="1:12" ht="15">
      <c r="A1596" s="86" t="s">
        <v>3469</v>
      </c>
      <c r="B1596" s="86" t="s">
        <v>3470</v>
      </c>
      <c r="C1596" s="86">
        <v>2</v>
      </c>
      <c r="D1596" s="123">
        <v>0.006268057217188894</v>
      </c>
      <c r="E1596" s="123">
        <v>2.210853365314893</v>
      </c>
      <c r="F1596" s="86" t="s">
        <v>2369</v>
      </c>
      <c r="G1596" s="86" t="b">
        <v>0</v>
      </c>
      <c r="H1596" s="86" t="b">
        <v>0</v>
      </c>
      <c r="I1596" s="86" t="b">
        <v>0</v>
      </c>
      <c r="J1596" s="86" t="b">
        <v>0</v>
      </c>
      <c r="K1596" s="86" t="b">
        <v>1</v>
      </c>
      <c r="L1596" s="86" t="b">
        <v>0</v>
      </c>
    </row>
    <row r="1597" spans="1:12" ht="15">
      <c r="A1597" s="86" t="s">
        <v>3470</v>
      </c>
      <c r="B1597" s="86" t="s">
        <v>3093</v>
      </c>
      <c r="C1597" s="86">
        <v>2</v>
      </c>
      <c r="D1597" s="123">
        <v>0.006268057217188894</v>
      </c>
      <c r="E1597" s="123">
        <v>2.210853365314893</v>
      </c>
      <c r="F1597" s="86" t="s">
        <v>2369</v>
      </c>
      <c r="G1597" s="86" t="b">
        <v>0</v>
      </c>
      <c r="H1597" s="86" t="b">
        <v>1</v>
      </c>
      <c r="I1597" s="86" t="b">
        <v>0</v>
      </c>
      <c r="J1597" s="86" t="b">
        <v>0</v>
      </c>
      <c r="K1597" s="86" t="b">
        <v>0</v>
      </c>
      <c r="L1597" s="86" t="b">
        <v>0</v>
      </c>
    </row>
    <row r="1598" spans="1:12" ht="15">
      <c r="A1598" s="86" t="s">
        <v>3093</v>
      </c>
      <c r="B1598" s="86" t="s">
        <v>2566</v>
      </c>
      <c r="C1598" s="86">
        <v>2</v>
      </c>
      <c r="D1598" s="123">
        <v>0.006268057217188894</v>
      </c>
      <c r="E1598" s="123">
        <v>1.909823369650912</v>
      </c>
      <c r="F1598" s="86" t="s">
        <v>2369</v>
      </c>
      <c r="G1598" s="86" t="b">
        <v>0</v>
      </c>
      <c r="H1598" s="86" t="b">
        <v>0</v>
      </c>
      <c r="I1598" s="86" t="b">
        <v>0</v>
      </c>
      <c r="J1598" s="86" t="b">
        <v>0</v>
      </c>
      <c r="K1598" s="86" t="b">
        <v>1</v>
      </c>
      <c r="L1598" s="86" t="b">
        <v>0</v>
      </c>
    </row>
    <row r="1599" spans="1:12" ht="15">
      <c r="A1599" s="86" t="s">
        <v>3159</v>
      </c>
      <c r="B1599" s="86" t="s">
        <v>3471</v>
      </c>
      <c r="C1599" s="86">
        <v>2</v>
      </c>
      <c r="D1599" s="123">
        <v>0.006268057217188894</v>
      </c>
      <c r="E1599" s="123">
        <v>2.034762106259212</v>
      </c>
      <c r="F1599" s="86" t="s">
        <v>2369</v>
      </c>
      <c r="G1599" s="86" t="b">
        <v>0</v>
      </c>
      <c r="H1599" s="86" t="b">
        <v>0</v>
      </c>
      <c r="I1599" s="86" t="b">
        <v>0</v>
      </c>
      <c r="J1599" s="86" t="b">
        <v>0</v>
      </c>
      <c r="K1599" s="86" t="b">
        <v>0</v>
      </c>
      <c r="L1599" s="86" t="b">
        <v>0</v>
      </c>
    </row>
    <row r="1600" spans="1:12" ht="15">
      <c r="A1600" s="86" t="s">
        <v>3471</v>
      </c>
      <c r="B1600" s="86" t="s">
        <v>3331</v>
      </c>
      <c r="C1600" s="86">
        <v>2</v>
      </c>
      <c r="D1600" s="123">
        <v>0.006268057217188894</v>
      </c>
      <c r="E1600" s="123">
        <v>2.210853365314893</v>
      </c>
      <c r="F1600" s="86" t="s">
        <v>2369</v>
      </c>
      <c r="G1600" s="86" t="b">
        <v>0</v>
      </c>
      <c r="H1600" s="86" t="b">
        <v>0</v>
      </c>
      <c r="I1600" s="86" t="b">
        <v>0</v>
      </c>
      <c r="J1600" s="86" t="b">
        <v>0</v>
      </c>
      <c r="K1600" s="86" t="b">
        <v>0</v>
      </c>
      <c r="L1600" s="86" t="b">
        <v>0</v>
      </c>
    </row>
    <row r="1601" spans="1:12" ht="15">
      <c r="A1601" s="86" t="s">
        <v>3331</v>
      </c>
      <c r="B1601" s="86" t="s">
        <v>587</v>
      </c>
      <c r="C1601" s="86">
        <v>2</v>
      </c>
      <c r="D1601" s="123">
        <v>0.006268057217188894</v>
      </c>
      <c r="E1601" s="123">
        <v>1.1139433523068367</v>
      </c>
      <c r="F1601" s="86" t="s">
        <v>2369</v>
      </c>
      <c r="G1601" s="86" t="b">
        <v>0</v>
      </c>
      <c r="H1601" s="86" t="b">
        <v>0</v>
      </c>
      <c r="I1601" s="86" t="b">
        <v>0</v>
      </c>
      <c r="J1601" s="86" t="b">
        <v>0</v>
      </c>
      <c r="K1601" s="86" t="b">
        <v>0</v>
      </c>
      <c r="L1601" s="86" t="b">
        <v>0</v>
      </c>
    </row>
    <row r="1602" spans="1:12" ht="15">
      <c r="A1602" s="86" t="s">
        <v>378</v>
      </c>
      <c r="B1602" s="86" t="s">
        <v>3476</v>
      </c>
      <c r="C1602" s="86">
        <v>2</v>
      </c>
      <c r="D1602" s="123">
        <v>0.006268057217188894</v>
      </c>
      <c r="E1602" s="123">
        <v>2.210853365314893</v>
      </c>
      <c r="F1602" s="86" t="s">
        <v>2369</v>
      </c>
      <c r="G1602" s="86" t="b">
        <v>0</v>
      </c>
      <c r="H1602" s="86" t="b">
        <v>0</v>
      </c>
      <c r="I1602" s="86" t="b">
        <v>0</v>
      </c>
      <c r="J1602" s="86" t="b">
        <v>0</v>
      </c>
      <c r="K1602" s="86" t="b">
        <v>0</v>
      </c>
      <c r="L1602" s="86" t="b">
        <v>0</v>
      </c>
    </row>
    <row r="1603" spans="1:12" ht="15">
      <c r="A1603" s="86" t="s">
        <v>3476</v>
      </c>
      <c r="B1603" s="86" t="s">
        <v>626</v>
      </c>
      <c r="C1603" s="86">
        <v>2</v>
      </c>
      <c r="D1603" s="123">
        <v>0.006268057217188894</v>
      </c>
      <c r="E1603" s="123">
        <v>1.909823369650912</v>
      </c>
      <c r="F1603" s="86" t="s">
        <v>2369</v>
      </c>
      <c r="G1603" s="86" t="b">
        <v>0</v>
      </c>
      <c r="H1603" s="86" t="b">
        <v>0</v>
      </c>
      <c r="I1603" s="86" t="b">
        <v>0</v>
      </c>
      <c r="J1603" s="86" t="b">
        <v>0</v>
      </c>
      <c r="K1603" s="86" t="b">
        <v>0</v>
      </c>
      <c r="L1603" s="86" t="b">
        <v>0</v>
      </c>
    </row>
    <row r="1604" spans="1:12" ht="15">
      <c r="A1604" s="86" t="s">
        <v>626</v>
      </c>
      <c r="B1604" s="86" t="s">
        <v>3161</v>
      </c>
      <c r="C1604" s="86">
        <v>2</v>
      </c>
      <c r="D1604" s="123">
        <v>0.006268057217188894</v>
      </c>
      <c r="E1604" s="123">
        <v>1.7337321105952308</v>
      </c>
      <c r="F1604" s="86" t="s">
        <v>2369</v>
      </c>
      <c r="G1604" s="86" t="b">
        <v>0</v>
      </c>
      <c r="H1604" s="86" t="b">
        <v>0</v>
      </c>
      <c r="I1604" s="86" t="b">
        <v>0</v>
      </c>
      <c r="J1604" s="86" t="b">
        <v>0</v>
      </c>
      <c r="K1604" s="86" t="b">
        <v>0</v>
      </c>
      <c r="L1604" s="86" t="b">
        <v>0</v>
      </c>
    </row>
    <row r="1605" spans="1:12" ht="15">
      <c r="A1605" s="86" t="s">
        <v>3161</v>
      </c>
      <c r="B1605" s="86" t="s">
        <v>587</v>
      </c>
      <c r="C1605" s="86">
        <v>2</v>
      </c>
      <c r="D1605" s="123">
        <v>0.006268057217188894</v>
      </c>
      <c r="E1605" s="123">
        <v>1.1139433523068367</v>
      </c>
      <c r="F1605" s="86" t="s">
        <v>2369</v>
      </c>
      <c r="G1605" s="86" t="b">
        <v>0</v>
      </c>
      <c r="H1605" s="86" t="b">
        <v>0</v>
      </c>
      <c r="I1605" s="86" t="b">
        <v>0</v>
      </c>
      <c r="J1605" s="86" t="b">
        <v>0</v>
      </c>
      <c r="K1605" s="86" t="b">
        <v>0</v>
      </c>
      <c r="L1605" s="86" t="b">
        <v>0</v>
      </c>
    </row>
    <row r="1606" spans="1:12" ht="15">
      <c r="A1606" s="86" t="s">
        <v>272</v>
      </c>
      <c r="B1606" s="86" t="s">
        <v>2571</v>
      </c>
      <c r="C1606" s="86">
        <v>2</v>
      </c>
      <c r="D1606" s="123">
        <v>0.01894952422247798</v>
      </c>
      <c r="E1606" s="123">
        <v>1.2671717284030137</v>
      </c>
      <c r="F1606" s="86" t="s">
        <v>2370</v>
      </c>
      <c r="G1606" s="86" t="b">
        <v>0</v>
      </c>
      <c r="H1606" s="86" t="b">
        <v>0</v>
      </c>
      <c r="I1606" s="86" t="b">
        <v>0</v>
      </c>
      <c r="J1606" s="86" t="b">
        <v>0</v>
      </c>
      <c r="K1606" s="86" t="b">
        <v>0</v>
      </c>
      <c r="L1606" s="86" t="b">
        <v>0</v>
      </c>
    </row>
    <row r="1607" spans="1:12" ht="15">
      <c r="A1607" s="86" t="s">
        <v>2571</v>
      </c>
      <c r="B1607" s="86" t="s">
        <v>2572</v>
      </c>
      <c r="C1607" s="86">
        <v>2</v>
      </c>
      <c r="D1607" s="123">
        <v>0.01894952422247798</v>
      </c>
      <c r="E1607" s="123">
        <v>1.2671717284030137</v>
      </c>
      <c r="F1607" s="86" t="s">
        <v>2370</v>
      </c>
      <c r="G1607" s="86" t="b">
        <v>0</v>
      </c>
      <c r="H1607" s="86" t="b">
        <v>0</v>
      </c>
      <c r="I1607" s="86" t="b">
        <v>0</v>
      </c>
      <c r="J1607" s="86" t="b">
        <v>0</v>
      </c>
      <c r="K1607" s="86" t="b">
        <v>0</v>
      </c>
      <c r="L1607" s="86" t="b">
        <v>0</v>
      </c>
    </row>
    <row r="1608" spans="1:12" ht="15">
      <c r="A1608" s="86" t="s">
        <v>2572</v>
      </c>
      <c r="B1608" s="86" t="s">
        <v>2573</v>
      </c>
      <c r="C1608" s="86">
        <v>2</v>
      </c>
      <c r="D1608" s="123">
        <v>0.01894952422247798</v>
      </c>
      <c r="E1608" s="123">
        <v>1.2671717284030137</v>
      </c>
      <c r="F1608" s="86" t="s">
        <v>2370</v>
      </c>
      <c r="G1608" s="86" t="b">
        <v>0</v>
      </c>
      <c r="H1608" s="86" t="b">
        <v>0</v>
      </c>
      <c r="I1608" s="86" t="b">
        <v>0</v>
      </c>
      <c r="J1608" s="86" t="b">
        <v>0</v>
      </c>
      <c r="K1608" s="86" t="b">
        <v>0</v>
      </c>
      <c r="L1608" s="86" t="b">
        <v>0</v>
      </c>
    </row>
    <row r="1609" spans="1:12" ht="15">
      <c r="A1609" s="86" t="s">
        <v>2573</v>
      </c>
      <c r="B1609" s="86" t="s">
        <v>2500</v>
      </c>
      <c r="C1609" s="86">
        <v>2</v>
      </c>
      <c r="D1609" s="123">
        <v>0.01894952422247798</v>
      </c>
      <c r="E1609" s="123">
        <v>1.2671717284030137</v>
      </c>
      <c r="F1609" s="86" t="s">
        <v>2370</v>
      </c>
      <c r="G1609" s="86" t="b">
        <v>0</v>
      </c>
      <c r="H1609" s="86" t="b">
        <v>0</v>
      </c>
      <c r="I1609" s="86" t="b">
        <v>0</v>
      </c>
      <c r="J1609" s="86" t="b">
        <v>0</v>
      </c>
      <c r="K1609" s="86" t="b">
        <v>1</v>
      </c>
      <c r="L1609" s="86" t="b">
        <v>0</v>
      </c>
    </row>
    <row r="1610" spans="1:12" ht="15">
      <c r="A1610" s="86" t="s">
        <v>2500</v>
      </c>
      <c r="B1610" s="86" t="s">
        <v>2574</v>
      </c>
      <c r="C1610" s="86">
        <v>2</v>
      </c>
      <c r="D1610" s="123">
        <v>0.01894952422247798</v>
      </c>
      <c r="E1610" s="123">
        <v>1.2671717284030137</v>
      </c>
      <c r="F1610" s="86" t="s">
        <v>2370</v>
      </c>
      <c r="G1610" s="86" t="b">
        <v>0</v>
      </c>
      <c r="H1610" s="86" t="b">
        <v>1</v>
      </c>
      <c r="I1610" s="86" t="b">
        <v>0</v>
      </c>
      <c r="J1610" s="86" t="b">
        <v>0</v>
      </c>
      <c r="K1610" s="86" t="b">
        <v>0</v>
      </c>
      <c r="L1610" s="86" t="b">
        <v>0</v>
      </c>
    </row>
    <row r="1611" spans="1:12" ht="15">
      <c r="A1611" s="86" t="s">
        <v>2574</v>
      </c>
      <c r="B1611" s="86" t="s">
        <v>587</v>
      </c>
      <c r="C1611" s="86">
        <v>2</v>
      </c>
      <c r="D1611" s="123">
        <v>0.01894952422247798</v>
      </c>
      <c r="E1611" s="123">
        <v>0.9661417327390325</v>
      </c>
      <c r="F1611" s="86" t="s">
        <v>2370</v>
      </c>
      <c r="G1611" s="86" t="b">
        <v>0</v>
      </c>
      <c r="H1611" s="86" t="b">
        <v>0</v>
      </c>
      <c r="I1611" s="86" t="b">
        <v>0</v>
      </c>
      <c r="J1611" s="86" t="b">
        <v>0</v>
      </c>
      <c r="K1611" s="86" t="b">
        <v>0</v>
      </c>
      <c r="L1611" s="86" t="b">
        <v>0</v>
      </c>
    </row>
    <row r="1612" spans="1:12" ht="15">
      <c r="A1612" s="86" t="s">
        <v>587</v>
      </c>
      <c r="B1612" s="86" t="s">
        <v>2495</v>
      </c>
      <c r="C1612" s="86">
        <v>2</v>
      </c>
      <c r="D1612" s="123">
        <v>0.01894952422247798</v>
      </c>
      <c r="E1612" s="123">
        <v>0.8692317197309761</v>
      </c>
      <c r="F1612" s="86" t="s">
        <v>2370</v>
      </c>
      <c r="G1612" s="86" t="b">
        <v>0</v>
      </c>
      <c r="H1612" s="86" t="b">
        <v>0</v>
      </c>
      <c r="I1612" s="86" t="b">
        <v>0</v>
      </c>
      <c r="J1612" s="86" t="b">
        <v>0</v>
      </c>
      <c r="K1612" s="86" t="b">
        <v>0</v>
      </c>
      <c r="L1612" s="86" t="b">
        <v>0</v>
      </c>
    </row>
    <row r="1613" spans="1:12" ht="15">
      <c r="A1613" s="86" t="s">
        <v>2577</v>
      </c>
      <c r="B1613" s="86" t="s">
        <v>2576</v>
      </c>
      <c r="C1613" s="86">
        <v>6</v>
      </c>
      <c r="D1613" s="123">
        <v>0</v>
      </c>
      <c r="E1613" s="123">
        <v>0.47712125471966244</v>
      </c>
      <c r="F1613" s="86" t="s">
        <v>2371</v>
      </c>
      <c r="G1613" s="86" t="b">
        <v>0</v>
      </c>
      <c r="H1613" s="86" t="b">
        <v>0</v>
      </c>
      <c r="I1613" s="86" t="b">
        <v>0</v>
      </c>
      <c r="J1613" s="86" t="b">
        <v>1</v>
      </c>
      <c r="K1613" s="86" t="b">
        <v>0</v>
      </c>
      <c r="L1613" s="86" t="b">
        <v>0</v>
      </c>
    </row>
    <row r="1614" spans="1:12" ht="15">
      <c r="A1614" s="86" t="s">
        <v>2576</v>
      </c>
      <c r="B1614" s="86" t="s">
        <v>2578</v>
      </c>
      <c r="C1614" s="86">
        <v>6</v>
      </c>
      <c r="D1614" s="123">
        <v>0</v>
      </c>
      <c r="E1614" s="123">
        <v>0.47712125471966244</v>
      </c>
      <c r="F1614" s="86" t="s">
        <v>2371</v>
      </c>
      <c r="G1614" s="86" t="b">
        <v>1</v>
      </c>
      <c r="H1614" s="86" t="b">
        <v>0</v>
      </c>
      <c r="I1614" s="86" t="b">
        <v>0</v>
      </c>
      <c r="J1614" s="86" t="b">
        <v>0</v>
      </c>
      <c r="K1614" s="86" t="b">
        <v>0</v>
      </c>
      <c r="L1614" s="86" t="b">
        <v>0</v>
      </c>
    </row>
    <row r="1615" spans="1:12" ht="15">
      <c r="A1615" s="86" t="s">
        <v>2578</v>
      </c>
      <c r="B1615" s="86" t="s">
        <v>2579</v>
      </c>
      <c r="C1615" s="86">
        <v>6</v>
      </c>
      <c r="D1615" s="123">
        <v>0</v>
      </c>
      <c r="E1615" s="123">
        <v>0.7781512503836436</v>
      </c>
      <c r="F1615" s="86" t="s">
        <v>2371</v>
      </c>
      <c r="G1615" s="86" t="b">
        <v>0</v>
      </c>
      <c r="H1615" s="86" t="b">
        <v>0</v>
      </c>
      <c r="I1615" s="86" t="b">
        <v>0</v>
      </c>
      <c r="J1615" s="86" t="b">
        <v>1</v>
      </c>
      <c r="K1615" s="86" t="b">
        <v>0</v>
      </c>
      <c r="L1615" s="86" t="b">
        <v>0</v>
      </c>
    </row>
    <row r="1616" spans="1:12" ht="15">
      <c r="A1616" s="86" t="s">
        <v>2579</v>
      </c>
      <c r="B1616" s="86" t="s">
        <v>2576</v>
      </c>
      <c r="C1616" s="86">
        <v>6</v>
      </c>
      <c r="D1616" s="123">
        <v>0</v>
      </c>
      <c r="E1616" s="123">
        <v>0.47712125471966244</v>
      </c>
      <c r="F1616" s="86" t="s">
        <v>2371</v>
      </c>
      <c r="G1616" s="86" t="b">
        <v>1</v>
      </c>
      <c r="H1616" s="86" t="b">
        <v>0</v>
      </c>
      <c r="I1616" s="86" t="b">
        <v>0</v>
      </c>
      <c r="J1616" s="86" t="b">
        <v>1</v>
      </c>
      <c r="K1616" s="86" t="b">
        <v>0</v>
      </c>
      <c r="L1616" s="86" t="b">
        <v>0</v>
      </c>
    </row>
    <row r="1617" spans="1:12" ht="15">
      <c r="A1617" s="86" t="s">
        <v>2576</v>
      </c>
      <c r="B1617" s="86" t="s">
        <v>2467</v>
      </c>
      <c r="C1617" s="86">
        <v>6</v>
      </c>
      <c r="D1617" s="123">
        <v>0</v>
      </c>
      <c r="E1617" s="123">
        <v>0.47712125471966244</v>
      </c>
      <c r="F1617" s="86" t="s">
        <v>2371</v>
      </c>
      <c r="G1617" s="86" t="b">
        <v>1</v>
      </c>
      <c r="H1617" s="86" t="b">
        <v>0</v>
      </c>
      <c r="I1617" s="86" t="b">
        <v>0</v>
      </c>
      <c r="J1617" s="86" t="b">
        <v>0</v>
      </c>
      <c r="K1617" s="86" t="b">
        <v>0</v>
      </c>
      <c r="L1617" s="86" t="b">
        <v>0</v>
      </c>
    </row>
    <row r="1618" spans="1:12" ht="15">
      <c r="A1618" s="86" t="s">
        <v>2467</v>
      </c>
      <c r="B1618" s="86" t="s">
        <v>587</v>
      </c>
      <c r="C1618" s="86">
        <v>6</v>
      </c>
      <c r="D1618" s="123">
        <v>0</v>
      </c>
      <c r="E1618" s="123">
        <v>0.7781512503836436</v>
      </c>
      <c r="F1618" s="86" t="s">
        <v>2371</v>
      </c>
      <c r="G1618" s="86" t="b">
        <v>0</v>
      </c>
      <c r="H1618" s="86" t="b">
        <v>0</v>
      </c>
      <c r="I1618" s="86" t="b">
        <v>0</v>
      </c>
      <c r="J1618" s="86" t="b">
        <v>0</v>
      </c>
      <c r="K1618" s="86" t="b">
        <v>0</v>
      </c>
      <c r="L1618" s="86" t="b">
        <v>0</v>
      </c>
    </row>
    <row r="1619" spans="1:12" ht="15">
      <c r="A1619" s="86" t="s">
        <v>2552</v>
      </c>
      <c r="B1619" s="86" t="s">
        <v>2540</v>
      </c>
      <c r="C1619" s="86">
        <v>3</v>
      </c>
      <c r="D1619" s="123">
        <v>0.010843664879992328</v>
      </c>
      <c r="E1619" s="123">
        <v>1.6127838567197355</v>
      </c>
      <c r="F1619" s="86" t="s">
        <v>2372</v>
      </c>
      <c r="G1619" s="86" t="b">
        <v>0</v>
      </c>
      <c r="H1619" s="86" t="b">
        <v>1</v>
      </c>
      <c r="I1619" s="86" t="b">
        <v>0</v>
      </c>
      <c r="J1619" s="86" t="b">
        <v>0</v>
      </c>
      <c r="K1619" s="86" t="b">
        <v>0</v>
      </c>
      <c r="L1619" s="86" t="b">
        <v>0</v>
      </c>
    </row>
    <row r="1620" spans="1:12" ht="15">
      <c r="A1620" s="86" t="s">
        <v>2540</v>
      </c>
      <c r="B1620" s="86" t="s">
        <v>2582</v>
      </c>
      <c r="C1620" s="86">
        <v>3</v>
      </c>
      <c r="D1620" s="123">
        <v>0.010843664879992328</v>
      </c>
      <c r="E1620" s="123">
        <v>1.6127838567197355</v>
      </c>
      <c r="F1620" s="86" t="s">
        <v>2372</v>
      </c>
      <c r="G1620" s="86" t="b">
        <v>0</v>
      </c>
      <c r="H1620" s="86" t="b">
        <v>0</v>
      </c>
      <c r="I1620" s="86" t="b">
        <v>0</v>
      </c>
      <c r="J1620" s="86" t="b">
        <v>0</v>
      </c>
      <c r="K1620" s="86" t="b">
        <v>0</v>
      </c>
      <c r="L1620" s="86" t="b">
        <v>0</v>
      </c>
    </row>
    <row r="1621" spans="1:12" ht="15">
      <c r="A1621" s="86" t="s">
        <v>2582</v>
      </c>
      <c r="B1621" s="86" t="s">
        <v>2583</v>
      </c>
      <c r="C1621" s="86">
        <v>3</v>
      </c>
      <c r="D1621" s="123">
        <v>0.010843664879992328</v>
      </c>
      <c r="E1621" s="123">
        <v>1.6127838567197355</v>
      </c>
      <c r="F1621" s="86" t="s">
        <v>2372</v>
      </c>
      <c r="G1621" s="86" t="b">
        <v>0</v>
      </c>
      <c r="H1621" s="86" t="b">
        <v>0</v>
      </c>
      <c r="I1621" s="86" t="b">
        <v>0</v>
      </c>
      <c r="J1621" s="86" t="b">
        <v>0</v>
      </c>
      <c r="K1621" s="86" t="b">
        <v>0</v>
      </c>
      <c r="L1621" s="86" t="b">
        <v>0</v>
      </c>
    </row>
    <row r="1622" spans="1:12" ht="15">
      <c r="A1622" s="86" t="s">
        <v>2583</v>
      </c>
      <c r="B1622" s="86" t="s">
        <v>2584</v>
      </c>
      <c r="C1622" s="86">
        <v>3</v>
      </c>
      <c r="D1622" s="123">
        <v>0.010843664879992328</v>
      </c>
      <c r="E1622" s="123">
        <v>1.6127838567197355</v>
      </c>
      <c r="F1622" s="86" t="s">
        <v>2372</v>
      </c>
      <c r="G1622" s="86" t="b">
        <v>0</v>
      </c>
      <c r="H1622" s="86" t="b">
        <v>0</v>
      </c>
      <c r="I1622" s="86" t="b">
        <v>0</v>
      </c>
      <c r="J1622" s="86" t="b">
        <v>0</v>
      </c>
      <c r="K1622" s="86" t="b">
        <v>0</v>
      </c>
      <c r="L1622" s="86" t="b">
        <v>0</v>
      </c>
    </row>
    <row r="1623" spans="1:12" ht="15">
      <c r="A1623" s="86" t="s">
        <v>2584</v>
      </c>
      <c r="B1623" s="86" t="s">
        <v>2585</v>
      </c>
      <c r="C1623" s="86">
        <v>3</v>
      </c>
      <c r="D1623" s="123">
        <v>0.010843664879992328</v>
      </c>
      <c r="E1623" s="123">
        <v>1.6127838567197355</v>
      </c>
      <c r="F1623" s="86" t="s">
        <v>2372</v>
      </c>
      <c r="G1623" s="86" t="b">
        <v>0</v>
      </c>
      <c r="H1623" s="86" t="b">
        <v>0</v>
      </c>
      <c r="I1623" s="86" t="b">
        <v>0</v>
      </c>
      <c r="J1623" s="86" t="b">
        <v>0</v>
      </c>
      <c r="K1623" s="86" t="b">
        <v>0</v>
      </c>
      <c r="L1623" s="86" t="b">
        <v>0</v>
      </c>
    </row>
    <row r="1624" spans="1:12" ht="15">
      <c r="A1624" s="86" t="s">
        <v>2585</v>
      </c>
      <c r="B1624" s="86" t="s">
        <v>3300</v>
      </c>
      <c r="C1624" s="86">
        <v>3</v>
      </c>
      <c r="D1624" s="123">
        <v>0.010843664879992328</v>
      </c>
      <c r="E1624" s="123">
        <v>1.6127838567197355</v>
      </c>
      <c r="F1624" s="86" t="s">
        <v>2372</v>
      </c>
      <c r="G1624" s="86" t="b">
        <v>0</v>
      </c>
      <c r="H1624" s="86" t="b">
        <v>0</v>
      </c>
      <c r="I1624" s="86" t="b">
        <v>0</v>
      </c>
      <c r="J1624" s="86" t="b">
        <v>0</v>
      </c>
      <c r="K1624" s="86" t="b">
        <v>0</v>
      </c>
      <c r="L1624" s="86" t="b">
        <v>0</v>
      </c>
    </row>
    <row r="1625" spans="1:12" ht="15">
      <c r="A1625" s="86" t="s">
        <v>3300</v>
      </c>
      <c r="B1625" s="86" t="s">
        <v>3301</v>
      </c>
      <c r="C1625" s="86">
        <v>3</v>
      </c>
      <c r="D1625" s="123">
        <v>0.010843664879992328</v>
      </c>
      <c r="E1625" s="123">
        <v>1.6127838567197355</v>
      </c>
      <c r="F1625" s="86" t="s">
        <v>2372</v>
      </c>
      <c r="G1625" s="86" t="b">
        <v>0</v>
      </c>
      <c r="H1625" s="86" t="b">
        <v>0</v>
      </c>
      <c r="I1625" s="86" t="b">
        <v>0</v>
      </c>
      <c r="J1625" s="86" t="b">
        <v>0</v>
      </c>
      <c r="K1625" s="86" t="b">
        <v>0</v>
      </c>
      <c r="L1625" s="86" t="b">
        <v>0</v>
      </c>
    </row>
    <row r="1626" spans="1:12" ht="15">
      <c r="A1626" s="86" t="s">
        <v>3301</v>
      </c>
      <c r="B1626" s="86" t="s">
        <v>3302</v>
      </c>
      <c r="C1626" s="86">
        <v>3</v>
      </c>
      <c r="D1626" s="123">
        <v>0.010843664879992328</v>
      </c>
      <c r="E1626" s="123">
        <v>1.6127838567197355</v>
      </c>
      <c r="F1626" s="86" t="s">
        <v>2372</v>
      </c>
      <c r="G1626" s="86" t="b">
        <v>0</v>
      </c>
      <c r="H1626" s="86" t="b">
        <v>0</v>
      </c>
      <c r="I1626" s="86" t="b">
        <v>0</v>
      </c>
      <c r="J1626" s="86" t="b">
        <v>0</v>
      </c>
      <c r="K1626" s="86" t="b">
        <v>0</v>
      </c>
      <c r="L1626" s="86" t="b">
        <v>0</v>
      </c>
    </row>
    <row r="1627" spans="1:12" ht="15">
      <c r="A1627" s="86" t="s">
        <v>3302</v>
      </c>
      <c r="B1627" s="86" t="s">
        <v>3303</v>
      </c>
      <c r="C1627" s="86">
        <v>3</v>
      </c>
      <c r="D1627" s="123">
        <v>0.010843664879992328</v>
      </c>
      <c r="E1627" s="123">
        <v>1.6127838567197355</v>
      </c>
      <c r="F1627" s="86" t="s">
        <v>2372</v>
      </c>
      <c r="G1627" s="86" t="b">
        <v>0</v>
      </c>
      <c r="H1627" s="86" t="b">
        <v>0</v>
      </c>
      <c r="I1627" s="86" t="b">
        <v>0</v>
      </c>
      <c r="J1627" s="86" t="b">
        <v>0</v>
      </c>
      <c r="K1627" s="86" t="b">
        <v>0</v>
      </c>
      <c r="L1627" s="86" t="b">
        <v>0</v>
      </c>
    </row>
    <row r="1628" spans="1:12" ht="15">
      <c r="A1628" s="86" t="s">
        <v>3303</v>
      </c>
      <c r="B1628" s="86" t="s">
        <v>3099</v>
      </c>
      <c r="C1628" s="86">
        <v>3</v>
      </c>
      <c r="D1628" s="123">
        <v>0.010843664879992328</v>
      </c>
      <c r="E1628" s="123">
        <v>1.6127838567197355</v>
      </c>
      <c r="F1628" s="86" t="s">
        <v>2372</v>
      </c>
      <c r="G1628" s="86" t="b">
        <v>0</v>
      </c>
      <c r="H1628" s="86" t="b">
        <v>0</v>
      </c>
      <c r="I1628" s="86" t="b">
        <v>0</v>
      </c>
      <c r="J1628" s="86" t="b">
        <v>0</v>
      </c>
      <c r="K1628" s="86" t="b">
        <v>0</v>
      </c>
      <c r="L1628" s="86" t="b">
        <v>0</v>
      </c>
    </row>
    <row r="1629" spans="1:12" ht="15">
      <c r="A1629" s="86" t="s">
        <v>3099</v>
      </c>
      <c r="B1629" s="86" t="s">
        <v>3304</v>
      </c>
      <c r="C1629" s="86">
        <v>3</v>
      </c>
      <c r="D1629" s="123">
        <v>0.010843664879992328</v>
      </c>
      <c r="E1629" s="123">
        <v>1.6127838567197355</v>
      </c>
      <c r="F1629" s="86" t="s">
        <v>2372</v>
      </c>
      <c r="G1629" s="86" t="b">
        <v>0</v>
      </c>
      <c r="H1629" s="86" t="b">
        <v>0</v>
      </c>
      <c r="I1629" s="86" t="b">
        <v>0</v>
      </c>
      <c r="J1629" s="86" t="b">
        <v>0</v>
      </c>
      <c r="K1629" s="86" t="b">
        <v>1</v>
      </c>
      <c r="L1629" s="86" t="b">
        <v>0</v>
      </c>
    </row>
    <row r="1630" spans="1:12" ht="15">
      <c r="A1630" s="86" t="s">
        <v>3304</v>
      </c>
      <c r="B1630" s="86" t="s">
        <v>2581</v>
      </c>
      <c r="C1630" s="86">
        <v>3</v>
      </c>
      <c r="D1630" s="123">
        <v>0.010843664879992328</v>
      </c>
      <c r="E1630" s="123">
        <v>1.390935107103379</v>
      </c>
      <c r="F1630" s="86" t="s">
        <v>2372</v>
      </c>
      <c r="G1630" s="86" t="b">
        <v>0</v>
      </c>
      <c r="H1630" s="86" t="b">
        <v>1</v>
      </c>
      <c r="I1630" s="86" t="b">
        <v>0</v>
      </c>
      <c r="J1630" s="86" t="b">
        <v>0</v>
      </c>
      <c r="K1630" s="86" t="b">
        <v>0</v>
      </c>
      <c r="L1630" s="86" t="b">
        <v>0</v>
      </c>
    </row>
    <row r="1631" spans="1:12" ht="15">
      <c r="A1631" s="86" t="s">
        <v>2581</v>
      </c>
      <c r="B1631" s="86" t="s">
        <v>3305</v>
      </c>
      <c r="C1631" s="86">
        <v>3</v>
      </c>
      <c r="D1631" s="123">
        <v>0.010843664879992328</v>
      </c>
      <c r="E1631" s="123">
        <v>1.390935107103379</v>
      </c>
      <c r="F1631" s="86" t="s">
        <v>2372</v>
      </c>
      <c r="G1631" s="86" t="b">
        <v>0</v>
      </c>
      <c r="H1631" s="86" t="b">
        <v>0</v>
      </c>
      <c r="I1631" s="86" t="b">
        <v>0</v>
      </c>
      <c r="J1631" s="86" t="b">
        <v>0</v>
      </c>
      <c r="K1631" s="86" t="b">
        <v>0</v>
      </c>
      <c r="L1631" s="86" t="b">
        <v>0</v>
      </c>
    </row>
    <row r="1632" spans="1:12" ht="15">
      <c r="A1632" s="86" t="s">
        <v>3305</v>
      </c>
      <c r="B1632" s="86" t="s">
        <v>2501</v>
      </c>
      <c r="C1632" s="86">
        <v>3</v>
      </c>
      <c r="D1632" s="123">
        <v>0.010843664879992328</v>
      </c>
      <c r="E1632" s="123">
        <v>1.6127838567197355</v>
      </c>
      <c r="F1632" s="86" t="s">
        <v>2372</v>
      </c>
      <c r="G1632" s="86" t="b">
        <v>0</v>
      </c>
      <c r="H1632" s="86" t="b">
        <v>0</v>
      </c>
      <c r="I1632" s="86" t="b">
        <v>0</v>
      </c>
      <c r="J1632" s="86" t="b">
        <v>0</v>
      </c>
      <c r="K1632" s="86" t="b">
        <v>0</v>
      </c>
      <c r="L1632" s="86" t="b">
        <v>0</v>
      </c>
    </row>
    <row r="1633" spans="1:12" ht="15">
      <c r="A1633" s="86" t="s">
        <v>2501</v>
      </c>
      <c r="B1633" s="86" t="s">
        <v>2500</v>
      </c>
      <c r="C1633" s="86">
        <v>3</v>
      </c>
      <c r="D1633" s="123">
        <v>0.010843664879992328</v>
      </c>
      <c r="E1633" s="123">
        <v>1.390935107103379</v>
      </c>
      <c r="F1633" s="86" t="s">
        <v>2372</v>
      </c>
      <c r="G1633" s="86" t="b">
        <v>0</v>
      </c>
      <c r="H1633" s="86" t="b">
        <v>0</v>
      </c>
      <c r="I1633" s="86" t="b">
        <v>0</v>
      </c>
      <c r="J1633" s="86" t="b">
        <v>0</v>
      </c>
      <c r="K1633" s="86" t="b">
        <v>1</v>
      </c>
      <c r="L1633" s="86" t="b">
        <v>0</v>
      </c>
    </row>
    <row r="1634" spans="1:12" ht="15">
      <c r="A1634" s="86" t="s">
        <v>2500</v>
      </c>
      <c r="B1634" s="86" t="s">
        <v>2502</v>
      </c>
      <c r="C1634" s="86">
        <v>3</v>
      </c>
      <c r="D1634" s="123">
        <v>0.010843664879992328</v>
      </c>
      <c r="E1634" s="123">
        <v>1.390935107103379</v>
      </c>
      <c r="F1634" s="86" t="s">
        <v>2372</v>
      </c>
      <c r="G1634" s="86" t="b">
        <v>0</v>
      </c>
      <c r="H1634" s="86" t="b">
        <v>1</v>
      </c>
      <c r="I1634" s="86" t="b">
        <v>0</v>
      </c>
      <c r="J1634" s="86" t="b">
        <v>0</v>
      </c>
      <c r="K1634" s="86" t="b">
        <v>0</v>
      </c>
      <c r="L1634" s="86" t="b">
        <v>0</v>
      </c>
    </row>
    <row r="1635" spans="1:12" ht="15">
      <c r="A1635" s="86" t="s">
        <v>2502</v>
      </c>
      <c r="B1635" s="86" t="s">
        <v>587</v>
      </c>
      <c r="C1635" s="86">
        <v>3</v>
      </c>
      <c r="D1635" s="123">
        <v>0.010843664879992328</v>
      </c>
      <c r="E1635" s="123">
        <v>1.135662602000073</v>
      </c>
      <c r="F1635" s="86" t="s">
        <v>2372</v>
      </c>
      <c r="G1635" s="86" t="b">
        <v>0</v>
      </c>
      <c r="H1635" s="86" t="b">
        <v>0</v>
      </c>
      <c r="I1635" s="86" t="b">
        <v>0</v>
      </c>
      <c r="J1635" s="86" t="b">
        <v>0</v>
      </c>
      <c r="K1635" s="86" t="b">
        <v>0</v>
      </c>
      <c r="L1635" s="86" t="b">
        <v>0</v>
      </c>
    </row>
    <row r="1636" spans="1:12" ht="15">
      <c r="A1636" s="86" t="s">
        <v>3620</v>
      </c>
      <c r="B1636" s="86" t="s">
        <v>2536</v>
      </c>
      <c r="C1636" s="86">
        <v>2</v>
      </c>
      <c r="D1636" s="123">
        <v>0.00989715929962642</v>
      </c>
      <c r="E1636" s="123">
        <v>1.7888751157754168</v>
      </c>
      <c r="F1636" s="86" t="s">
        <v>2372</v>
      </c>
      <c r="G1636" s="86" t="b">
        <v>0</v>
      </c>
      <c r="H1636" s="86" t="b">
        <v>0</v>
      </c>
      <c r="I1636" s="86" t="b">
        <v>0</v>
      </c>
      <c r="J1636" s="86" t="b">
        <v>0</v>
      </c>
      <c r="K1636" s="86" t="b">
        <v>0</v>
      </c>
      <c r="L1636" s="86" t="b">
        <v>0</v>
      </c>
    </row>
    <row r="1637" spans="1:12" ht="15">
      <c r="A1637" s="86" t="s">
        <v>2536</v>
      </c>
      <c r="B1637" s="86" t="s">
        <v>3621</v>
      </c>
      <c r="C1637" s="86">
        <v>2</v>
      </c>
      <c r="D1637" s="123">
        <v>0.00989715929962642</v>
      </c>
      <c r="E1637" s="123">
        <v>1.7888751157754168</v>
      </c>
      <c r="F1637" s="86" t="s">
        <v>2372</v>
      </c>
      <c r="G1637" s="86" t="b">
        <v>0</v>
      </c>
      <c r="H1637" s="86" t="b">
        <v>0</v>
      </c>
      <c r="I1637" s="86" t="b">
        <v>0</v>
      </c>
      <c r="J1637" s="86" t="b">
        <v>0</v>
      </c>
      <c r="K1637" s="86" t="b">
        <v>0</v>
      </c>
      <c r="L1637" s="86" t="b">
        <v>0</v>
      </c>
    </row>
    <row r="1638" spans="1:12" ht="15">
      <c r="A1638" s="86" t="s">
        <v>3621</v>
      </c>
      <c r="B1638" s="86" t="s">
        <v>2581</v>
      </c>
      <c r="C1638" s="86">
        <v>2</v>
      </c>
      <c r="D1638" s="123">
        <v>0.00989715929962642</v>
      </c>
      <c r="E1638" s="123">
        <v>1.390935107103379</v>
      </c>
      <c r="F1638" s="86" t="s">
        <v>2372</v>
      </c>
      <c r="G1638" s="86" t="b">
        <v>0</v>
      </c>
      <c r="H1638" s="86" t="b">
        <v>0</v>
      </c>
      <c r="I1638" s="86" t="b">
        <v>0</v>
      </c>
      <c r="J1638" s="86" t="b">
        <v>0</v>
      </c>
      <c r="K1638" s="86" t="b">
        <v>0</v>
      </c>
      <c r="L1638" s="86" t="b">
        <v>0</v>
      </c>
    </row>
    <row r="1639" spans="1:12" ht="15">
      <c r="A1639" s="86" t="s">
        <v>2581</v>
      </c>
      <c r="B1639" s="86" t="s">
        <v>3622</v>
      </c>
      <c r="C1639" s="86">
        <v>2</v>
      </c>
      <c r="D1639" s="123">
        <v>0.00989715929962642</v>
      </c>
      <c r="E1639" s="123">
        <v>1.390935107103379</v>
      </c>
      <c r="F1639" s="86" t="s">
        <v>2372</v>
      </c>
      <c r="G1639" s="86" t="b">
        <v>0</v>
      </c>
      <c r="H1639" s="86" t="b">
        <v>0</v>
      </c>
      <c r="I1639" s="86" t="b">
        <v>0</v>
      </c>
      <c r="J1639" s="86" t="b">
        <v>0</v>
      </c>
      <c r="K1639" s="86" t="b">
        <v>0</v>
      </c>
      <c r="L1639" s="86" t="b">
        <v>0</v>
      </c>
    </row>
    <row r="1640" spans="1:12" ht="15">
      <c r="A1640" s="86" t="s">
        <v>3622</v>
      </c>
      <c r="B1640" s="86" t="s">
        <v>3623</v>
      </c>
      <c r="C1640" s="86">
        <v>2</v>
      </c>
      <c r="D1640" s="123">
        <v>0.00989715929962642</v>
      </c>
      <c r="E1640" s="123">
        <v>1.7888751157754168</v>
      </c>
      <c r="F1640" s="86" t="s">
        <v>2372</v>
      </c>
      <c r="G1640" s="86" t="b">
        <v>0</v>
      </c>
      <c r="H1640" s="86" t="b">
        <v>0</v>
      </c>
      <c r="I1640" s="86" t="b">
        <v>0</v>
      </c>
      <c r="J1640" s="86" t="b">
        <v>0</v>
      </c>
      <c r="K1640" s="86" t="b">
        <v>0</v>
      </c>
      <c r="L1640" s="86" t="b">
        <v>0</v>
      </c>
    </row>
    <row r="1641" spans="1:12" ht="15">
      <c r="A1641" s="86" t="s">
        <v>3623</v>
      </c>
      <c r="B1641" s="86" t="s">
        <v>3624</v>
      </c>
      <c r="C1641" s="86">
        <v>2</v>
      </c>
      <c r="D1641" s="123">
        <v>0.00989715929962642</v>
      </c>
      <c r="E1641" s="123">
        <v>1.7888751157754168</v>
      </c>
      <c r="F1641" s="86" t="s">
        <v>2372</v>
      </c>
      <c r="G1641" s="86" t="b">
        <v>0</v>
      </c>
      <c r="H1641" s="86" t="b">
        <v>0</v>
      </c>
      <c r="I1641" s="86" t="b">
        <v>0</v>
      </c>
      <c r="J1641" s="86" t="b">
        <v>1</v>
      </c>
      <c r="K1641" s="86" t="b">
        <v>0</v>
      </c>
      <c r="L1641" s="86" t="b">
        <v>0</v>
      </c>
    </row>
    <row r="1642" spans="1:12" ht="15">
      <c r="A1642" s="86" t="s">
        <v>3624</v>
      </c>
      <c r="B1642" s="86" t="s">
        <v>2473</v>
      </c>
      <c r="C1642" s="86">
        <v>2</v>
      </c>
      <c r="D1642" s="123">
        <v>0.00989715929962642</v>
      </c>
      <c r="E1642" s="123">
        <v>1.7888751157754168</v>
      </c>
      <c r="F1642" s="86" t="s">
        <v>2372</v>
      </c>
      <c r="G1642" s="86" t="b">
        <v>1</v>
      </c>
      <c r="H1642" s="86" t="b">
        <v>0</v>
      </c>
      <c r="I1642" s="86" t="b">
        <v>0</v>
      </c>
      <c r="J1642" s="86" t="b">
        <v>0</v>
      </c>
      <c r="K1642" s="86" t="b">
        <v>0</v>
      </c>
      <c r="L1642" s="86" t="b">
        <v>0</v>
      </c>
    </row>
    <row r="1643" spans="1:12" ht="15">
      <c r="A1643" s="86" t="s">
        <v>2473</v>
      </c>
      <c r="B1643" s="86" t="s">
        <v>587</v>
      </c>
      <c r="C1643" s="86">
        <v>2</v>
      </c>
      <c r="D1643" s="123">
        <v>0.00989715929962642</v>
      </c>
      <c r="E1643" s="123">
        <v>1.135662602000073</v>
      </c>
      <c r="F1643" s="86" t="s">
        <v>2372</v>
      </c>
      <c r="G1643" s="86" t="b">
        <v>0</v>
      </c>
      <c r="H1643" s="86" t="b">
        <v>0</v>
      </c>
      <c r="I1643" s="86" t="b">
        <v>0</v>
      </c>
      <c r="J1643" s="86" t="b">
        <v>0</v>
      </c>
      <c r="K1643" s="86" t="b">
        <v>0</v>
      </c>
      <c r="L1643" s="86" t="b">
        <v>0</v>
      </c>
    </row>
    <row r="1644" spans="1:12" ht="15">
      <c r="A1644" s="86" t="s">
        <v>3574</v>
      </c>
      <c r="B1644" s="86" t="s">
        <v>3575</v>
      </c>
      <c r="C1644" s="86">
        <v>2</v>
      </c>
      <c r="D1644" s="123">
        <v>0.00989715929962642</v>
      </c>
      <c r="E1644" s="123">
        <v>1.7888751157754168</v>
      </c>
      <c r="F1644" s="86" t="s">
        <v>2372</v>
      </c>
      <c r="G1644" s="86" t="b">
        <v>0</v>
      </c>
      <c r="H1644" s="86" t="b">
        <v>0</v>
      </c>
      <c r="I1644" s="86" t="b">
        <v>0</v>
      </c>
      <c r="J1644" s="86" t="b">
        <v>0</v>
      </c>
      <c r="K1644" s="86" t="b">
        <v>0</v>
      </c>
      <c r="L1644" s="86" t="b">
        <v>0</v>
      </c>
    </row>
    <row r="1645" spans="1:12" ht="15">
      <c r="A1645" s="86" t="s">
        <v>3575</v>
      </c>
      <c r="B1645" s="86" t="s">
        <v>3576</v>
      </c>
      <c r="C1645" s="86">
        <v>2</v>
      </c>
      <c r="D1645" s="123">
        <v>0.00989715929962642</v>
      </c>
      <c r="E1645" s="123">
        <v>1.7888751157754168</v>
      </c>
      <c r="F1645" s="86" t="s">
        <v>2372</v>
      </c>
      <c r="G1645" s="86" t="b">
        <v>0</v>
      </c>
      <c r="H1645" s="86" t="b">
        <v>0</v>
      </c>
      <c r="I1645" s="86" t="b">
        <v>0</v>
      </c>
      <c r="J1645" s="86" t="b">
        <v>0</v>
      </c>
      <c r="K1645" s="86" t="b">
        <v>0</v>
      </c>
      <c r="L1645" s="86" t="b">
        <v>0</v>
      </c>
    </row>
    <row r="1646" spans="1:12" ht="15">
      <c r="A1646" s="86" t="s">
        <v>3576</v>
      </c>
      <c r="B1646" s="86" t="s">
        <v>3358</v>
      </c>
      <c r="C1646" s="86">
        <v>2</v>
      </c>
      <c r="D1646" s="123">
        <v>0.00989715929962642</v>
      </c>
      <c r="E1646" s="123">
        <v>1.7888751157754168</v>
      </c>
      <c r="F1646" s="86" t="s">
        <v>2372</v>
      </c>
      <c r="G1646" s="86" t="b">
        <v>0</v>
      </c>
      <c r="H1646" s="86" t="b">
        <v>0</v>
      </c>
      <c r="I1646" s="86" t="b">
        <v>0</v>
      </c>
      <c r="J1646" s="86" t="b">
        <v>0</v>
      </c>
      <c r="K1646" s="86" t="b">
        <v>0</v>
      </c>
      <c r="L1646" s="86" t="b">
        <v>0</v>
      </c>
    </row>
    <row r="1647" spans="1:12" ht="15">
      <c r="A1647" s="86" t="s">
        <v>3358</v>
      </c>
      <c r="B1647" s="86" t="s">
        <v>3577</v>
      </c>
      <c r="C1647" s="86">
        <v>2</v>
      </c>
      <c r="D1647" s="123">
        <v>0.00989715929962642</v>
      </c>
      <c r="E1647" s="123">
        <v>1.7888751157754168</v>
      </c>
      <c r="F1647" s="86" t="s">
        <v>2372</v>
      </c>
      <c r="G1647" s="86" t="b">
        <v>0</v>
      </c>
      <c r="H1647" s="86" t="b">
        <v>0</v>
      </c>
      <c r="I1647" s="86" t="b">
        <v>0</v>
      </c>
      <c r="J1647" s="86" t="b">
        <v>0</v>
      </c>
      <c r="K1647" s="86" t="b">
        <v>0</v>
      </c>
      <c r="L1647" s="86" t="b">
        <v>0</v>
      </c>
    </row>
    <row r="1648" spans="1:12" ht="15">
      <c r="A1648" s="86" t="s">
        <v>3577</v>
      </c>
      <c r="B1648" s="86" t="s">
        <v>3215</v>
      </c>
      <c r="C1648" s="86">
        <v>2</v>
      </c>
      <c r="D1648" s="123">
        <v>0.00989715929962642</v>
      </c>
      <c r="E1648" s="123">
        <v>1.7888751157754168</v>
      </c>
      <c r="F1648" s="86" t="s">
        <v>2372</v>
      </c>
      <c r="G1648" s="86" t="b">
        <v>0</v>
      </c>
      <c r="H1648" s="86" t="b">
        <v>0</v>
      </c>
      <c r="I1648" s="86" t="b">
        <v>0</v>
      </c>
      <c r="J1648" s="86" t="b">
        <v>1</v>
      </c>
      <c r="K1648" s="86" t="b">
        <v>0</v>
      </c>
      <c r="L1648" s="86" t="b">
        <v>0</v>
      </c>
    </row>
    <row r="1649" spans="1:12" ht="15">
      <c r="A1649" s="86" t="s">
        <v>3215</v>
      </c>
      <c r="B1649" s="86" t="s">
        <v>3578</v>
      </c>
      <c r="C1649" s="86">
        <v>2</v>
      </c>
      <c r="D1649" s="123">
        <v>0.00989715929962642</v>
      </c>
      <c r="E1649" s="123">
        <v>1.7888751157754168</v>
      </c>
      <c r="F1649" s="86" t="s">
        <v>2372</v>
      </c>
      <c r="G1649" s="86" t="b">
        <v>1</v>
      </c>
      <c r="H1649" s="86" t="b">
        <v>0</v>
      </c>
      <c r="I1649" s="86" t="b">
        <v>0</v>
      </c>
      <c r="J1649" s="86" t="b">
        <v>1</v>
      </c>
      <c r="K1649" s="86" t="b">
        <v>0</v>
      </c>
      <c r="L1649" s="86" t="b">
        <v>0</v>
      </c>
    </row>
    <row r="1650" spans="1:12" ht="15">
      <c r="A1650" s="86" t="s">
        <v>3578</v>
      </c>
      <c r="B1650" s="86" t="s">
        <v>3579</v>
      </c>
      <c r="C1650" s="86">
        <v>2</v>
      </c>
      <c r="D1650" s="123">
        <v>0.00989715929962642</v>
      </c>
      <c r="E1650" s="123">
        <v>1.7888751157754168</v>
      </c>
      <c r="F1650" s="86" t="s">
        <v>2372</v>
      </c>
      <c r="G1650" s="86" t="b">
        <v>1</v>
      </c>
      <c r="H1650" s="86" t="b">
        <v>0</v>
      </c>
      <c r="I1650" s="86" t="b">
        <v>0</v>
      </c>
      <c r="J1650" s="86" t="b">
        <v>1</v>
      </c>
      <c r="K1650" s="86" t="b">
        <v>0</v>
      </c>
      <c r="L1650" s="86" t="b">
        <v>0</v>
      </c>
    </row>
    <row r="1651" spans="1:12" ht="15">
      <c r="A1651" s="86" t="s">
        <v>3579</v>
      </c>
      <c r="B1651" s="86" t="s">
        <v>3080</v>
      </c>
      <c r="C1651" s="86">
        <v>2</v>
      </c>
      <c r="D1651" s="123">
        <v>0.00989715929962642</v>
      </c>
      <c r="E1651" s="123">
        <v>1.7888751157754168</v>
      </c>
      <c r="F1651" s="86" t="s">
        <v>2372</v>
      </c>
      <c r="G1651" s="86" t="b">
        <v>1</v>
      </c>
      <c r="H1651" s="86" t="b">
        <v>0</v>
      </c>
      <c r="I1651" s="86" t="b">
        <v>0</v>
      </c>
      <c r="J1651" s="86" t="b">
        <v>0</v>
      </c>
      <c r="K1651" s="86" t="b">
        <v>0</v>
      </c>
      <c r="L1651" s="86" t="b">
        <v>0</v>
      </c>
    </row>
    <row r="1652" spans="1:12" ht="15">
      <c r="A1652" s="86" t="s">
        <v>3080</v>
      </c>
      <c r="B1652" s="86" t="s">
        <v>3189</v>
      </c>
      <c r="C1652" s="86">
        <v>2</v>
      </c>
      <c r="D1652" s="123">
        <v>0.00989715929962642</v>
      </c>
      <c r="E1652" s="123">
        <v>1.7888751157754168</v>
      </c>
      <c r="F1652" s="86" t="s">
        <v>2372</v>
      </c>
      <c r="G1652" s="86" t="b">
        <v>0</v>
      </c>
      <c r="H1652" s="86" t="b">
        <v>0</v>
      </c>
      <c r="I1652" s="86" t="b">
        <v>0</v>
      </c>
      <c r="J1652" s="86" t="b">
        <v>1</v>
      </c>
      <c r="K1652" s="86" t="b">
        <v>0</v>
      </c>
      <c r="L1652" s="86" t="b">
        <v>0</v>
      </c>
    </row>
    <row r="1653" spans="1:12" ht="15">
      <c r="A1653" s="86" t="s">
        <v>3189</v>
      </c>
      <c r="B1653" s="86" t="s">
        <v>2481</v>
      </c>
      <c r="C1653" s="86">
        <v>2</v>
      </c>
      <c r="D1653" s="123">
        <v>0.00989715929962642</v>
      </c>
      <c r="E1653" s="123">
        <v>1.7888751157754168</v>
      </c>
      <c r="F1653" s="86" t="s">
        <v>2372</v>
      </c>
      <c r="G1653" s="86" t="b">
        <v>1</v>
      </c>
      <c r="H1653" s="86" t="b">
        <v>0</v>
      </c>
      <c r="I1653" s="86" t="b">
        <v>0</v>
      </c>
      <c r="J1653" s="86" t="b">
        <v>0</v>
      </c>
      <c r="K1653" s="86" t="b">
        <v>0</v>
      </c>
      <c r="L1653" s="86" t="b">
        <v>0</v>
      </c>
    </row>
    <row r="1654" spans="1:12" ht="15">
      <c r="A1654" s="86" t="s">
        <v>2481</v>
      </c>
      <c r="B1654" s="86" t="s">
        <v>587</v>
      </c>
      <c r="C1654" s="86">
        <v>2</v>
      </c>
      <c r="D1654" s="123">
        <v>0.00989715929962642</v>
      </c>
      <c r="E1654" s="123">
        <v>1.135662602000073</v>
      </c>
      <c r="F1654" s="86" t="s">
        <v>2372</v>
      </c>
      <c r="G1654" s="86" t="b">
        <v>0</v>
      </c>
      <c r="H1654" s="86" t="b">
        <v>0</v>
      </c>
      <c r="I1654" s="86" t="b">
        <v>0</v>
      </c>
      <c r="J1654" s="86" t="b">
        <v>0</v>
      </c>
      <c r="K1654" s="86" t="b">
        <v>0</v>
      </c>
      <c r="L1654" s="86" t="b">
        <v>0</v>
      </c>
    </row>
    <row r="1655" spans="1:12" ht="15">
      <c r="A1655" s="86" t="s">
        <v>3249</v>
      </c>
      <c r="B1655" s="86" t="s">
        <v>3093</v>
      </c>
      <c r="C1655" s="86">
        <v>2</v>
      </c>
      <c r="D1655" s="123">
        <v>0.00989715929962642</v>
      </c>
      <c r="E1655" s="123">
        <v>1.7888751157754168</v>
      </c>
      <c r="F1655" s="86" t="s">
        <v>2372</v>
      </c>
      <c r="G1655" s="86" t="b">
        <v>1</v>
      </c>
      <c r="H1655" s="86" t="b">
        <v>0</v>
      </c>
      <c r="I1655" s="86" t="b">
        <v>0</v>
      </c>
      <c r="J1655" s="86" t="b">
        <v>0</v>
      </c>
      <c r="K1655" s="86" t="b">
        <v>0</v>
      </c>
      <c r="L1655" s="86" t="b">
        <v>0</v>
      </c>
    </row>
    <row r="1656" spans="1:12" ht="15">
      <c r="A1656" s="86" t="s">
        <v>3093</v>
      </c>
      <c r="B1656" s="86" t="s">
        <v>3443</v>
      </c>
      <c r="C1656" s="86">
        <v>2</v>
      </c>
      <c r="D1656" s="123">
        <v>0.00989715929962642</v>
      </c>
      <c r="E1656" s="123">
        <v>1.7888751157754168</v>
      </c>
      <c r="F1656" s="86" t="s">
        <v>2372</v>
      </c>
      <c r="G1656" s="86" t="b">
        <v>0</v>
      </c>
      <c r="H1656" s="86" t="b">
        <v>0</v>
      </c>
      <c r="I1656" s="86" t="b">
        <v>0</v>
      </c>
      <c r="J1656" s="86" t="b">
        <v>0</v>
      </c>
      <c r="K1656" s="86" t="b">
        <v>0</v>
      </c>
      <c r="L1656" s="86" t="b">
        <v>0</v>
      </c>
    </row>
    <row r="1657" spans="1:12" ht="15">
      <c r="A1657" s="86" t="s">
        <v>3443</v>
      </c>
      <c r="B1657" s="86" t="s">
        <v>610</v>
      </c>
      <c r="C1657" s="86">
        <v>2</v>
      </c>
      <c r="D1657" s="123">
        <v>0.00989715929962642</v>
      </c>
      <c r="E1657" s="123">
        <v>1.4878451201114355</v>
      </c>
      <c r="F1657" s="86" t="s">
        <v>2372</v>
      </c>
      <c r="G1657" s="86" t="b">
        <v>0</v>
      </c>
      <c r="H1657" s="86" t="b">
        <v>0</v>
      </c>
      <c r="I1657" s="86" t="b">
        <v>0</v>
      </c>
      <c r="J1657" s="86" t="b">
        <v>1</v>
      </c>
      <c r="K1657" s="86" t="b">
        <v>0</v>
      </c>
      <c r="L1657" s="86" t="b">
        <v>0</v>
      </c>
    </row>
    <row r="1658" spans="1:12" ht="15">
      <c r="A1658" s="86" t="s">
        <v>610</v>
      </c>
      <c r="B1658" s="86" t="s">
        <v>3119</v>
      </c>
      <c r="C1658" s="86">
        <v>2</v>
      </c>
      <c r="D1658" s="123">
        <v>0.00989715929962642</v>
      </c>
      <c r="E1658" s="123">
        <v>1.7888751157754168</v>
      </c>
      <c r="F1658" s="86" t="s">
        <v>2372</v>
      </c>
      <c r="G1658" s="86" t="b">
        <v>1</v>
      </c>
      <c r="H1658" s="86" t="b">
        <v>0</v>
      </c>
      <c r="I1658" s="86" t="b">
        <v>0</v>
      </c>
      <c r="J1658" s="86" t="b">
        <v>0</v>
      </c>
      <c r="K1658" s="86" t="b">
        <v>0</v>
      </c>
      <c r="L1658" s="86" t="b">
        <v>0</v>
      </c>
    </row>
    <row r="1659" spans="1:12" ht="15">
      <c r="A1659" s="86" t="s">
        <v>3119</v>
      </c>
      <c r="B1659" s="86" t="s">
        <v>3250</v>
      </c>
      <c r="C1659" s="86">
        <v>2</v>
      </c>
      <c r="D1659" s="123">
        <v>0.00989715929962642</v>
      </c>
      <c r="E1659" s="123">
        <v>1.7888751157754168</v>
      </c>
      <c r="F1659" s="86" t="s">
        <v>2372</v>
      </c>
      <c r="G1659" s="86" t="b">
        <v>0</v>
      </c>
      <c r="H1659" s="86" t="b">
        <v>0</v>
      </c>
      <c r="I1659" s="86" t="b">
        <v>0</v>
      </c>
      <c r="J1659" s="86" t="b">
        <v>0</v>
      </c>
      <c r="K1659" s="86" t="b">
        <v>0</v>
      </c>
      <c r="L1659" s="86" t="b">
        <v>0</v>
      </c>
    </row>
    <row r="1660" spans="1:12" ht="15">
      <c r="A1660" s="86" t="s">
        <v>3250</v>
      </c>
      <c r="B1660" s="86" t="s">
        <v>3186</v>
      </c>
      <c r="C1660" s="86">
        <v>2</v>
      </c>
      <c r="D1660" s="123">
        <v>0.00989715929962642</v>
      </c>
      <c r="E1660" s="123">
        <v>1.7888751157754168</v>
      </c>
      <c r="F1660" s="86" t="s">
        <v>2372</v>
      </c>
      <c r="G1660" s="86" t="b">
        <v>0</v>
      </c>
      <c r="H1660" s="86" t="b">
        <v>0</v>
      </c>
      <c r="I1660" s="86" t="b">
        <v>0</v>
      </c>
      <c r="J1660" s="86" t="b">
        <v>0</v>
      </c>
      <c r="K1660" s="86" t="b">
        <v>0</v>
      </c>
      <c r="L1660" s="86" t="b">
        <v>0</v>
      </c>
    </row>
    <row r="1661" spans="1:12" ht="15">
      <c r="A1661" s="86" t="s">
        <v>3186</v>
      </c>
      <c r="B1661" s="86" t="s">
        <v>3108</v>
      </c>
      <c r="C1661" s="86">
        <v>2</v>
      </c>
      <c r="D1661" s="123">
        <v>0.00989715929962642</v>
      </c>
      <c r="E1661" s="123">
        <v>1.7888751157754168</v>
      </c>
      <c r="F1661" s="86" t="s">
        <v>2372</v>
      </c>
      <c r="G1661" s="86" t="b">
        <v>0</v>
      </c>
      <c r="H1661" s="86" t="b">
        <v>0</v>
      </c>
      <c r="I1661" s="86" t="b">
        <v>0</v>
      </c>
      <c r="J1661" s="86" t="b">
        <v>0</v>
      </c>
      <c r="K1661" s="86" t="b">
        <v>0</v>
      </c>
      <c r="L1661" s="86" t="b">
        <v>0</v>
      </c>
    </row>
    <row r="1662" spans="1:12" ht="15">
      <c r="A1662" s="86" t="s">
        <v>3108</v>
      </c>
      <c r="B1662" s="86" t="s">
        <v>3251</v>
      </c>
      <c r="C1662" s="86">
        <v>2</v>
      </c>
      <c r="D1662" s="123">
        <v>0.00989715929962642</v>
      </c>
      <c r="E1662" s="123">
        <v>1.7888751157754168</v>
      </c>
      <c r="F1662" s="86" t="s">
        <v>2372</v>
      </c>
      <c r="G1662" s="86" t="b">
        <v>0</v>
      </c>
      <c r="H1662" s="86" t="b">
        <v>0</v>
      </c>
      <c r="I1662" s="86" t="b">
        <v>0</v>
      </c>
      <c r="J1662" s="86" t="b">
        <v>0</v>
      </c>
      <c r="K1662" s="86" t="b">
        <v>0</v>
      </c>
      <c r="L1662" s="86" t="b">
        <v>0</v>
      </c>
    </row>
    <row r="1663" spans="1:12" ht="15">
      <c r="A1663" s="86" t="s">
        <v>3251</v>
      </c>
      <c r="B1663" s="86" t="s">
        <v>3444</v>
      </c>
      <c r="C1663" s="86">
        <v>2</v>
      </c>
      <c r="D1663" s="123">
        <v>0.00989715929962642</v>
      </c>
      <c r="E1663" s="123">
        <v>1.7888751157754168</v>
      </c>
      <c r="F1663" s="86" t="s">
        <v>2372</v>
      </c>
      <c r="G1663" s="86" t="b">
        <v>0</v>
      </c>
      <c r="H1663" s="86" t="b">
        <v>0</v>
      </c>
      <c r="I1663" s="86" t="b">
        <v>0</v>
      </c>
      <c r="J1663" s="86" t="b">
        <v>0</v>
      </c>
      <c r="K1663" s="86" t="b">
        <v>0</v>
      </c>
      <c r="L1663" s="86" t="b">
        <v>0</v>
      </c>
    </row>
    <row r="1664" spans="1:12" ht="15">
      <c r="A1664" s="86" t="s">
        <v>3444</v>
      </c>
      <c r="B1664" s="86" t="s">
        <v>3134</v>
      </c>
      <c r="C1664" s="86">
        <v>2</v>
      </c>
      <c r="D1664" s="123">
        <v>0.00989715929962642</v>
      </c>
      <c r="E1664" s="123">
        <v>1.7888751157754168</v>
      </c>
      <c r="F1664" s="86" t="s">
        <v>2372</v>
      </c>
      <c r="G1664" s="86" t="b">
        <v>0</v>
      </c>
      <c r="H1664" s="86" t="b">
        <v>0</v>
      </c>
      <c r="I1664" s="86" t="b">
        <v>0</v>
      </c>
      <c r="J1664" s="86" t="b">
        <v>0</v>
      </c>
      <c r="K1664" s="86" t="b">
        <v>0</v>
      </c>
      <c r="L1664" s="86" t="b">
        <v>0</v>
      </c>
    </row>
    <row r="1665" spans="1:12" ht="15">
      <c r="A1665" s="86" t="s">
        <v>3134</v>
      </c>
      <c r="B1665" s="86" t="s">
        <v>3252</v>
      </c>
      <c r="C1665" s="86">
        <v>2</v>
      </c>
      <c r="D1665" s="123">
        <v>0.00989715929962642</v>
      </c>
      <c r="E1665" s="123">
        <v>1.7888751157754168</v>
      </c>
      <c r="F1665" s="86" t="s">
        <v>2372</v>
      </c>
      <c r="G1665" s="86" t="b">
        <v>0</v>
      </c>
      <c r="H1665" s="86" t="b">
        <v>0</v>
      </c>
      <c r="I1665" s="86" t="b">
        <v>0</v>
      </c>
      <c r="J1665" s="86" t="b">
        <v>0</v>
      </c>
      <c r="K1665" s="86" t="b">
        <v>0</v>
      </c>
      <c r="L1665" s="86" t="b">
        <v>0</v>
      </c>
    </row>
    <row r="1666" spans="1:12" ht="15">
      <c r="A1666" s="86" t="s">
        <v>3252</v>
      </c>
      <c r="B1666" s="86" t="s">
        <v>3445</v>
      </c>
      <c r="C1666" s="86">
        <v>2</v>
      </c>
      <c r="D1666" s="123">
        <v>0.00989715929962642</v>
      </c>
      <c r="E1666" s="123">
        <v>1.7888751157754168</v>
      </c>
      <c r="F1666" s="86" t="s">
        <v>2372</v>
      </c>
      <c r="G1666" s="86" t="b">
        <v>0</v>
      </c>
      <c r="H1666" s="86" t="b">
        <v>0</v>
      </c>
      <c r="I1666" s="86" t="b">
        <v>0</v>
      </c>
      <c r="J1666" s="86" t="b">
        <v>0</v>
      </c>
      <c r="K1666" s="86" t="b">
        <v>0</v>
      </c>
      <c r="L1666" s="86" t="b">
        <v>0</v>
      </c>
    </row>
    <row r="1667" spans="1:12" ht="15">
      <c r="A1667" s="86" t="s">
        <v>3445</v>
      </c>
      <c r="B1667" s="86" t="s">
        <v>3159</v>
      </c>
      <c r="C1667" s="86">
        <v>2</v>
      </c>
      <c r="D1667" s="123">
        <v>0.00989715929962642</v>
      </c>
      <c r="E1667" s="123">
        <v>1.7888751157754168</v>
      </c>
      <c r="F1667" s="86" t="s">
        <v>2372</v>
      </c>
      <c r="G1667" s="86" t="b">
        <v>0</v>
      </c>
      <c r="H1667" s="86" t="b">
        <v>0</v>
      </c>
      <c r="I1667" s="86" t="b">
        <v>0</v>
      </c>
      <c r="J1667" s="86" t="b">
        <v>0</v>
      </c>
      <c r="K1667" s="86" t="b">
        <v>0</v>
      </c>
      <c r="L1667" s="86" t="b">
        <v>0</v>
      </c>
    </row>
    <row r="1668" spans="1:12" ht="15">
      <c r="A1668" s="86" t="s">
        <v>3159</v>
      </c>
      <c r="B1668" s="86" t="s">
        <v>3151</v>
      </c>
      <c r="C1668" s="86">
        <v>2</v>
      </c>
      <c r="D1668" s="123">
        <v>0.00989715929962642</v>
      </c>
      <c r="E1668" s="123">
        <v>1.7888751157754168</v>
      </c>
      <c r="F1668" s="86" t="s">
        <v>2372</v>
      </c>
      <c r="G1668" s="86" t="b">
        <v>0</v>
      </c>
      <c r="H1668" s="86" t="b">
        <v>0</v>
      </c>
      <c r="I1668" s="86" t="b">
        <v>0</v>
      </c>
      <c r="J1668" s="86" t="b">
        <v>0</v>
      </c>
      <c r="K1668" s="86" t="b">
        <v>0</v>
      </c>
      <c r="L1668" s="86" t="b">
        <v>0</v>
      </c>
    </row>
    <row r="1669" spans="1:12" ht="15">
      <c r="A1669" s="86" t="s">
        <v>3151</v>
      </c>
      <c r="B1669" s="86" t="s">
        <v>587</v>
      </c>
      <c r="C1669" s="86">
        <v>2</v>
      </c>
      <c r="D1669" s="123">
        <v>0.00989715929962642</v>
      </c>
      <c r="E1669" s="123">
        <v>1.135662602000073</v>
      </c>
      <c r="F1669" s="86" t="s">
        <v>2372</v>
      </c>
      <c r="G1669" s="86" t="b">
        <v>0</v>
      </c>
      <c r="H1669" s="86" t="b">
        <v>0</v>
      </c>
      <c r="I1669" s="86" t="b">
        <v>0</v>
      </c>
      <c r="J1669" s="86" t="b">
        <v>0</v>
      </c>
      <c r="K1669" s="86" t="b">
        <v>0</v>
      </c>
      <c r="L1669" s="86" t="b">
        <v>0</v>
      </c>
    </row>
    <row r="1670" spans="1:12" ht="15">
      <c r="A1670" s="86" t="s">
        <v>587</v>
      </c>
      <c r="B1670" s="86" t="s">
        <v>2500</v>
      </c>
      <c r="C1670" s="86">
        <v>2</v>
      </c>
      <c r="D1670" s="123">
        <v>0.00989715929962642</v>
      </c>
      <c r="E1670" s="123">
        <v>1.390935107103379</v>
      </c>
      <c r="F1670" s="86" t="s">
        <v>2372</v>
      </c>
      <c r="G1670" s="86" t="b">
        <v>0</v>
      </c>
      <c r="H1670" s="86" t="b">
        <v>0</v>
      </c>
      <c r="I1670" s="86" t="b">
        <v>0</v>
      </c>
      <c r="J1670" s="86" t="b">
        <v>0</v>
      </c>
      <c r="K1670" s="86" t="b">
        <v>1</v>
      </c>
      <c r="L1670" s="86" t="b">
        <v>0</v>
      </c>
    </row>
    <row r="1671" spans="1:12" ht="15">
      <c r="A1671" s="86" t="s">
        <v>2500</v>
      </c>
      <c r="B1671" s="86" t="s">
        <v>610</v>
      </c>
      <c r="C1671" s="86">
        <v>2</v>
      </c>
      <c r="D1671" s="123">
        <v>0.00989715929962642</v>
      </c>
      <c r="E1671" s="123">
        <v>1.0899051114393978</v>
      </c>
      <c r="F1671" s="86" t="s">
        <v>2372</v>
      </c>
      <c r="G1671" s="86" t="b">
        <v>0</v>
      </c>
      <c r="H1671" s="86" t="b">
        <v>1</v>
      </c>
      <c r="I1671" s="86" t="b">
        <v>0</v>
      </c>
      <c r="J1671" s="86" t="b">
        <v>1</v>
      </c>
      <c r="K1671" s="86" t="b">
        <v>0</v>
      </c>
      <c r="L1671" s="86" t="b">
        <v>0</v>
      </c>
    </row>
    <row r="1672" spans="1:12" ht="15">
      <c r="A1672" s="86" t="s">
        <v>587</v>
      </c>
      <c r="B1672" s="86" t="s">
        <v>3362</v>
      </c>
      <c r="C1672" s="86">
        <v>3</v>
      </c>
      <c r="D1672" s="123">
        <v>0.013174290688833436</v>
      </c>
      <c r="E1672" s="123">
        <v>1.0463000196529693</v>
      </c>
      <c r="F1672" s="86" t="s">
        <v>2373</v>
      </c>
      <c r="G1672" s="86" t="b">
        <v>0</v>
      </c>
      <c r="H1672" s="86" t="b">
        <v>0</v>
      </c>
      <c r="I1672" s="86" t="b">
        <v>0</v>
      </c>
      <c r="J1672" s="86" t="b">
        <v>0</v>
      </c>
      <c r="K1672" s="86" t="b">
        <v>0</v>
      </c>
      <c r="L1672" s="86" t="b">
        <v>0</v>
      </c>
    </row>
    <row r="1673" spans="1:12" ht="15">
      <c r="A1673" s="86" t="s">
        <v>3362</v>
      </c>
      <c r="B1673" s="86" t="s">
        <v>3139</v>
      </c>
      <c r="C1673" s="86">
        <v>3</v>
      </c>
      <c r="D1673" s="123">
        <v>0.013174290688833436</v>
      </c>
      <c r="E1673" s="123">
        <v>1.250420002308894</v>
      </c>
      <c r="F1673" s="86" t="s">
        <v>2373</v>
      </c>
      <c r="G1673" s="86" t="b">
        <v>0</v>
      </c>
      <c r="H1673" s="86" t="b">
        <v>0</v>
      </c>
      <c r="I1673" s="86" t="b">
        <v>0</v>
      </c>
      <c r="J1673" s="86" t="b">
        <v>0</v>
      </c>
      <c r="K1673" s="86" t="b">
        <v>0</v>
      </c>
      <c r="L1673" s="86" t="b">
        <v>0</v>
      </c>
    </row>
    <row r="1674" spans="1:12" ht="15">
      <c r="A1674" s="86" t="s">
        <v>3139</v>
      </c>
      <c r="B1674" s="86" t="s">
        <v>3133</v>
      </c>
      <c r="C1674" s="86">
        <v>3</v>
      </c>
      <c r="D1674" s="123">
        <v>0.013174290688833436</v>
      </c>
      <c r="E1674" s="123">
        <v>1.250420002308894</v>
      </c>
      <c r="F1674" s="86" t="s">
        <v>2373</v>
      </c>
      <c r="G1674" s="86" t="b">
        <v>0</v>
      </c>
      <c r="H1674" s="86" t="b">
        <v>0</v>
      </c>
      <c r="I1674" s="86" t="b">
        <v>0</v>
      </c>
      <c r="J1674" s="86" t="b">
        <v>0</v>
      </c>
      <c r="K1674" s="86" t="b">
        <v>0</v>
      </c>
      <c r="L1674" s="86" t="b">
        <v>0</v>
      </c>
    </row>
    <row r="1675" spans="1:12" ht="15">
      <c r="A1675" s="86" t="s">
        <v>3283</v>
      </c>
      <c r="B1675" s="86" t="s">
        <v>3591</v>
      </c>
      <c r="C1675" s="86">
        <v>2</v>
      </c>
      <c r="D1675" s="123">
        <v>0.012413608068617781</v>
      </c>
      <c r="E1675" s="123">
        <v>1.6483600109809315</v>
      </c>
      <c r="F1675" s="86" t="s">
        <v>2373</v>
      </c>
      <c r="G1675" s="86" t="b">
        <v>0</v>
      </c>
      <c r="H1675" s="86" t="b">
        <v>0</v>
      </c>
      <c r="I1675" s="86" t="b">
        <v>0</v>
      </c>
      <c r="J1675" s="86" t="b">
        <v>0</v>
      </c>
      <c r="K1675" s="86" t="b">
        <v>0</v>
      </c>
      <c r="L1675" s="86" t="b">
        <v>0</v>
      </c>
    </row>
    <row r="1676" spans="1:12" ht="15">
      <c r="A1676" s="86" t="s">
        <v>3591</v>
      </c>
      <c r="B1676" s="86" t="s">
        <v>3592</v>
      </c>
      <c r="C1676" s="86">
        <v>2</v>
      </c>
      <c r="D1676" s="123">
        <v>0.012413608068617781</v>
      </c>
      <c r="E1676" s="123">
        <v>1.6483600109809315</v>
      </c>
      <c r="F1676" s="86" t="s">
        <v>2373</v>
      </c>
      <c r="G1676" s="86" t="b">
        <v>0</v>
      </c>
      <c r="H1676" s="86" t="b">
        <v>0</v>
      </c>
      <c r="I1676" s="86" t="b">
        <v>0</v>
      </c>
      <c r="J1676" s="86" t="b">
        <v>0</v>
      </c>
      <c r="K1676" s="86" t="b">
        <v>0</v>
      </c>
      <c r="L1676" s="86" t="b">
        <v>0</v>
      </c>
    </row>
    <row r="1677" spans="1:12" ht="15">
      <c r="A1677" s="86" t="s">
        <v>3592</v>
      </c>
      <c r="B1677" s="86" t="s">
        <v>3593</v>
      </c>
      <c r="C1677" s="86">
        <v>2</v>
      </c>
      <c r="D1677" s="123">
        <v>0.012413608068617781</v>
      </c>
      <c r="E1677" s="123">
        <v>1.6483600109809315</v>
      </c>
      <c r="F1677" s="86" t="s">
        <v>2373</v>
      </c>
      <c r="G1677" s="86" t="b">
        <v>0</v>
      </c>
      <c r="H1677" s="86" t="b">
        <v>0</v>
      </c>
      <c r="I1677" s="86" t="b">
        <v>0</v>
      </c>
      <c r="J1677" s="86" t="b">
        <v>0</v>
      </c>
      <c r="K1677" s="86" t="b">
        <v>0</v>
      </c>
      <c r="L1677" s="86" t="b">
        <v>0</v>
      </c>
    </row>
    <row r="1678" spans="1:12" ht="15">
      <c r="A1678" s="86" t="s">
        <v>3593</v>
      </c>
      <c r="B1678" s="86" t="s">
        <v>3353</v>
      </c>
      <c r="C1678" s="86">
        <v>2</v>
      </c>
      <c r="D1678" s="123">
        <v>0.012413608068617781</v>
      </c>
      <c r="E1678" s="123">
        <v>1.6483600109809315</v>
      </c>
      <c r="F1678" s="86" t="s">
        <v>2373</v>
      </c>
      <c r="G1678" s="86" t="b">
        <v>0</v>
      </c>
      <c r="H1678" s="86" t="b">
        <v>0</v>
      </c>
      <c r="I1678" s="86" t="b">
        <v>0</v>
      </c>
      <c r="J1678" s="86" t="b">
        <v>0</v>
      </c>
      <c r="K1678" s="86" t="b">
        <v>0</v>
      </c>
      <c r="L1678" s="86" t="b">
        <v>0</v>
      </c>
    </row>
    <row r="1679" spans="1:12" ht="15">
      <c r="A1679" s="86" t="s">
        <v>3353</v>
      </c>
      <c r="B1679" s="86" t="s">
        <v>3594</v>
      </c>
      <c r="C1679" s="86">
        <v>2</v>
      </c>
      <c r="D1679" s="123">
        <v>0.012413608068617781</v>
      </c>
      <c r="E1679" s="123">
        <v>1.6483600109809315</v>
      </c>
      <c r="F1679" s="86" t="s">
        <v>2373</v>
      </c>
      <c r="G1679" s="86" t="b">
        <v>0</v>
      </c>
      <c r="H1679" s="86" t="b">
        <v>0</v>
      </c>
      <c r="I1679" s="86" t="b">
        <v>0</v>
      </c>
      <c r="J1679" s="86" t="b">
        <v>0</v>
      </c>
      <c r="K1679" s="86" t="b">
        <v>0</v>
      </c>
      <c r="L1679" s="86" t="b">
        <v>0</v>
      </c>
    </row>
    <row r="1680" spans="1:12" ht="15">
      <c r="A1680" s="86" t="s">
        <v>3594</v>
      </c>
      <c r="B1680" s="86" t="s">
        <v>2535</v>
      </c>
      <c r="C1680" s="86">
        <v>2</v>
      </c>
      <c r="D1680" s="123">
        <v>0.012413608068617781</v>
      </c>
      <c r="E1680" s="123">
        <v>1.6483600109809315</v>
      </c>
      <c r="F1680" s="86" t="s">
        <v>2373</v>
      </c>
      <c r="G1680" s="86" t="b">
        <v>0</v>
      </c>
      <c r="H1680" s="86" t="b">
        <v>0</v>
      </c>
      <c r="I1680" s="86" t="b">
        <v>0</v>
      </c>
      <c r="J1680" s="86" t="b">
        <v>0</v>
      </c>
      <c r="K1680" s="86" t="b">
        <v>0</v>
      </c>
      <c r="L1680" s="86" t="b">
        <v>0</v>
      </c>
    </row>
    <row r="1681" spans="1:12" ht="15">
      <c r="A1681" s="86" t="s">
        <v>2535</v>
      </c>
      <c r="B1681" s="86" t="s">
        <v>3595</v>
      </c>
      <c r="C1681" s="86">
        <v>2</v>
      </c>
      <c r="D1681" s="123">
        <v>0.012413608068617781</v>
      </c>
      <c r="E1681" s="123">
        <v>1.6483600109809315</v>
      </c>
      <c r="F1681" s="86" t="s">
        <v>2373</v>
      </c>
      <c r="G1681" s="86" t="b">
        <v>0</v>
      </c>
      <c r="H1681" s="86" t="b">
        <v>0</v>
      </c>
      <c r="I1681" s="86" t="b">
        <v>0</v>
      </c>
      <c r="J1681" s="86" t="b">
        <v>1</v>
      </c>
      <c r="K1681" s="86" t="b">
        <v>0</v>
      </c>
      <c r="L1681" s="86" t="b">
        <v>0</v>
      </c>
    </row>
    <row r="1682" spans="1:12" ht="15">
      <c r="A1682" s="86" t="s">
        <v>3595</v>
      </c>
      <c r="B1682" s="86" t="s">
        <v>3596</v>
      </c>
      <c r="C1682" s="86">
        <v>2</v>
      </c>
      <c r="D1682" s="123">
        <v>0.012413608068617781</v>
      </c>
      <c r="E1682" s="123">
        <v>1.6483600109809315</v>
      </c>
      <c r="F1682" s="86" t="s">
        <v>2373</v>
      </c>
      <c r="G1682" s="86" t="b">
        <v>1</v>
      </c>
      <c r="H1682" s="86" t="b">
        <v>0</v>
      </c>
      <c r="I1682" s="86" t="b">
        <v>0</v>
      </c>
      <c r="J1682" s="86" t="b">
        <v>0</v>
      </c>
      <c r="K1682" s="86" t="b">
        <v>0</v>
      </c>
      <c r="L1682" s="86" t="b">
        <v>0</v>
      </c>
    </row>
    <row r="1683" spans="1:12" ht="15">
      <c r="A1683" s="86" t="s">
        <v>3596</v>
      </c>
      <c r="B1683" s="86" t="s">
        <v>2465</v>
      </c>
      <c r="C1683" s="86">
        <v>2</v>
      </c>
      <c r="D1683" s="123">
        <v>0.012413608068617781</v>
      </c>
      <c r="E1683" s="123">
        <v>1.4722687519252504</v>
      </c>
      <c r="F1683" s="86" t="s">
        <v>2373</v>
      </c>
      <c r="G1683" s="86" t="b">
        <v>0</v>
      </c>
      <c r="H1683" s="86" t="b">
        <v>0</v>
      </c>
      <c r="I1683" s="86" t="b">
        <v>0</v>
      </c>
      <c r="J1683" s="86" t="b">
        <v>0</v>
      </c>
      <c r="K1683" s="86" t="b">
        <v>0</v>
      </c>
      <c r="L1683" s="86" t="b">
        <v>0</v>
      </c>
    </row>
    <row r="1684" spans="1:12" ht="15">
      <c r="A1684" s="86" t="s">
        <v>2465</v>
      </c>
      <c r="B1684" s="86" t="s">
        <v>587</v>
      </c>
      <c r="C1684" s="86">
        <v>2</v>
      </c>
      <c r="D1684" s="123">
        <v>0.012413608068617781</v>
      </c>
      <c r="E1684" s="123">
        <v>1.0743287432532127</v>
      </c>
      <c r="F1684" s="86" t="s">
        <v>2373</v>
      </c>
      <c r="G1684" s="86" t="b">
        <v>0</v>
      </c>
      <c r="H1684" s="86" t="b">
        <v>0</v>
      </c>
      <c r="I1684" s="86" t="b">
        <v>0</v>
      </c>
      <c r="J1684" s="86" t="b">
        <v>0</v>
      </c>
      <c r="K1684" s="86" t="b">
        <v>0</v>
      </c>
      <c r="L1684" s="86" t="b">
        <v>0</v>
      </c>
    </row>
    <row r="1685" spans="1:12" ht="15">
      <c r="A1685" s="86" t="s">
        <v>587</v>
      </c>
      <c r="B1685" s="86" t="s">
        <v>3139</v>
      </c>
      <c r="C1685" s="86">
        <v>2</v>
      </c>
      <c r="D1685" s="123">
        <v>0.012413608068617781</v>
      </c>
      <c r="E1685" s="123">
        <v>0.6483600109809317</v>
      </c>
      <c r="F1685" s="86" t="s">
        <v>2373</v>
      </c>
      <c r="G1685" s="86" t="b">
        <v>0</v>
      </c>
      <c r="H1685" s="86" t="b">
        <v>0</v>
      </c>
      <c r="I1685" s="86" t="b">
        <v>0</v>
      </c>
      <c r="J1685" s="86" t="b">
        <v>0</v>
      </c>
      <c r="K1685" s="86" t="b">
        <v>0</v>
      </c>
      <c r="L1685" s="86" t="b">
        <v>0</v>
      </c>
    </row>
    <row r="1686" spans="1:12" ht="15">
      <c r="A1686" s="86" t="s">
        <v>3139</v>
      </c>
      <c r="B1686" s="86" t="s">
        <v>2568</v>
      </c>
      <c r="C1686" s="86">
        <v>2</v>
      </c>
      <c r="D1686" s="123">
        <v>0.012413608068617781</v>
      </c>
      <c r="E1686" s="123">
        <v>1.250420002308894</v>
      </c>
      <c r="F1686" s="86" t="s">
        <v>2373</v>
      </c>
      <c r="G1686" s="86" t="b">
        <v>0</v>
      </c>
      <c r="H1686" s="86" t="b">
        <v>0</v>
      </c>
      <c r="I1686" s="86" t="b">
        <v>0</v>
      </c>
      <c r="J1686" s="86" t="b">
        <v>0</v>
      </c>
      <c r="K1686" s="86" t="b">
        <v>0</v>
      </c>
      <c r="L1686" s="86" t="b">
        <v>0</v>
      </c>
    </row>
    <row r="1687" spans="1:12" ht="15">
      <c r="A1687" s="86" t="s">
        <v>2568</v>
      </c>
      <c r="B1687" s="86" t="s">
        <v>3284</v>
      </c>
      <c r="C1687" s="86">
        <v>2</v>
      </c>
      <c r="D1687" s="123">
        <v>0.012413608068617781</v>
      </c>
      <c r="E1687" s="123">
        <v>1.3473300153169503</v>
      </c>
      <c r="F1687" s="86" t="s">
        <v>2373</v>
      </c>
      <c r="G1687" s="86" t="b">
        <v>0</v>
      </c>
      <c r="H1687" s="86" t="b">
        <v>0</v>
      </c>
      <c r="I1687" s="86" t="b">
        <v>0</v>
      </c>
      <c r="J1687" s="86" t="b">
        <v>0</v>
      </c>
      <c r="K1687" s="86" t="b">
        <v>0</v>
      </c>
      <c r="L1687" s="86" t="b">
        <v>0</v>
      </c>
    </row>
    <row r="1688" spans="1:12" ht="15">
      <c r="A1688" s="86" t="s">
        <v>3284</v>
      </c>
      <c r="B1688" s="86" t="s">
        <v>3284</v>
      </c>
      <c r="C1688" s="86">
        <v>2</v>
      </c>
      <c r="D1688" s="123">
        <v>0.012413608068617781</v>
      </c>
      <c r="E1688" s="123">
        <v>1.0463000196529693</v>
      </c>
      <c r="F1688" s="86" t="s">
        <v>2373</v>
      </c>
      <c r="G1688" s="86" t="b">
        <v>0</v>
      </c>
      <c r="H1688" s="86" t="b">
        <v>0</v>
      </c>
      <c r="I1688" s="86" t="b">
        <v>0</v>
      </c>
      <c r="J1688" s="86" t="b">
        <v>0</v>
      </c>
      <c r="K1688" s="86" t="b">
        <v>0</v>
      </c>
      <c r="L1688" s="86" t="b">
        <v>0</v>
      </c>
    </row>
    <row r="1689" spans="1:12" ht="15">
      <c r="A1689" s="86" t="s">
        <v>3284</v>
      </c>
      <c r="B1689" s="86" t="s">
        <v>3597</v>
      </c>
      <c r="C1689" s="86">
        <v>2</v>
      </c>
      <c r="D1689" s="123">
        <v>0.012413608068617781</v>
      </c>
      <c r="E1689" s="123">
        <v>1.3473300153169503</v>
      </c>
      <c r="F1689" s="86" t="s">
        <v>2373</v>
      </c>
      <c r="G1689" s="86" t="b">
        <v>0</v>
      </c>
      <c r="H1689" s="86" t="b">
        <v>0</v>
      </c>
      <c r="I1689" s="86" t="b">
        <v>0</v>
      </c>
      <c r="J1689" s="86" t="b">
        <v>0</v>
      </c>
      <c r="K1689" s="86" t="b">
        <v>0</v>
      </c>
      <c r="L1689" s="86" t="b">
        <v>0</v>
      </c>
    </row>
    <row r="1690" spans="1:12" ht="15">
      <c r="A1690" s="86" t="s">
        <v>3597</v>
      </c>
      <c r="B1690" s="86" t="s">
        <v>3598</v>
      </c>
      <c r="C1690" s="86">
        <v>2</v>
      </c>
      <c r="D1690" s="123">
        <v>0.012413608068617781</v>
      </c>
      <c r="E1690" s="123">
        <v>1.6483600109809315</v>
      </c>
      <c r="F1690" s="86" t="s">
        <v>2373</v>
      </c>
      <c r="G1690" s="86" t="b">
        <v>0</v>
      </c>
      <c r="H1690" s="86" t="b">
        <v>0</v>
      </c>
      <c r="I1690" s="86" t="b">
        <v>0</v>
      </c>
      <c r="J1690" s="86" t="b">
        <v>0</v>
      </c>
      <c r="K1690" s="86" t="b">
        <v>0</v>
      </c>
      <c r="L1690" s="86" t="b">
        <v>0</v>
      </c>
    </row>
    <row r="1691" spans="1:12" ht="15">
      <c r="A1691" s="86" t="s">
        <v>3598</v>
      </c>
      <c r="B1691" s="86" t="s">
        <v>3599</v>
      </c>
      <c r="C1691" s="86">
        <v>2</v>
      </c>
      <c r="D1691" s="123">
        <v>0.012413608068617781</v>
      </c>
      <c r="E1691" s="123">
        <v>1.6483600109809315</v>
      </c>
      <c r="F1691" s="86" t="s">
        <v>2373</v>
      </c>
      <c r="G1691" s="86" t="b">
        <v>0</v>
      </c>
      <c r="H1691" s="86" t="b">
        <v>0</v>
      </c>
      <c r="I1691" s="86" t="b">
        <v>0</v>
      </c>
      <c r="J1691" s="86" t="b">
        <v>0</v>
      </c>
      <c r="K1691" s="86" t="b">
        <v>0</v>
      </c>
      <c r="L1691" s="86" t="b">
        <v>0</v>
      </c>
    </row>
    <row r="1692" spans="1:12" ht="15">
      <c r="A1692" s="86" t="s">
        <v>3599</v>
      </c>
      <c r="B1692" s="86" t="s">
        <v>3600</v>
      </c>
      <c r="C1692" s="86">
        <v>2</v>
      </c>
      <c r="D1692" s="123">
        <v>0.012413608068617781</v>
      </c>
      <c r="E1692" s="123">
        <v>1.6483600109809315</v>
      </c>
      <c r="F1692" s="86" t="s">
        <v>2373</v>
      </c>
      <c r="G1692" s="86" t="b">
        <v>0</v>
      </c>
      <c r="H1692" s="86" t="b">
        <v>0</v>
      </c>
      <c r="I1692" s="86" t="b">
        <v>0</v>
      </c>
      <c r="J1692" s="86" t="b">
        <v>0</v>
      </c>
      <c r="K1692" s="86" t="b">
        <v>0</v>
      </c>
      <c r="L1692" s="86" t="b">
        <v>0</v>
      </c>
    </row>
    <row r="1693" spans="1:12" ht="15">
      <c r="A1693" s="86" t="s">
        <v>3390</v>
      </c>
      <c r="B1693" s="86" t="s">
        <v>3658</v>
      </c>
      <c r="C1693" s="86">
        <v>2</v>
      </c>
      <c r="D1693" s="123">
        <v>0.020557941304000554</v>
      </c>
      <c r="E1693" s="123">
        <v>1.3222192947339193</v>
      </c>
      <c r="F1693" s="86" t="s">
        <v>2374</v>
      </c>
      <c r="G1693" s="86" t="b">
        <v>0</v>
      </c>
      <c r="H1693" s="86" t="b">
        <v>0</v>
      </c>
      <c r="I1693" s="86" t="b">
        <v>0</v>
      </c>
      <c r="J1693" s="86" t="b">
        <v>0</v>
      </c>
      <c r="K1693" s="86" t="b">
        <v>0</v>
      </c>
      <c r="L1693" s="86" t="b">
        <v>0</v>
      </c>
    </row>
    <row r="1694" spans="1:12" ht="15">
      <c r="A1694" s="86" t="s">
        <v>3363</v>
      </c>
      <c r="B1694" s="86" t="s">
        <v>3166</v>
      </c>
      <c r="C1694" s="86">
        <v>3</v>
      </c>
      <c r="D1694" s="123">
        <v>0</v>
      </c>
      <c r="E1694" s="123">
        <v>1.0791812460476249</v>
      </c>
      <c r="F1694" s="86" t="s">
        <v>2375</v>
      </c>
      <c r="G1694" s="86" t="b">
        <v>0</v>
      </c>
      <c r="H1694" s="86" t="b">
        <v>0</v>
      </c>
      <c r="I1694" s="86" t="b">
        <v>0</v>
      </c>
      <c r="J1694" s="86" t="b">
        <v>0</v>
      </c>
      <c r="K1694" s="86" t="b">
        <v>0</v>
      </c>
      <c r="L1694" s="86" t="b">
        <v>0</v>
      </c>
    </row>
    <row r="1695" spans="1:12" ht="15">
      <c r="A1695" s="86" t="s">
        <v>3166</v>
      </c>
      <c r="B1695" s="86" t="s">
        <v>3166</v>
      </c>
      <c r="C1695" s="86">
        <v>3</v>
      </c>
      <c r="D1695" s="123">
        <v>0</v>
      </c>
      <c r="E1695" s="123">
        <v>0.7781512503836436</v>
      </c>
      <c r="F1695" s="86" t="s">
        <v>2375</v>
      </c>
      <c r="G1695" s="86" t="b">
        <v>0</v>
      </c>
      <c r="H1695" s="86" t="b">
        <v>0</v>
      </c>
      <c r="I1695" s="86" t="b">
        <v>0</v>
      </c>
      <c r="J1695" s="86" t="b">
        <v>0</v>
      </c>
      <c r="K1695" s="86" t="b">
        <v>0</v>
      </c>
      <c r="L1695" s="86" t="b">
        <v>0</v>
      </c>
    </row>
    <row r="1696" spans="1:12" ht="15">
      <c r="A1696" s="86" t="s">
        <v>3166</v>
      </c>
      <c r="B1696" s="86" t="s">
        <v>3149</v>
      </c>
      <c r="C1696" s="86">
        <v>3</v>
      </c>
      <c r="D1696" s="123">
        <v>0</v>
      </c>
      <c r="E1696" s="123">
        <v>1.0791812460476249</v>
      </c>
      <c r="F1696" s="86" t="s">
        <v>2375</v>
      </c>
      <c r="G1696" s="86" t="b">
        <v>0</v>
      </c>
      <c r="H1696" s="86" t="b">
        <v>0</v>
      </c>
      <c r="I1696" s="86" t="b">
        <v>0</v>
      </c>
      <c r="J1696" s="86" t="b">
        <v>0</v>
      </c>
      <c r="K1696" s="86" t="b">
        <v>0</v>
      </c>
      <c r="L1696" s="86" t="b">
        <v>0</v>
      </c>
    </row>
    <row r="1697" spans="1:12" ht="15">
      <c r="A1697" s="86" t="s">
        <v>3149</v>
      </c>
      <c r="B1697" s="86" t="s">
        <v>3364</v>
      </c>
      <c r="C1697" s="86">
        <v>3</v>
      </c>
      <c r="D1697" s="123">
        <v>0</v>
      </c>
      <c r="E1697" s="123">
        <v>1.380211241711606</v>
      </c>
      <c r="F1697" s="86" t="s">
        <v>2375</v>
      </c>
      <c r="G1697" s="86" t="b">
        <v>0</v>
      </c>
      <c r="H1697" s="86" t="b">
        <v>0</v>
      </c>
      <c r="I1697" s="86" t="b">
        <v>0</v>
      </c>
      <c r="J1697" s="86" t="b">
        <v>0</v>
      </c>
      <c r="K1697" s="86" t="b">
        <v>0</v>
      </c>
      <c r="L1697" s="86" t="b">
        <v>0</v>
      </c>
    </row>
    <row r="1698" spans="1:12" ht="15">
      <c r="A1698" s="86" t="s">
        <v>3364</v>
      </c>
      <c r="B1698" s="86" t="s">
        <v>3365</v>
      </c>
      <c r="C1698" s="86">
        <v>3</v>
      </c>
      <c r="D1698" s="123">
        <v>0</v>
      </c>
      <c r="E1698" s="123">
        <v>1.380211241711606</v>
      </c>
      <c r="F1698" s="86" t="s">
        <v>2375</v>
      </c>
      <c r="G1698" s="86" t="b">
        <v>0</v>
      </c>
      <c r="H1698" s="86" t="b">
        <v>0</v>
      </c>
      <c r="I1698" s="86" t="b">
        <v>0</v>
      </c>
      <c r="J1698" s="86" t="b">
        <v>0</v>
      </c>
      <c r="K1698" s="86" t="b">
        <v>0</v>
      </c>
      <c r="L1698" s="86" t="b">
        <v>0</v>
      </c>
    </row>
    <row r="1699" spans="1:12" ht="15">
      <c r="A1699" s="86" t="s">
        <v>3365</v>
      </c>
      <c r="B1699" s="86" t="s">
        <v>3366</v>
      </c>
      <c r="C1699" s="86">
        <v>3</v>
      </c>
      <c r="D1699" s="123">
        <v>0</v>
      </c>
      <c r="E1699" s="123">
        <v>1.380211241711606</v>
      </c>
      <c r="F1699" s="86" t="s">
        <v>2375</v>
      </c>
      <c r="G1699" s="86" t="b">
        <v>0</v>
      </c>
      <c r="H1699" s="86" t="b">
        <v>0</v>
      </c>
      <c r="I1699" s="86" t="b">
        <v>0</v>
      </c>
      <c r="J1699" s="86" t="b">
        <v>0</v>
      </c>
      <c r="K1699" s="86" t="b">
        <v>0</v>
      </c>
      <c r="L1699" s="86" t="b">
        <v>0</v>
      </c>
    </row>
    <row r="1700" spans="1:12" ht="15">
      <c r="A1700" s="86" t="s">
        <v>3366</v>
      </c>
      <c r="B1700" s="86" t="s">
        <v>3367</v>
      </c>
      <c r="C1700" s="86">
        <v>3</v>
      </c>
      <c r="D1700" s="123">
        <v>0</v>
      </c>
      <c r="E1700" s="123">
        <v>1.380211241711606</v>
      </c>
      <c r="F1700" s="86" t="s">
        <v>2375</v>
      </c>
      <c r="G1700" s="86" t="b">
        <v>0</v>
      </c>
      <c r="H1700" s="86" t="b">
        <v>0</v>
      </c>
      <c r="I1700" s="86" t="b">
        <v>0</v>
      </c>
      <c r="J1700" s="86" t="b">
        <v>0</v>
      </c>
      <c r="K1700" s="86" t="b">
        <v>0</v>
      </c>
      <c r="L1700" s="86" t="b">
        <v>0</v>
      </c>
    </row>
    <row r="1701" spans="1:12" ht="15">
      <c r="A1701" s="86" t="s">
        <v>3367</v>
      </c>
      <c r="B1701" s="86" t="s">
        <v>3368</v>
      </c>
      <c r="C1701" s="86">
        <v>3</v>
      </c>
      <c r="D1701" s="123">
        <v>0</v>
      </c>
      <c r="E1701" s="123">
        <v>1.380211241711606</v>
      </c>
      <c r="F1701" s="86" t="s">
        <v>2375</v>
      </c>
      <c r="G1701" s="86" t="b">
        <v>0</v>
      </c>
      <c r="H1701" s="86" t="b">
        <v>0</v>
      </c>
      <c r="I1701" s="86" t="b">
        <v>0</v>
      </c>
      <c r="J1701" s="86" t="b">
        <v>0</v>
      </c>
      <c r="K1701" s="86" t="b">
        <v>0</v>
      </c>
      <c r="L1701" s="86" t="b">
        <v>0</v>
      </c>
    </row>
    <row r="1702" spans="1:12" ht="15">
      <c r="A1702" s="86" t="s">
        <v>3368</v>
      </c>
      <c r="B1702" s="86" t="s">
        <v>3369</v>
      </c>
      <c r="C1702" s="86">
        <v>3</v>
      </c>
      <c r="D1702" s="123">
        <v>0</v>
      </c>
      <c r="E1702" s="123">
        <v>1.380211241711606</v>
      </c>
      <c r="F1702" s="86" t="s">
        <v>2375</v>
      </c>
      <c r="G1702" s="86" t="b">
        <v>0</v>
      </c>
      <c r="H1702" s="86" t="b">
        <v>0</v>
      </c>
      <c r="I1702" s="86" t="b">
        <v>0</v>
      </c>
      <c r="J1702" s="86" t="b">
        <v>0</v>
      </c>
      <c r="K1702" s="86" t="b">
        <v>0</v>
      </c>
      <c r="L1702" s="86" t="b">
        <v>0</v>
      </c>
    </row>
    <row r="1703" spans="1:12" ht="15">
      <c r="A1703" s="86" t="s">
        <v>3369</v>
      </c>
      <c r="B1703" s="86" t="s">
        <v>3370</v>
      </c>
      <c r="C1703" s="86">
        <v>3</v>
      </c>
      <c r="D1703" s="123">
        <v>0</v>
      </c>
      <c r="E1703" s="123">
        <v>1.380211241711606</v>
      </c>
      <c r="F1703" s="86" t="s">
        <v>2375</v>
      </c>
      <c r="G1703" s="86" t="b">
        <v>0</v>
      </c>
      <c r="H1703" s="86" t="b">
        <v>0</v>
      </c>
      <c r="I1703" s="86" t="b">
        <v>0</v>
      </c>
      <c r="J1703" s="86" t="b">
        <v>0</v>
      </c>
      <c r="K1703" s="86" t="b">
        <v>0</v>
      </c>
      <c r="L1703" s="86" t="b">
        <v>0</v>
      </c>
    </row>
    <row r="1704" spans="1:12" ht="15">
      <c r="A1704" s="86" t="s">
        <v>3370</v>
      </c>
      <c r="B1704" s="86" t="s">
        <v>3371</v>
      </c>
      <c r="C1704" s="86">
        <v>3</v>
      </c>
      <c r="D1704" s="123">
        <v>0</v>
      </c>
      <c r="E1704" s="123">
        <v>1.380211241711606</v>
      </c>
      <c r="F1704" s="86" t="s">
        <v>2375</v>
      </c>
      <c r="G1704" s="86" t="b">
        <v>0</v>
      </c>
      <c r="H1704" s="86" t="b">
        <v>0</v>
      </c>
      <c r="I1704" s="86" t="b">
        <v>0</v>
      </c>
      <c r="J1704" s="86" t="b">
        <v>0</v>
      </c>
      <c r="K1704" s="86" t="b">
        <v>0</v>
      </c>
      <c r="L1704" s="86" t="b">
        <v>0</v>
      </c>
    </row>
    <row r="1705" spans="1:12" ht="15">
      <c r="A1705" s="86" t="s">
        <v>3371</v>
      </c>
      <c r="B1705" s="86" t="s">
        <v>3372</v>
      </c>
      <c r="C1705" s="86">
        <v>3</v>
      </c>
      <c r="D1705" s="123">
        <v>0</v>
      </c>
      <c r="E1705" s="123">
        <v>1.380211241711606</v>
      </c>
      <c r="F1705" s="86" t="s">
        <v>2375</v>
      </c>
      <c r="G1705" s="86" t="b">
        <v>0</v>
      </c>
      <c r="H1705" s="86" t="b">
        <v>0</v>
      </c>
      <c r="I1705" s="86" t="b">
        <v>0</v>
      </c>
      <c r="J1705" s="86" t="b">
        <v>0</v>
      </c>
      <c r="K1705" s="86" t="b">
        <v>0</v>
      </c>
      <c r="L1705" s="86" t="b">
        <v>0</v>
      </c>
    </row>
    <row r="1706" spans="1:12" ht="15">
      <c r="A1706" s="86" t="s">
        <v>3372</v>
      </c>
      <c r="B1706" s="86" t="s">
        <v>3373</v>
      </c>
      <c r="C1706" s="86">
        <v>3</v>
      </c>
      <c r="D1706" s="123">
        <v>0</v>
      </c>
      <c r="E1706" s="123">
        <v>1.380211241711606</v>
      </c>
      <c r="F1706" s="86" t="s">
        <v>2375</v>
      </c>
      <c r="G1706" s="86" t="b">
        <v>0</v>
      </c>
      <c r="H1706" s="86" t="b">
        <v>0</v>
      </c>
      <c r="I1706" s="86" t="b">
        <v>0</v>
      </c>
      <c r="J1706" s="86" t="b">
        <v>0</v>
      </c>
      <c r="K1706" s="86" t="b">
        <v>0</v>
      </c>
      <c r="L1706" s="86" t="b">
        <v>0</v>
      </c>
    </row>
    <row r="1707" spans="1:12" ht="15">
      <c r="A1707" s="86" t="s">
        <v>3373</v>
      </c>
      <c r="B1707" s="86" t="s">
        <v>3374</v>
      </c>
      <c r="C1707" s="86">
        <v>3</v>
      </c>
      <c r="D1707" s="123">
        <v>0</v>
      </c>
      <c r="E1707" s="123">
        <v>1.380211241711606</v>
      </c>
      <c r="F1707" s="86" t="s">
        <v>2375</v>
      </c>
      <c r="G1707" s="86" t="b">
        <v>0</v>
      </c>
      <c r="H1707" s="86" t="b">
        <v>0</v>
      </c>
      <c r="I1707" s="86" t="b">
        <v>0</v>
      </c>
      <c r="J1707" s="86" t="b">
        <v>0</v>
      </c>
      <c r="K1707" s="86" t="b">
        <v>1</v>
      </c>
      <c r="L1707" s="86" t="b">
        <v>0</v>
      </c>
    </row>
    <row r="1708" spans="1:12" ht="15">
      <c r="A1708" s="86" t="s">
        <v>3374</v>
      </c>
      <c r="B1708" s="86" t="s">
        <v>3375</v>
      </c>
      <c r="C1708" s="86">
        <v>3</v>
      </c>
      <c r="D1708" s="123">
        <v>0</v>
      </c>
      <c r="E1708" s="123">
        <v>1.380211241711606</v>
      </c>
      <c r="F1708" s="86" t="s">
        <v>2375</v>
      </c>
      <c r="G1708" s="86" t="b">
        <v>0</v>
      </c>
      <c r="H1708" s="86" t="b">
        <v>1</v>
      </c>
      <c r="I1708" s="86" t="b">
        <v>0</v>
      </c>
      <c r="J1708" s="86" t="b">
        <v>0</v>
      </c>
      <c r="K1708" s="86" t="b">
        <v>1</v>
      </c>
      <c r="L1708" s="86" t="b">
        <v>0</v>
      </c>
    </row>
    <row r="1709" spans="1:12" ht="15">
      <c r="A1709" s="86" t="s">
        <v>3375</v>
      </c>
      <c r="B1709" s="86" t="s">
        <v>2554</v>
      </c>
      <c r="C1709" s="86">
        <v>3</v>
      </c>
      <c r="D1709" s="123">
        <v>0</v>
      </c>
      <c r="E1709" s="123">
        <v>1.380211241711606</v>
      </c>
      <c r="F1709" s="86" t="s">
        <v>2375</v>
      </c>
      <c r="G1709" s="86" t="b">
        <v>0</v>
      </c>
      <c r="H1709" s="86" t="b">
        <v>1</v>
      </c>
      <c r="I1709" s="86" t="b">
        <v>0</v>
      </c>
      <c r="J1709" s="86" t="b">
        <v>0</v>
      </c>
      <c r="K1709" s="86" t="b">
        <v>0</v>
      </c>
      <c r="L1709" s="86" t="b">
        <v>0</v>
      </c>
    </row>
    <row r="1710" spans="1:12" ht="15">
      <c r="A1710" s="86" t="s">
        <v>2554</v>
      </c>
      <c r="B1710" s="86" t="s">
        <v>3376</v>
      </c>
      <c r="C1710" s="86">
        <v>3</v>
      </c>
      <c r="D1710" s="123">
        <v>0</v>
      </c>
      <c r="E1710" s="123">
        <v>1.380211241711606</v>
      </c>
      <c r="F1710" s="86" t="s">
        <v>2375</v>
      </c>
      <c r="G1710" s="86" t="b">
        <v>0</v>
      </c>
      <c r="H1710" s="86" t="b">
        <v>0</v>
      </c>
      <c r="I1710" s="86" t="b">
        <v>0</v>
      </c>
      <c r="J1710" s="86" t="b">
        <v>0</v>
      </c>
      <c r="K1710" s="86" t="b">
        <v>0</v>
      </c>
      <c r="L1710" s="86" t="b">
        <v>0</v>
      </c>
    </row>
    <row r="1711" spans="1:12" ht="15">
      <c r="A1711" s="86" t="s">
        <v>3376</v>
      </c>
      <c r="B1711" s="86" t="s">
        <v>3377</v>
      </c>
      <c r="C1711" s="86">
        <v>3</v>
      </c>
      <c r="D1711" s="123">
        <v>0</v>
      </c>
      <c r="E1711" s="123">
        <v>1.380211241711606</v>
      </c>
      <c r="F1711" s="86" t="s">
        <v>2375</v>
      </c>
      <c r="G1711" s="86" t="b">
        <v>0</v>
      </c>
      <c r="H1711" s="86" t="b">
        <v>0</v>
      </c>
      <c r="I1711" s="86" t="b">
        <v>0</v>
      </c>
      <c r="J1711" s="86" t="b">
        <v>0</v>
      </c>
      <c r="K1711" s="86" t="b">
        <v>0</v>
      </c>
      <c r="L1711" s="86" t="b">
        <v>0</v>
      </c>
    </row>
    <row r="1712" spans="1:12" ht="15">
      <c r="A1712" s="86" t="s">
        <v>3377</v>
      </c>
      <c r="B1712" s="86" t="s">
        <v>3378</v>
      </c>
      <c r="C1712" s="86">
        <v>3</v>
      </c>
      <c r="D1712" s="123">
        <v>0</v>
      </c>
      <c r="E1712" s="123">
        <v>1.380211241711606</v>
      </c>
      <c r="F1712" s="86" t="s">
        <v>2375</v>
      </c>
      <c r="G1712" s="86" t="b">
        <v>0</v>
      </c>
      <c r="H1712" s="86" t="b">
        <v>0</v>
      </c>
      <c r="I1712" s="86" t="b">
        <v>0</v>
      </c>
      <c r="J1712" s="86" t="b">
        <v>0</v>
      </c>
      <c r="K1712" s="86" t="b">
        <v>0</v>
      </c>
      <c r="L1712" s="86" t="b">
        <v>0</v>
      </c>
    </row>
    <row r="1713" spans="1:12" ht="15">
      <c r="A1713" s="86" t="s">
        <v>3378</v>
      </c>
      <c r="B1713" s="86" t="s">
        <v>3379</v>
      </c>
      <c r="C1713" s="86">
        <v>3</v>
      </c>
      <c r="D1713" s="123">
        <v>0</v>
      </c>
      <c r="E1713" s="123">
        <v>1.380211241711606</v>
      </c>
      <c r="F1713" s="86" t="s">
        <v>2375</v>
      </c>
      <c r="G1713" s="86" t="b">
        <v>0</v>
      </c>
      <c r="H1713" s="86" t="b">
        <v>0</v>
      </c>
      <c r="I1713" s="86" t="b">
        <v>0</v>
      </c>
      <c r="J1713" s="86" t="b">
        <v>1</v>
      </c>
      <c r="K1713" s="86" t="b">
        <v>0</v>
      </c>
      <c r="L1713" s="86" t="b">
        <v>0</v>
      </c>
    </row>
    <row r="1714" spans="1:12" ht="15">
      <c r="A1714" s="86" t="s">
        <v>3379</v>
      </c>
      <c r="B1714" s="86" t="s">
        <v>3380</v>
      </c>
      <c r="C1714" s="86">
        <v>3</v>
      </c>
      <c r="D1714" s="123">
        <v>0</v>
      </c>
      <c r="E1714" s="123">
        <v>1.380211241711606</v>
      </c>
      <c r="F1714" s="86" t="s">
        <v>2375</v>
      </c>
      <c r="G1714" s="86" t="b">
        <v>1</v>
      </c>
      <c r="H1714" s="86" t="b">
        <v>0</v>
      </c>
      <c r="I1714" s="86" t="b">
        <v>0</v>
      </c>
      <c r="J1714" s="86" t="b">
        <v>0</v>
      </c>
      <c r="K1714" s="86" t="b">
        <v>0</v>
      </c>
      <c r="L1714" s="86" t="b">
        <v>0</v>
      </c>
    </row>
    <row r="1715" spans="1:12" ht="15">
      <c r="A1715" s="86" t="s">
        <v>3380</v>
      </c>
      <c r="B1715" s="86" t="s">
        <v>3381</v>
      </c>
      <c r="C1715" s="86">
        <v>3</v>
      </c>
      <c r="D1715" s="123">
        <v>0</v>
      </c>
      <c r="E1715" s="123">
        <v>1.380211241711606</v>
      </c>
      <c r="F1715" s="86" t="s">
        <v>2375</v>
      </c>
      <c r="G1715" s="86" t="b">
        <v>0</v>
      </c>
      <c r="H1715" s="86" t="b">
        <v>0</v>
      </c>
      <c r="I1715" s="86" t="b">
        <v>0</v>
      </c>
      <c r="J1715" s="86" t="b">
        <v>0</v>
      </c>
      <c r="K1715" s="86" t="b">
        <v>0</v>
      </c>
      <c r="L1715" s="86" t="b">
        <v>0</v>
      </c>
    </row>
    <row r="1716" spans="1:12" ht="15">
      <c r="A1716" s="86" t="s">
        <v>3381</v>
      </c>
      <c r="B1716" s="86" t="s">
        <v>3382</v>
      </c>
      <c r="C1716" s="86">
        <v>3</v>
      </c>
      <c r="D1716" s="123">
        <v>0</v>
      </c>
      <c r="E1716" s="123">
        <v>1.380211241711606</v>
      </c>
      <c r="F1716" s="86" t="s">
        <v>2375</v>
      </c>
      <c r="G1716" s="86" t="b">
        <v>0</v>
      </c>
      <c r="H1716" s="86" t="b">
        <v>0</v>
      </c>
      <c r="I1716" s="86" t="b">
        <v>0</v>
      </c>
      <c r="J1716" s="86" t="b">
        <v>0</v>
      </c>
      <c r="K1716" s="86" t="b">
        <v>0</v>
      </c>
      <c r="L1716" s="86" t="b">
        <v>0</v>
      </c>
    </row>
    <row r="1717" spans="1:12" ht="15">
      <c r="A1717" s="86" t="s">
        <v>3382</v>
      </c>
      <c r="B1717" s="86" t="s">
        <v>587</v>
      </c>
      <c r="C1717" s="86">
        <v>3</v>
      </c>
      <c r="D1717" s="123">
        <v>0</v>
      </c>
      <c r="E1717" s="123">
        <v>1.380211241711606</v>
      </c>
      <c r="F1717" s="86" t="s">
        <v>2375</v>
      </c>
      <c r="G1717" s="86" t="b">
        <v>0</v>
      </c>
      <c r="H1717" s="86" t="b">
        <v>0</v>
      </c>
      <c r="I1717" s="86" t="b">
        <v>0</v>
      </c>
      <c r="J1717" s="86" t="b">
        <v>0</v>
      </c>
      <c r="K1717" s="86" t="b">
        <v>0</v>
      </c>
      <c r="L1717" s="86" t="b">
        <v>0</v>
      </c>
    </row>
    <row r="1718" spans="1:12" ht="15">
      <c r="A1718" s="86" t="s">
        <v>607</v>
      </c>
      <c r="B1718" s="86" t="s">
        <v>3265</v>
      </c>
      <c r="C1718" s="86">
        <v>2</v>
      </c>
      <c r="D1718" s="123">
        <v>0</v>
      </c>
      <c r="E1718" s="123">
        <v>1.4771212547196624</v>
      </c>
      <c r="F1718" s="86" t="s">
        <v>2376</v>
      </c>
      <c r="G1718" s="86" t="b">
        <v>0</v>
      </c>
      <c r="H1718" s="86" t="b">
        <v>0</v>
      </c>
      <c r="I1718" s="86" t="b">
        <v>0</v>
      </c>
      <c r="J1718" s="86" t="b">
        <v>0</v>
      </c>
      <c r="K1718" s="86" t="b">
        <v>0</v>
      </c>
      <c r="L1718" s="86" t="b">
        <v>0</v>
      </c>
    </row>
    <row r="1719" spans="1:12" ht="15">
      <c r="A1719" s="86" t="s">
        <v>3265</v>
      </c>
      <c r="B1719" s="86" t="s">
        <v>3124</v>
      </c>
      <c r="C1719" s="86">
        <v>2</v>
      </c>
      <c r="D1719" s="123">
        <v>0</v>
      </c>
      <c r="E1719" s="123">
        <v>1.1760912590556813</v>
      </c>
      <c r="F1719" s="86" t="s">
        <v>2376</v>
      </c>
      <c r="G1719" s="86" t="b">
        <v>0</v>
      </c>
      <c r="H1719" s="86" t="b">
        <v>0</v>
      </c>
      <c r="I1719" s="86" t="b">
        <v>0</v>
      </c>
      <c r="J1719" s="86" t="b">
        <v>0</v>
      </c>
      <c r="K1719" s="86" t="b">
        <v>0</v>
      </c>
      <c r="L1719" s="86" t="b">
        <v>0</v>
      </c>
    </row>
    <row r="1720" spans="1:12" ht="15">
      <c r="A1720" s="86" t="s">
        <v>3124</v>
      </c>
      <c r="B1720" s="86" t="s">
        <v>3190</v>
      </c>
      <c r="C1720" s="86">
        <v>2</v>
      </c>
      <c r="D1720" s="123">
        <v>0</v>
      </c>
      <c r="E1720" s="123">
        <v>1.1760912590556813</v>
      </c>
      <c r="F1720" s="86" t="s">
        <v>2376</v>
      </c>
      <c r="G1720" s="86" t="b">
        <v>0</v>
      </c>
      <c r="H1720" s="86" t="b">
        <v>0</v>
      </c>
      <c r="I1720" s="86" t="b">
        <v>0</v>
      </c>
      <c r="J1720" s="86" t="b">
        <v>0</v>
      </c>
      <c r="K1720" s="86" t="b">
        <v>0</v>
      </c>
      <c r="L1720" s="86" t="b">
        <v>0</v>
      </c>
    </row>
    <row r="1721" spans="1:12" ht="15">
      <c r="A1721" s="86" t="s">
        <v>3190</v>
      </c>
      <c r="B1721" s="86" t="s">
        <v>3530</v>
      </c>
      <c r="C1721" s="86">
        <v>2</v>
      </c>
      <c r="D1721" s="123">
        <v>0</v>
      </c>
      <c r="E1721" s="123">
        <v>1.4771212547196624</v>
      </c>
      <c r="F1721" s="86" t="s">
        <v>2376</v>
      </c>
      <c r="G1721" s="86" t="b">
        <v>0</v>
      </c>
      <c r="H1721" s="86" t="b">
        <v>0</v>
      </c>
      <c r="I1721" s="86" t="b">
        <v>0</v>
      </c>
      <c r="J1721" s="86" t="b">
        <v>0</v>
      </c>
      <c r="K1721" s="86" t="b">
        <v>0</v>
      </c>
      <c r="L1721" s="86" t="b">
        <v>0</v>
      </c>
    </row>
    <row r="1722" spans="1:12" ht="15">
      <c r="A1722" s="86" t="s">
        <v>3530</v>
      </c>
      <c r="B1722" s="86" t="s">
        <v>3214</v>
      </c>
      <c r="C1722" s="86">
        <v>2</v>
      </c>
      <c r="D1722" s="123">
        <v>0</v>
      </c>
      <c r="E1722" s="123">
        <v>1.4771212547196624</v>
      </c>
      <c r="F1722" s="86" t="s">
        <v>2376</v>
      </c>
      <c r="G1722" s="86" t="b">
        <v>0</v>
      </c>
      <c r="H1722" s="86" t="b">
        <v>0</v>
      </c>
      <c r="I1722" s="86" t="b">
        <v>0</v>
      </c>
      <c r="J1722" s="86" t="b">
        <v>0</v>
      </c>
      <c r="K1722" s="86" t="b">
        <v>0</v>
      </c>
      <c r="L1722" s="86" t="b">
        <v>0</v>
      </c>
    </row>
    <row r="1723" spans="1:12" ht="15">
      <c r="A1723" s="86" t="s">
        <v>3214</v>
      </c>
      <c r="B1723" s="86" t="s">
        <v>3531</v>
      </c>
      <c r="C1723" s="86">
        <v>2</v>
      </c>
      <c r="D1723" s="123">
        <v>0</v>
      </c>
      <c r="E1723" s="123">
        <v>1.4771212547196624</v>
      </c>
      <c r="F1723" s="86" t="s">
        <v>2376</v>
      </c>
      <c r="G1723" s="86" t="b">
        <v>0</v>
      </c>
      <c r="H1723" s="86" t="b">
        <v>0</v>
      </c>
      <c r="I1723" s="86" t="b">
        <v>0</v>
      </c>
      <c r="J1723" s="86" t="b">
        <v>0</v>
      </c>
      <c r="K1723" s="86" t="b">
        <v>0</v>
      </c>
      <c r="L1723" s="86" t="b">
        <v>0</v>
      </c>
    </row>
    <row r="1724" spans="1:12" ht="15">
      <c r="A1724" s="86" t="s">
        <v>3531</v>
      </c>
      <c r="B1724" s="86" t="s">
        <v>3532</v>
      </c>
      <c r="C1724" s="86">
        <v>2</v>
      </c>
      <c r="D1724" s="123">
        <v>0</v>
      </c>
      <c r="E1724" s="123">
        <v>1.4771212547196624</v>
      </c>
      <c r="F1724" s="86" t="s">
        <v>2376</v>
      </c>
      <c r="G1724" s="86" t="b">
        <v>0</v>
      </c>
      <c r="H1724" s="86" t="b">
        <v>0</v>
      </c>
      <c r="I1724" s="86" t="b">
        <v>0</v>
      </c>
      <c r="J1724" s="86" t="b">
        <v>0</v>
      </c>
      <c r="K1724" s="86" t="b">
        <v>0</v>
      </c>
      <c r="L1724" s="86" t="b">
        <v>0</v>
      </c>
    </row>
    <row r="1725" spans="1:12" ht="15">
      <c r="A1725" s="86" t="s">
        <v>3532</v>
      </c>
      <c r="B1725" s="86" t="s">
        <v>3533</v>
      </c>
      <c r="C1725" s="86">
        <v>2</v>
      </c>
      <c r="D1725" s="123">
        <v>0</v>
      </c>
      <c r="E1725" s="123">
        <v>1.4771212547196624</v>
      </c>
      <c r="F1725" s="86" t="s">
        <v>2376</v>
      </c>
      <c r="G1725" s="86" t="b">
        <v>0</v>
      </c>
      <c r="H1725" s="86" t="b">
        <v>0</v>
      </c>
      <c r="I1725" s="86" t="b">
        <v>0</v>
      </c>
      <c r="J1725" s="86" t="b">
        <v>0</v>
      </c>
      <c r="K1725" s="86" t="b">
        <v>0</v>
      </c>
      <c r="L1725" s="86" t="b">
        <v>0</v>
      </c>
    </row>
    <row r="1726" spans="1:12" ht="15">
      <c r="A1726" s="86" t="s">
        <v>3533</v>
      </c>
      <c r="B1726" s="86" t="s">
        <v>3534</v>
      </c>
      <c r="C1726" s="86">
        <v>2</v>
      </c>
      <c r="D1726" s="123">
        <v>0</v>
      </c>
      <c r="E1726" s="123">
        <v>1.4771212547196624</v>
      </c>
      <c r="F1726" s="86" t="s">
        <v>2376</v>
      </c>
      <c r="G1726" s="86" t="b">
        <v>0</v>
      </c>
      <c r="H1726" s="86" t="b">
        <v>0</v>
      </c>
      <c r="I1726" s="86" t="b">
        <v>0</v>
      </c>
      <c r="J1726" s="86" t="b">
        <v>0</v>
      </c>
      <c r="K1726" s="86" t="b">
        <v>0</v>
      </c>
      <c r="L1726" s="86" t="b">
        <v>0</v>
      </c>
    </row>
    <row r="1727" spans="1:12" ht="15">
      <c r="A1727" s="86" t="s">
        <v>3534</v>
      </c>
      <c r="B1727" s="86" t="s">
        <v>3535</v>
      </c>
      <c r="C1727" s="86">
        <v>2</v>
      </c>
      <c r="D1727" s="123">
        <v>0</v>
      </c>
      <c r="E1727" s="123">
        <v>1.4771212547196624</v>
      </c>
      <c r="F1727" s="86" t="s">
        <v>2376</v>
      </c>
      <c r="G1727" s="86" t="b">
        <v>0</v>
      </c>
      <c r="H1727" s="86" t="b">
        <v>0</v>
      </c>
      <c r="I1727" s="86" t="b">
        <v>0</v>
      </c>
      <c r="J1727" s="86" t="b">
        <v>0</v>
      </c>
      <c r="K1727" s="86" t="b">
        <v>0</v>
      </c>
      <c r="L1727" s="86" t="b">
        <v>0</v>
      </c>
    </row>
    <row r="1728" spans="1:12" ht="15">
      <c r="A1728" s="86" t="s">
        <v>3535</v>
      </c>
      <c r="B1728" s="86" t="s">
        <v>3536</v>
      </c>
      <c r="C1728" s="86">
        <v>2</v>
      </c>
      <c r="D1728" s="123">
        <v>0</v>
      </c>
      <c r="E1728" s="123">
        <v>1.4771212547196624</v>
      </c>
      <c r="F1728" s="86" t="s">
        <v>2376</v>
      </c>
      <c r="G1728" s="86" t="b">
        <v>0</v>
      </c>
      <c r="H1728" s="86" t="b">
        <v>0</v>
      </c>
      <c r="I1728" s="86" t="b">
        <v>0</v>
      </c>
      <c r="J1728" s="86" t="b">
        <v>0</v>
      </c>
      <c r="K1728" s="86" t="b">
        <v>0</v>
      </c>
      <c r="L1728" s="86" t="b">
        <v>0</v>
      </c>
    </row>
    <row r="1729" spans="1:12" ht="15">
      <c r="A1729" s="86" t="s">
        <v>3536</v>
      </c>
      <c r="B1729" s="86" t="s">
        <v>3537</v>
      </c>
      <c r="C1729" s="86">
        <v>2</v>
      </c>
      <c r="D1729" s="123">
        <v>0</v>
      </c>
      <c r="E1729" s="123">
        <v>1.4771212547196624</v>
      </c>
      <c r="F1729" s="86" t="s">
        <v>2376</v>
      </c>
      <c r="G1729" s="86" t="b">
        <v>0</v>
      </c>
      <c r="H1729" s="86" t="b">
        <v>0</v>
      </c>
      <c r="I1729" s="86" t="b">
        <v>0</v>
      </c>
      <c r="J1729" s="86" t="b">
        <v>0</v>
      </c>
      <c r="K1729" s="86" t="b">
        <v>0</v>
      </c>
      <c r="L1729" s="86" t="b">
        <v>0</v>
      </c>
    </row>
    <row r="1730" spans="1:12" ht="15">
      <c r="A1730" s="86" t="s">
        <v>3537</v>
      </c>
      <c r="B1730" s="86" t="s">
        <v>3538</v>
      </c>
      <c r="C1730" s="86">
        <v>2</v>
      </c>
      <c r="D1730" s="123">
        <v>0</v>
      </c>
      <c r="E1730" s="123">
        <v>1.4771212547196624</v>
      </c>
      <c r="F1730" s="86" t="s">
        <v>2376</v>
      </c>
      <c r="G1730" s="86" t="b">
        <v>0</v>
      </c>
      <c r="H1730" s="86" t="b">
        <v>0</v>
      </c>
      <c r="I1730" s="86" t="b">
        <v>0</v>
      </c>
      <c r="J1730" s="86" t="b">
        <v>0</v>
      </c>
      <c r="K1730" s="86" t="b">
        <v>0</v>
      </c>
      <c r="L1730" s="86" t="b">
        <v>0</v>
      </c>
    </row>
    <row r="1731" spans="1:12" ht="15">
      <c r="A1731" s="86" t="s">
        <v>3538</v>
      </c>
      <c r="B1731" s="86" t="s">
        <v>2471</v>
      </c>
      <c r="C1731" s="86">
        <v>2</v>
      </c>
      <c r="D1731" s="123">
        <v>0</v>
      </c>
      <c r="E1731" s="123">
        <v>1.4771212547196624</v>
      </c>
      <c r="F1731" s="86" t="s">
        <v>2376</v>
      </c>
      <c r="G1731" s="86" t="b">
        <v>0</v>
      </c>
      <c r="H1731" s="86" t="b">
        <v>0</v>
      </c>
      <c r="I1731" s="86" t="b">
        <v>0</v>
      </c>
      <c r="J1731" s="86" t="b">
        <v>0</v>
      </c>
      <c r="K1731" s="86" t="b">
        <v>0</v>
      </c>
      <c r="L1731" s="86" t="b">
        <v>0</v>
      </c>
    </row>
    <row r="1732" spans="1:12" ht="15">
      <c r="A1732" s="86" t="s">
        <v>2471</v>
      </c>
      <c r="B1732" s="86" t="s">
        <v>3539</v>
      </c>
      <c r="C1732" s="86">
        <v>2</v>
      </c>
      <c r="D1732" s="123">
        <v>0</v>
      </c>
      <c r="E1732" s="123">
        <v>1.4771212547196624</v>
      </c>
      <c r="F1732" s="86" t="s">
        <v>2376</v>
      </c>
      <c r="G1732" s="86" t="b">
        <v>0</v>
      </c>
      <c r="H1732" s="86" t="b">
        <v>0</v>
      </c>
      <c r="I1732" s="86" t="b">
        <v>0</v>
      </c>
      <c r="J1732" s="86" t="b">
        <v>0</v>
      </c>
      <c r="K1732" s="86" t="b">
        <v>0</v>
      </c>
      <c r="L1732" s="86" t="b">
        <v>0</v>
      </c>
    </row>
    <row r="1733" spans="1:12" ht="15">
      <c r="A1733" s="86" t="s">
        <v>3539</v>
      </c>
      <c r="B1733" s="86" t="s">
        <v>3540</v>
      </c>
      <c r="C1733" s="86">
        <v>2</v>
      </c>
      <c r="D1733" s="123">
        <v>0</v>
      </c>
      <c r="E1733" s="123">
        <v>1.4771212547196624</v>
      </c>
      <c r="F1733" s="86" t="s">
        <v>2376</v>
      </c>
      <c r="G1733" s="86" t="b">
        <v>0</v>
      </c>
      <c r="H1733" s="86" t="b">
        <v>0</v>
      </c>
      <c r="I1733" s="86" t="b">
        <v>0</v>
      </c>
      <c r="J1733" s="86" t="b">
        <v>0</v>
      </c>
      <c r="K1733" s="86" t="b">
        <v>0</v>
      </c>
      <c r="L1733" s="86" t="b">
        <v>0</v>
      </c>
    </row>
    <row r="1734" spans="1:12" ht="15">
      <c r="A1734" s="86" t="s">
        <v>3540</v>
      </c>
      <c r="B1734" s="86" t="s">
        <v>3164</v>
      </c>
      <c r="C1734" s="86">
        <v>2</v>
      </c>
      <c r="D1734" s="123">
        <v>0</v>
      </c>
      <c r="E1734" s="123">
        <v>1.4771212547196624</v>
      </c>
      <c r="F1734" s="86" t="s">
        <v>2376</v>
      </c>
      <c r="G1734" s="86" t="b">
        <v>0</v>
      </c>
      <c r="H1734" s="86" t="b">
        <v>0</v>
      </c>
      <c r="I1734" s="86" t="b">
        <v>0</v>
      </c>
      <c r="J1734" s="86" t="b">
        <v>0</v>
      </c>
      <c r="K1734" s="86" t="b">
        <v>0</v>
      </c>
      <c r="L1734" s="86" t="b">
        <v>0</v>
      </c>
    </row>
    <row r="1735" spans="1:12" ht="15">
      <c r="A1735" s="86" t="s">
        <v>3164</v>
      </c>
      <c r="B1735" s="86" t="s">
        <v>3541</v>
      </c>
      <c r="C1735" s="86">
        <v>2</v>
      </c>
      <c r="D1735" s="123">
        <v>0</v>
      </c>
      <c r="E1735" s="123">
        <v>1.4771212547196624</v>
      </c>
      <c r="F1735" s="86" t="s">
        <v>2376</v>
      </c>
      <c r="G1735" s="86" t="b">
        <v>0</v>
      </c>
      <c r="H1735" s="86" t="b">
        <v>0</v>
      </c>
      <c r="I1735" s="86" t="b">
        <v>0</v>
      </c>
      <c r="J1735" s="86" t="b">
        <v>0</v>
      </c>
      <c r="K1735" s="86" t="b">
        <v>0</v>
      </c>
      <c r="L1735" s="86" t="b">
        <v>0</v>
      </c>
    </row>
    <row r="1736" spans="1:12" ht="15">
      <c r="A1736" s="86" t="s">
        <v>3541</v>
      </c>
      <c r="B1736" s="86" t="s">
        <v>3542</v>
      </c>
      <c r="C1736" s="86">
        <v>2</v>
      </c>
      <c r="D1736" s="123">
        <v>0</v>
      </c>
      <c r="E1736" s="123">
        <v>1.4771212547196624</v>
      </c>
      <c r="F1736" s="86" t="s">
        <v>2376</v>
      </c>
      <c r="G1736" s="86" t="b">
        <v>0</v>
      </c>
      <c r="H1736" s="86" t="b">
        <v>0</v>
      </c>
      <c r="I1736" s="86" t="b">
        <v>0</v>
      </c>
      <c r="J1736" s="86" t="b">
        <v>0</v>
      </c>
      <c r="K1736" s="86" t="b">
        <v>0</v>
      </c>
      <c r="L1736" s="86" t="b">
        <v>0</v>
      </c>
    </row>
    <row r="1737" spans="1:12" ht="15">
      <c r="A1737" s="86" t="s">
        <v>3542</v>
      </c>
      <c r="B1737" s="86" t="s">
        <v>3124</v>
      </c>
      <c r="C1737" s="86">
        <v>2</v>
      </c>
      <c r="D1737" s="123">
        <v>0</v>
      </c>
      <c r="E1737" s="123">
        <v>1.1760912590556813</v>
      </c>
      <c r="F1737" s="86" t="s">
        <v>2376</v>
      </c>
      <c r="G1737" s="86" t="b">
        <v>0</v>
      </c>
      <c r="H1737" s="86" t="b">
        <v>0</v>
      </c>
      <c r="I1737" s="86" t="b">
        <v>0</v>
      </c>
      <c r="J1737" s="86" t="b">
        <v>0</v>
      </c>
      <c r="K1737" s="86" t="b">
        <v>0</v>
      </c>
      <c r="L1737" s="86" t="b">
        <v>0</v>
      </c>
    </row>
    <row r="1738" spans="1:12" ht="15">
      <c r="A1738" s="86" t="s">
        <v>3124</v>
      </c>
      <c r="B1738" s="86" t="s">
        <v>3543</v>
      </c>
      <c r="C1738" s="86">
        <v>2</v>
      </c>
      <c r="D1738" s="123">
        <v>0</v>
      </c>
      <c r="E1738" s="123">
        <v>1.1760912590556813</v>
      </c>
      <c r="F1738" s="86" t="s">
        <v>2376</v>
      </c>
      <c r="G1738" s="86" t="b">
        <v>0</v>
      </c>
      <c r="H1738" s="86" t="b">
        <v>0</v>
      </c>
      <c r="I1738" s="86" t="b">
        <v>0</v>
      </c>
      <c r="J1738" s="86" t="b">
        <v>0</v>
      </c>
      <c r="K1738" s="86" t="b">
        <v>0</v>
      </c>
      <c r="L1738" s="86" t="b">
        <v>0</v>
      </c>
    </row>
    <row r="1739" spans="1:12" ht="15">
      <c r="A1739" s="86" t="s">
        <v>3543</v>
      </c>
      <c r="B1739" s="86" t="s">
        <v>3347</v>
      </c>
      <c r="C1739" s="86">
        <v>2</v>
      </c>
      <c r="D1739" s="123">
        <v>0</v>
      </c>
      <c r="E1739" s="123">
        <v>1.4771212547196624</v>
      </c>
      <c r="F1739" s="86" t="s">
        <v>2376</v>
      </c>
      <c r="G1739" s="86" t="b">
        <v>0</v>
      </c>
      <c r="H1739" s="86" t="b">
        <v>0</v>
      </c>
      <c r="I1739" s="86" t="b">
        <v>0</v>
      </c>
      <c r="J1739" s="86" t="b">
        <v>0</v>
      </c>
      <c r="K1739" s="86" t="b">
        <v>0</v>
      </c>
      <c r="L1739" s="86" t="b">
        <v>0</v>
      </c>
    </row>
    <row r="1740" spans="1:12" ht="15">
      <c r="A1740" s="86" t="s">
        <v>3347</v>
      </c>
      <c r="B1740" s="86" t="s">
        <v>3266</v>
      </c>
      <c r="C1740" s="86">
        <v>2</v>
      </c>
      <c r="D1740" s="123">
        <v>0</v>
      </c>
      <c r="E1740" s="123">
        <v>1.4771212547196624</v>
      </c>
      <c r="F1740" s="86" t="s">
        <v>2376</v>
      </c>
      <c r="G1740" s="86" t="b">
        <v>0</v>
      </c>
      <c r="H1740" s="86" t="b">
        <v>0</v>
      </c>
      <c r="I1740" s="86" t="b">
        <v>0</v>
      </c>
      <c r="J1740" s="86" t="b">
        <v>0</v>
      </c>
      <c r="K1740" s="86" t="b">
        <v>0</v>
      </c>
      <c r="L1740" s="86" t="b">
        <v>0</v>
      </c>
    </row>
    <row r="1741" spans="1:12" ht="15">
      <c r="A1741" s="86" t="s">
        <v>3266</v>
      </c>
      <c r="B1741" s="86" t="s">
        <v>3544</v>
      </c>
      <c r="C1741" s="86">
        <v>2</v>
      </c>
      <c r="D1741" s="123">
        <v>0</v>
      </c>
      <c r="E1741" s="123">
        <v>1.4771212547196624</v>
      </c>
      <c r="F1741" s="86" t="s">
        <v>2376</v>
      </c>
      <c r="G1741" s="86" t="b">
        <v>0</v>
      </c>
      <c r="H1741" s="86" t="b">
        <v>0</v>
      </c>
      <c r="I1741" s="86" t="b">
        <v>0</v>
      </c>
      <c r="J1741" s="86" t="b">
        <v>0</v>
      </c>
      <c r="K1741" s="86" t="b">
        <v>0</v>
      </c>
      <c r="L1741" s="86" t="b">
        <v>0</v>
      </c>
    </row>
    <row r="1742" spans="1:12" ht="15">
      <c r="A1742" s="86" t="s">
        <v>3544</v>
      </c>
      <c r="B1742" s="86" t="s">
        <v>3165</v>
      </c>
      <c r="C1742" s="86">
        <v>2</v>
      </c>
      <c r="D1742" s="123">
        <v>0</v>
      </c>
      <c r="E1742" s="123">
        <v>1.4771212547196624</v>
      </c>
      <c r="F1742" s="86" t="s">
        <v>2376</v>
      </c>
      <c r="G1742" s="86" t="b">
        <v>0</v>
      </c>
      <c r="H1742" s="86" t="b">
        <v>0</v>
      </c>
      <c r="I1742" s="86" t="b">
        <v>0</v>
      </c>
      <c r="J1742" s="86" t="b">
        <v>0</v>
      </c>
      <c r="K1742" s="86" t="b">
        <v>0</v>
      </c>
      <c r="L1742" s="86" t="b">
        <v>0</v>
      </c>
    </row>
    <row r="1743" spans="1:12" ht="15">
      <c r="A1743" s="86" t="s">
        <v>3165</v>
      </c>
      <c r="B1743" s="86" t="s">
        <v>3545</v>
      </c>
      <c r="C1743" s="86">
        <v>2</v>
      </c>
      <c r="D1743" s="123">
        <v>0</v>
      </c>
      <c r="E1743" s="123">
        <v>1.4771212547196624</v>
      </c>
      <c r="F1743" s="86" t="s">
        <v>2376</v>
      </c>
      <c r="G1743" s="86" t="b">
        <v>0</v>
      </c>
      <c r="H1743" s="86" t="b">
        <v>0</v>
      </c>
      <c r="I1743" s="86" t="b">
        <v>0</v>
      </c>
      <c r="J1743" s="86" t="b">
        <v>0</v>
      </c>
      <c r="K1743" s="86" t="b">
        <v>1</v>
      </c>
      <c r="L1743" s="86" t="b">
        <v>0</v>
      </c>
    </row>
    <row r="1744" spans="1:12" ht="15">
      <c r="A1744" s="86" t="s">
        <v>3545</v>
      </c>
      <c r="B1744" s="86" t="s">
        <v>3215</v>
      </c>
      <c r="C1744" s="86">
        <v>2</v>
      </c>
      <c r="D1744" s="123">
        <v>0</v>
      </c>
      <c r="E1744" s="123">
        <v>1.4771212547196624</v>
      </c>
      <c r="F1744" s="86" t="s">
        <v>2376</v>
      </c>
      <c r="G1744" s="86" t="b">
        <v>0</v>
      </c>
      <c r="H1744" s="86" t="b">
        <v>1</v>
      </c>
      <c r="I1744" s="86" t="b">
        <v>0</v>
      </c>
      <c r="J1744" s="86" t="b">
        <v>1</v>
      </c>
      <c r="K1744" s="86" t="b">
        <v>0</v>
      </c>
      <c r="L1744" s="86" t="b">
        <v>0</v>
      </c>
    </row>
    <row r="1745" spans="1:12" ht="15">
      <c r="A1745" s="86" t="s">
        <v>3215</v>
      </c>
      <c r="B1745" s="86" t="s">
        <v>3184</v>
      </c>
      <c r="C1745" s="86">
        <v>2</v>
      </c>
      <c r="D1745" s="123">
        <v>0</v>
      </c>
      <c r="E1745" s="123">
        <v>1.4771212547196624</v>
      </c>
      <c r="F1745" s="86" t="s">
        <v>2376</v>
      </c>
      <c r="G1745" s="86" t="b">
        <v>1</v>
      </c>
      <c r="H1745" s="86" t="b">
        <v>0</v>
      </c>
      <c r="I1745" s="86" t="b">
        <v>0</v>
      </c>
      <c r="J1745" s="86" t="b">
        <v>0</v>
      </c>
      <c r="K1745" s="86" t="b">
        <v>0</v>
      </c>
      <c r="L1745" s="86" t="b">
        <v>0</v>
      </c>
    </row>
    <row r="1746" spans="1:12" ht="15">
      <c r="A1746" s="86" t="s">
        <v>3184</v>
      </c>
      <c r="B1746" s="86" t="s">
        <v>3546</v>
      </c>
      <c r="C1746" s="86">
        <v>2</v>
      </c>
      <c r="D1746" s="123">
        <v>0</v>
      </c>
      <c r="E1746" s="123">
        <v>1.4771212547196624</v>
      </c>
      <c r="F1746" s="86" t="s">
        <v>2376</v>
      </c>
      <c r="G1746" s="86" t="b">
        <v>0</v>
      </c>
      <c r="H1746" s="86" t="b">
        <v>0</v>
      </c>
      <c r="I1746" s="86" t="b">
        <v>0</v>
      </c>
      <c r="J1746" s="86" t="b">
        <v>0</v>
      </c>
      <c r="K1746" s="86" t="b">
        <v>0</v>
      </c>
      <c r="L1746" s="86" t="b">
        <v>0</v>
      </c>
    </row>
    <row r="1747" spans="1:12" ht="15">
      <c r="A1747" s="86" t="s">
        <v>3546</v>
      </c>
      <c r="B1747" s="86" t="s">
        <v>587</v>
      </c>
      <c r="C1747" s="86">
        <v>2</v>
      </c>
      <c r="D1747" s="123">
        <v>0</v>
      </c>
      <c r="E1747" s="123">
        <v>1.4771212547196624</v>
      </c>
      <c r="F1747" s="86" t="s">
        <v>2376</v>
      </c>
      <c r="G1747" s="86" t="b">
        <v>0</v>
      </c>
      <c r="H1747" s="86" t="b">
        <v>0</v>
      </c>
      <c r="I1747" s="86" t="b">
        <v>0</v>
      </c>
      <c r="J1747" s="86" t="b">
        <v>0</v>
      </c>
      <c r="K1747" s="86" t="b">
        <v>0</v>
      </c>
      <c r="L1747" s="86" t="b">
        <v>0</v>
      </c>
    </row>
    <row r="1748" spans="1:12" ht="15">
      <c r="A1748" s="86" t="s">
        <v>3100</v>
      </c>
      <c r="B1748" s="86" t="s">
        <v>3268</v>
      </c>
      <c r="C1748" s="86">
        <v>4</v>
      </c>
      <c r="D1748" s="123">
        <v>0</v>
      </c>
      <c r="E1748" s="123">
        <v>0.7269987279362623</v>
      </c>
      <c r="F1748" s="86" t="s">
        <v>2377</v>
      </c>
      <c r="G1748" s="86" t="b">
        <v>0</v>
      </c>
      <c r="H1748" s="86" t="b">
        <v>0</v>
      </c>
      <c r="I1748" s="86" t="b">
        <v>0</v>
      </c>
      <c r="J1748" s="86" t="b">
        <v>0</v>
      </c>
      <c r="K1748" s="86" t="b">
        <v>0</v>
      </c>
      <c r="L1748" s="86" t="b">
        <v>0</v>
      </c>
    </row>
    <row r="1749" spans="1:12" ht="15">
      <c r="A1749" s="86" t="s">
        <v>3100</v>
      </c>
      <c r="B1749" s="86" t="s">
        <v>3348</v>
      </c>
      <c r="C1749" s="86">
        <v>2</v>
      </c>
      <c r="D1749" s="123">
        <v>0</v>
      </c>
      <c r="E1749" s="123">
        <v>0.7269987279362623</v>
      </c>
      <c r="F1749" s="86" t="s">
        <v>2377</v>
      </c>
      <c r="G1749" s="86" t="b">
        <v>0</v>
      </c>
      <c r="H1749" s="86" t="b">
        <v>0</v>
      </c>
      <c r="I1749" s="86" t="b">
        <v>0</v>
      </c>
      <c r="J1749" s="86" t="b">
        <v>0</v>
      </c>
      <c r="K1749" s="86" t="b">
        <v>0</v>
      </c>
      <c r="L1749" s="86" t="b">
        <v>0</v>
      </c>
    </row>
    <row r="1750" spans="1:12" ht="15">
      <c r="A1750" s="86" t="s">
        <v>3348</v>
      </c>
      <c r="B1750" s="86" t="s">
        <v>3547</v>
      </c>
      <c r="C1750" s="86">
        <v>2</v>
      </c>
      <c r="D1750" s="123">
        <v>0</v>
      </c>
      <c r="E1750" s="123">
        <v>1.2041199826559248</v>
      </c>
      <c r="F1750" s="86" t="s">
        <v>2377</v>
      </c>
      <c r="G1750" s="86" t="b">
        <v>0</v>
      </c>
      <c r="H1750" s="86" t="b">
        <v>0</v>
      </c>
      <c r="I1750" s="86" t="b">
        <v>0</v>
      </c>
      <c r="J1750" s="86" t="b">
        <v>0</v>
      </c>
      <c r="K1750" s="86" t="b">
        <v>0</v>
      </c>
      <c r="L1750" s="86" t="b">
        <v>0</v>
      </c>
    </row>
    <row r="1751" spans="1:12" ht="15">
      <c r="A1751" s="86" t="s">
        <v>3547</v>
      </c>
      <c r="B1751" s="86" t="s">
        <v>3267</v>
      </c>
      <c r="C1751" s="86">
        <v>2</v>
      </c>
      <c r="D1751" s="123">
        <v>0</v>
      </c>
      <c r="E1751" s="123">
        <v>1.2041199826559248</v>
      </c>
      <c r="F1751" s="86" t="s">
        <v>2377</v>
      </c>
      <c r="G1751" s="86" t="b">
        <v>0</v>
      </c>
      <c r="H1751" s="86" t="b">
        <v>0</v>
      </c>
      <c r="I1751" s="86" t="b">
        <v>0</v>
      </c>
      <c r="J1751" s="86" t="b">
        <v>1</v>
      </c>
      <c r="K1751" s="86" t="b">
        <v>0</v>
      </c>
      <c r="L1751" s="86" t="b">
        <v>0</v>
      </c>
    </row>
    <row r="1752" spans="1:12" ht="15">
      <c r="A1752" s="86" t="s">
        <v>3267</v>
      </c>
      <c r="B1752" s="86" t="s">
        <v>3349</v>
      </c>
      <c r="C1752" s="86">
        <v>2</v>
      </c>
      <c r="D1752" s="123">
        <v>0</v>
      </c>
      <c r="E1752" s="123">
        <v>1.2041199826559248</v>
      </c>
      <c r="F1752" s="86" t="s">
        <v>2377</v>
      </c>
      <c r="G1752" s="86" t="b">
        <v>1</v>
      </c>
      <c r="H1752" s="86" t="b">
        <v>0</v>
      </c>
      <c r="I1752" s="86" t="b">
        <v>0</v>
      </c>
      <c r="J1752" s="86" t="b">
        <v>0</v>
      </c>
      <c r="K1752" s="86" t="b">
        <v>0</v>
      </c>
      <c r="L1752" s="86" t="b">
        <v>0</v>
      </c>
    </row>
    <row r="1753" spans="1:12" ht="15">
      <c r="A1753" s="86" t="s">
        <v>3349</v>
      </c>
      <c r="B1753" s="86" t="s">
        <v>3080</v>
      </c>
      <c r="C1753" s="86">
        <v>2</v>
      </c>
      <c r="D1753" s="123">
        <v>0</v>
      </c>
      <c r="E1753" s="123">
        <v>1.2041199826559248</v>
      </c>
      <c r="F1753" s="86" t="s">
        <v>2377</v>
      </c>
      <c r="G1753" s="86" t="b">
        <v>0</v>
      </c>
      <c r="H1753" s="86" t="b">
        <v>0</v>
      </c>
      <c r="I1753" s="86" t="b">
        <v>0</v>
      </c>
      <c r="J1753" s="86" t="b">
        <v>0</v>
      </c>
      <c r="K1753" s="86" t="b">
        <v>0</v>
      </c>
      <c r="L1753" s="86" t="b">
        <v>0</v>
      </c>
    </row>
    <row r="1754" spans="1:12" ht="15">
      <c r="A1754" s="86" t="s">
        <v>3080</v>
      </c>
      <c r="B1754" s="86" t="s">
        <v>3548</v>
      </c>
      <c r="C1754" s="86">
        <v>2</v>
      </c>
      <c r="D1754" s="123">
        <v>0</v>
      </c>
      <c r="E1754" s="123">
        <v>1.2041199826559248</v>
      </c>
      <c r="F1754" s="86" t="s">
        <v>2377</v>
      </c>
      <c r="G1754" s="86" t="b">
        <v>0</v>
      </c>
      <c r="H1754" s="86" t="b">
        <v>0</v>
      </c>
      <c r="I1754" s="86" t="b">
        <v>0</v>
      </c>
      <c r="J1754" s="86" t="b">
        <v>0</v>
      </c>
      <c r="K1754" s="86" t="b">
        <v>0</v>
      </c>
      <c r="L1754" s="86" t="b">
        <v>0</v>
      </c>
    </row>
    <row r="1755" spans="1:12" ht="15">
      <c r="A1755" s="86" t="s">
        <v>3548</v>
      </c>
      <c r="B1755" s="86" t="s">
        <v>3549</v>
      </c>
      <c r="C1755" s="86">
        <v>2</v>
      </c>
      <c r="D1755" s="123">
        <v>0</v>
      </c>
      <c r="E1755" s="123">
        <v>1.2041199826559248</v>
      </c>
      <c r="F1755" s="86" t="s">
        <v>2377</v>
      </c>
      <c r="G1755" s="86" t="b">
        <v>0</v>
      </c>
      <c r="H1755" s="86" t="b">
        <v>0</v>
      </c>
      <c r="I1755" s="86" t="b">
        <v>0</v>
      </c>
      <c r="J1755" s="86" t="b">
        <v>0</v>
      </c>
      <c r="K1755" s="86" t="b">
        <v>0</v>
      </c>
      <c r="L1755" s="86" t="b">
        <v>0</v>
      </c>
    </row>
    <row r="1756" spans="1:12" ht="15">
      <c r="A1756" s="86" t="s">
        <v>3549</v>
      </c>
      <c r="B1756" s="86" t="s">
        <v>3550</v>
      </c>
      <c r="C1756" s="86">
        <v>2</v>
      </c>
      <c r="D1756" s="123">
        <v>0</v>
      </c>
      <c r="E1756" s="123">
        <v>1.2041199826559248</v>
      </c>
      <c r="F1756" s="86" t="s">
        <v>2377</v>
      </c>
      <c r="G1756" s="86" t="b">
        <v>0</v>
      </c>
      <c r="H1756" s="86" t="b">
        <v>0</v>
      </c>
      <c r="I1756" s="86" t="b">
        <v>0</v>
      </c>
      <c r="J1756" s="86" t="b">
        <v>0</v>
      </c>
      <c r="K1756" s="86" t="b">
        <v>0</v>
      </c>
      <c r="L1756" s="86" t="b">
        <v>0</v>
      </c>
    </row>
    <row r="1757" spans="1:12" ht="15">
      <c r="A1757" s="86" t="s">
        <v>3550</v>
      </c>
      <c r="B1757" s="86" t="s">
        <v>3100</v>
      </c>
      <c r="C1757" s="86">
        <v>2</v>
      </c>
      <c r="D1757" s="123">
        <v>0</v>
      </c>
      <c r="E1757" s="123">
        <v>0.9030899869919435</v>
      </c>
      <c r="F1757" s="86" t="s">
        <v>2377</v>
      </c>
      <c r="G1757" s="86" t="b">
        <v>0</v>
      </c>
      <c r="H1757" s="86" t="b">
        <v>0</v>
      </c>
      <c r="I1757" s="86" t="b">
        <v>0</v>
      </c>
      <c r="J1757" s="86" t="b">
        <v>0</v>
      </c>
      <c r="K1757" s="86" t="b">
        <v>0</v>
      </c>
      <c r="L1757" s="86" t="b">
        <v>0</v>
      </c>
    </row>
    <row r="1758" spans="1:12" ht="15">
      <c r="A1758" s="86" t="s">
        <v>3268</v>
      </c>
      <c r="B1758" s="86" t="s">
        <v>3551</v>
      </c>
      <c r="C1758" s="86">
        <v>2</v>
      </c>
      <c r="D1758" s="123">
        <v>0</v>
      </c>
      <c r="E1758" s="123">
        <v>0.9030899869919435</v>
      </c>
      <c r="F1758" s="86" t="s">
        <v>2377</v>
      </c>
      <c r="G1758" s="86" t="b">
        <v>0</v>
      </c>
      <c r="H1758" s="86" t="b">
        <v>0</v>
      </c>
      <c r="I1758" s="86" t="b">
        <v>0</v>
      </c>
      <c r="J1758" s="86" t="b">
        <v>0</v>
      </c>
      <c r="K1758" s="86" t="b">
        <v>1</v>
      </c>
      <c r="L1758" s="86" t="b">
        <v>0</v>
      </c>
    </row>
    <row r="1759" spans="1:12" ht="15">
      <c r="A1759" s="86" t="s">
        <v>3551</v>
      </c>
      <c r="B1759" s="86" t="s">
        <v>3552</v>
      </c>
      <c r="C1759" s="86">
        <v>2</v>
      </c>
      <c r="D1759" s="123">
        <v>0</v>
      </c>
      <c r="E1759" s="123">
        <v>1.2041199826559248</v>
      </c>
      <c r="F1759" s="86" t="s">
        <v>2377</v>
      </c>
      <c r="G1759" s="86" t="b">
        <v>0</v>
      </c>
      <c r="H1759" s="86" t="b">
        <v>1</v>
      </c>
      <c r="I1759" s="86" t="b">
        <v>0</v>
      </c>
      <c r="J1759" s="86" t="b">
        <v>0</v>
      </c>
      <c r="K1759" s="86" t="b">
        <v>0</v>
      </c>
      <c r="L1759" s="86" t="b">
        <v>0</v>
      </c>
    </row>
    <row r="1760" spans="1:12" ht="15">
      <c r="A1760" s="86" t="s">
        <v>3552</v>
      </c>
      <c r="B1760" s="86" t="s">
        <v>3553</v>
      </c>
      <c r="C1760" s="86">
        <v>2</v>
      </c>
      <c r="D1760" s="123">
        <v>0</v>
      </c>
      <c r="E1760" s="123">
        <v>1.2041199826559248</v>
      </c>
      <c r="F1760" s="86" t="s">
        <v>2377</v>
      </c>
      <c r="G1760" s="86" t="b">
        <v>0</v>
      </c>
      <c r="H1760" s="86" t="b">
        <v>0</v>
      </c>
      <c r="I1760" s="86" t="b">
        <v>0</v>
      </c>
      <c r="J1760" s="86" t="b">
        <v>0</v>
      </c>
      <c r="K1760" s="86" t="b">
        <v>1</v>
      </c>
      <c r="L1760" s="86" t="b">
        <v>0</v>
      </c>
    </row>
    <row r="1761" spans="1:12" ht="15">
      <c r="A1761" s="86" t="s">
        <v>3553</v>
      </c>
      <c r="B1761" s="86" t="s">
        <v>3100</v>
      </c>
      <c r="C1761" s="86">
        <v>2</v>
      </c>
      <c r="D1761" s="123">
        <v>0</v>
      </c>
      <c r="E1761" s="123">
        <v>0.9030899869919435</v>
      </c>
      <c r="F1761" s="86" t="s">
        <v>2377</v>
      </c>
      <c r="G1761" s="86" t="b">
        <v>0</v>
      </c>
      <c r="H1761" s="86" t="b">
        <v>1</v>
      </c>
      <c r="I1761" s="86" t="b">
        <v>0</v>
      </c>
      <c r="J1761" s="86" t="b">
        <v>0</v>
      </c>
      <c r="K1761" s="86" t="b">
        <v>0</v>
      </c>
      <c r="L1761" s="86" t="b">
        <v>0</v>
      </c>
    </row>
    <row r="1762" spans="1:12" ht="15">
      <c r="A1762" s="86" t="s">
        <v>3268</v>
      </c>
      <c r="B1762" s="86" t="s">
        <v>587</v>
      </c>
      <c r="C1762" s="86">
        <v>2</v>
      </c>
      <c r="D1762" s="123">
        <v>0</v>
      </c>
      <c r="E1762" s="123">
        <v>0.9030899869919435</v>
      </c>
      <c r="F1762" s="86" t="s">
        <v>2377</v>
      </c>
      <c r="G1762" s="86" t="b">
        <v>0</v>
      </c>
      <c r="H1762" s="86" t="b">
        <v>0</v>
      </c>
      <c r="I1762" s="86" t="b">
        <v>0</v>
      </c>
      <c r="J1762" s="86" t="b">
        <v>0</v>
      </c>
      <c r="K1762" s="86" t="b">
        <v>0</v>
      </c>
      <c r="L1762" s="86" t="b">
        <v>0</v>
      </c>
    </row>
    <row r="1763" spans="1:12" ht="15">
      <c r="A1763" s="86" t="s">
        <v>587</v>
      </c>
      <c r="B1763" s="86" t="s">
        <v>2479</v>
      </c>
      <c r="C1763" s="86">
        <v>2</v>
      </c>
      <c r="D1763" s="123">
        <v>0</v>
      </c>
      <c r="E1763" s="123">
        <v>1.1139433523068367</v>
      </c>
      <c r="F1763" s="86" t="s">
        <v>2379</v>
      </c>
      <c r="G1763" s="86" t="b">
        <v>0</v>
      </c>
      <c r="H1763" s="86" t="b">
        <v>0</v>
      </c>
      <c r="I1763" s="86" t="b">
        <v>0</v>
      </c>
      <c r="J1763" s="86" t="b">
        <v>0</v>
      </c>
      <c r="K1763" s="86" t="b">
        <v>0</v>
      </c>
      <c r="L1763" s="86" t="b">
        <v>0</v>
      </c>
    </row>
    <row r="1764" spans="1:12" ht="15">
      <c r="A1764" s="86" t="s">
        <v>2479</v>
      </c>
      <c r="B1764" s="86" t="s">
        <v>3612</v>
      </c>
      <c r="C1764" s="86">
        <v>2</v>
      </c>
      <c r="D1764" s="123">
        <v>0</v>
      </c>
      <c r="E1764" s="123">
        <v>1.1139433523068367</v>
      </c>
      <c r="F1764" s="86" t="s">
        <v>2379</v>
      </c>
      <c r="G1764" s="86" t="b">
        <v>0</v>
      </c>
      <c r="H1764" s="86" t="b">
        <v>0</v>
      </c>
      <c r="I1764" s="86" t="b">
        <v>0</v>
      </c>
      <c r="J1764" s="86" t="b">
        <v>0</v>
      </c>
      <c r="K1764" s="86" t="b">
        <v>0</v>
      </c>
      <c r="L1764" s="86" t="b">
        <v>0</v>
      </c>
    </row>
    <row r="1765" spans="1:12" ht="15">
      <c r="A1765" s="86" t="s">
        <v>3612</v>
      </c>
      <c r="B1765" s="86" t="s">
        <v>3613</v>
      </c>
      <c r="C1765" s="86">
        <v>2</v>
      </c>
      <c r="D1765" s="123">
        <v>0</v>
      </c>
      <c r="E1765" s="123">
        <v>1.1139433523068367</v>
      </c>
      <c r="F1765" s="86" t="s">
        <v>2379</v>
      </c>
      <c r="G1765" s="86" t="b">
        <v>0</v>
      </c>
      <c r="H1765" s="86" t="b">
        <v>0</v>
      </c>
      <c r="I1765" s="86" t="b">
        <v>0</v>
      </c>
      <c r="J1765" s="86" t="b">
        <v>0</v>
      </c>
      <c r="K1765" s="86" t="b">
        <v>0</v>
      </c>
      <c r="L1765" s="86" t="b">
        <v>0</v>
      </c>
    </row>
    <row r="1766" spans="1:12" ht="15">
      <c r="A1766" s="86" t="s">
        <v>3613</v>
      </c>
      <c r="B1766" s="86" t="s">
        <v>3614</v>
      </c>
      <c r="C1766" s="86">
        <v>2</v>
      </c>
      <c r="D1766" s="123">
        <v>0</v>
      </c>
      <c r="E1766" s="123">
        <v>1.1139433523068367</v>
      </c>
      <c r="F1766" s="86" t="s">
        <v>2379</v>
      </c>
      <c r="G1766" s="86" t="b">
        <v>0</v>
      </c>
      <c r="H1766" s="86" t="b">
        <v>0</v>
      </c>
      <c r="I1766" s="86" t="b">
        <v>0</v>
      </c>
      <c r="J1766" s="86" t="b">
        <v>0</v>
      </c>
      <c r="K1766" s="86" t="b">
        <v>1</v>
      </c>
      <c r="L1766" s="86" t="b">
        <v>0</v>
      </c>
    </row>
    <row r="1767" spans="1:12" ht="15">
      <c r="A1767" s="86" t="s">
        <v>3614</v>
      </c>
      <c r="B1767" s="86" t="s">
        <v>3164</v>
      </c>
      <c r="C1767" s="86">
        <v>2</v>
      </c>
      <c r="D1767" s="123">
        <v>0</v>
      </c>
      <c r="E1767" s="123">
        <v>0.8129133566428556</v>
      </c>
      <c r="F1767" s="86" t="s">
        <v>2379</v>
      </c>
      <c r="G1767" s="86" t="b">
        <v>0</v>
      </c>
      <c r="H1767" s="86" t="b">
        <v>1</v>
      </c>
      <c r="I1767" s="86" t="b">
        <v>0</v>
      </c>
      <c r="J1767" s="86" t="b">
        <v>0</v>
      </c>
      <c r="K1767" s="86" t="b">
        <v>0</v>
      </c>
      <c r="L1767" s="86" t="b">
        <v>0</v>
      </c>
    </row>
    <row r="1768" spans="1:12" ht="15">
      <c r="A1768" s="86" t="s">
        <v>3164</v>
      </c>
      <c r="B1768" s="86" t="s">
        <v>3615</v>
      </c>
      <c r="C1768" s="86">
        <v>2</v>
      </c>
      <c r="D1768" s="123">
        <v>0</v>
      </c>
      <c r="E1768" s="123">
        <v>0.8129133566428556</v>
      </c>
      <c r="F1768" s="86" t="s">
        <v>2379</v>
      </c>
      <c r="G1768" s="86" t="b">
        <v>0</v>
      </c>
      <c r="H1768" s="86" t="b">
        <v>0</v>
      </c>
      <c r="I1768" s="86" t="b">
        <v>0</v>
      </c>
      <c r="J1768" s="86" t="b">
        <v>0</v>
      </c>
      <c r="K1768" s="86" t="b">
        <v>0</v>
      </c>
      <c r="L1768" s="86" t="b">
        <v>0</v>
      </c>
    </row>
    <row r="1769" spans="1:12" ht="15">
      <c r="A1769" s="86" t="s">
        <v>3615</v>
      </c>
      <c r="B1769" s="86" t="s">
        <v>3164</v>
      </c>
      <c r="C1769" s="86">
        <v>2</v>
      </c>
      <c r="D1769" s="123">
        <v>0</v>
      </c>
      <c r="E1769" s="123">
        <v>0.8129133566428556</v>
      </c>
      <c r="F1769" s="86" t="s">
        <v>2379</v>
      </c>
      <c r="G1769" s="86" t="b">
        <v>0</v>
      </c>
      <c r="H1769" s="86" t="b">
        <v>0</v>
      </c>
      <c r="I1769" s="86" t="b">
        <v>0</v>
      </c>
      <c r="J1769" s="86" t="b">
        <v>0</v>
      </c>
      <c r="K1769" s="86" t="b">
        <v>0</v>
      </c>
      <c r="L1769" s="86" t="b">
        <v>0</v>
      </c>
    </row>
    <row r="1770" spans="1:12" ht="15">
      <c r="A1770" s="86" t="s">
        <v>3164</v>
      </c>
      <c r="B1770" s="86" t="s">
        <v>3616</v>
      </c>
      <c r="C1770" s="86">
        <v>2</v>
      </c>
      <c r="D1770" s="123">
        <v>0</v>
      </c>
      <c r="E1770" s="123">
        <v>0.8129133566428556</v>
      </c>
      <c r="F1770" s="86" t="s">
        <v>2379</v>
      </c>
      <c r="G1770" s="86" t="b">
        <v>0</v>
      </c>
      <c r="H1770" s="86" t="b">
        <v>0</v>
      </c>
      <c r="I1770" s="86" t="b">
        <v>0</v>
      </c>
      <c r="J1770" s="86" t="b">
        <v>0</v>
      </c>
      <c r="K1770" s="86" t="b">
        <v>0</v>
      </c>
      <c r="L1770" s="86" t="b">
        <v>0</v>
      </c>
    </row>
    <row r="1771" spans="1:12" ht="15">
      <c r="A1771" s="86" t="s">
        <v>3616</v>
      </c>
      <c r="B1771" s="86" t="s">
        <v>3103</v>
      </c>
      <c r="C1771" s="86">
        <v>2</v>
      </c>
      <c r="D1771" s="123">
        <v>0</v>
      </c>
      <c r="E1771" s="123">
        <v>1.1139433523068367</v>
      </c>
      <c r="F1771" s="86" t="s">
        <v>2379</v>
      </c>
      <c r="G1771" s="86" t="b">
        <v>0</v>
      </c>
      <c r="H1771" s="86" t="b">
        <v>0</v>
      </c>
      <c r="I1771" s="86" t="b">
        <v>0</v>
      </c>
      <c r="J1771" s="86" t="b">
        <v>0</v>
      </c>
      <c r="K1771" s="86" t="b">
        <v>0</v>
      </c>
      <c r="L1771" s="86" t="b">
        <v>0</v>
      </c>
    </row>
    <row r="1772" spans="1:12" ht="15">
      <c r="A1772" s="86" t="s">
        <v>3103</v>
      </c>
      <c r="B1772" s="86" t="s">
        <v>3617</v>
      </c>
      <c r="C1772" s="86">
        <v>2</v>
      </c>
      <c r="D1772" s="123">
        <v>0</v>
      </c>
      <c r="E1772" s="123">
        <v>1.1139433523068367</v>
      </c>
      <c r="F1772" s="86" t="s">
        <v>2379</v>
      </c>
      <c r="G1772" s="86" t="b">
        <v>0</v>
      </c>
      <c r="H1772" s="86" t="b">
        <v>0</v>
      </c>
      <c r="I1772" s="86" t="b">
        <v>0</v>
      </c>
      <c r="J1772" s="86" t="b">
        <v>0</v>
      </c>
      <c r="K1772" s="86" t="b">
        <v>0</v>
      </c>
      <c r="L1772" s="86" t="b">
        <v>0</v>
      </c>
    </row>
    <row r="1773" spans="1:12" ht="15">
      <c r="A1773" s="86" t="s">
        <v>3617</v>
      </c>
      <c r="B1773" s="86" t="s">
        <v>3387</v>
      </c>
      <c r="C1773" s="86">
        <v>2</v>
      </c>
      <c r="D1773" s="123">
        <v>0</v>
      </c>
      <c r="E1773" s="123">
        <v>1.1139433523068367</v>
      </c>
      <c r="F1773" s="86" t="s">
        <v>2379</v>
      </c>
      <c r="G1773" s="86" t="b">
        <v>0</v>
      </c>
      <c r="H1773" s="86" t="b">
        <v>0</v>
      </c>
      <c r="I1773" s="86" t="b">
        <v>0</v>
      </c>
      <c r="J1773" s="86" t="b">
        <v>0</v>
      </c>
      <c r="K1773" s="86" t="b">
        <v>1</v>
      </c>
      <c r="L1773" s="86" t="b">
        <v>0</v>
      </c>
    </row>
    <row r="1774" spans="1:12" ht="15">
      <c r="A1774" s="86" t="s">
        <v>3387</v>
      </c>
      <c r="B1774" s="86" t="s">
        <v>3618</v>
      </c>
      <c r="C1774" s="86">
        <v>2</v>
      </c>
      <c r="D1774" s="123">
        <v>0</v>
      </c>
      <c r="E1774" s="123">
        <v>1.1139433523068367</v>
      </c>
      <c r="F1774" s="86" t="s">
        <v>2379</v>
      </c>
      <c r="G1774" s="86" t="b">
        <v>0</v>
      </c>
      <c r="H1774" s="86" t="b">
        <v>1</v>
      </c>
      <c r="I1774" s="86" t="b">
        <v>0</v>
      </c>
      <c r="J1774" s="86" t="b">
        <v>0</v>
      </c>
      <c r="K1774" s="86" t="b">
        <v>0</v>
      </c>
      <c r="L1774" s="86" t="b">
        <v>0</v>
      </c>
    </row>
    <row r="1775" spans="1:12" ht="15">
      <c r="A1775" s="86" t="s">
        <v>3618</v>
      </c>
      <c r="B1775" s="86" t="s">
        <v>3619</v>
      </c>
      <c r="C1775" s="86">
        <v>2</v>
      </c>
      <c r="D1775" s="123">
        <v>0</v>
      </c>
      <c r="E1775" s="123">
        <v>1.1139433523068367</v>
      </c>
      <c r="F1775" s="86" t="s">
        <v>2379</v>
      </c>
      <c r="G1775" s="86" t="b">
        <v>0</v>
      </c>
      <c r="H1775" s="86" t="b">
        <v>0</v>
      </c>
      <c r="I1775" s="86" t="b">
        <v>0</v>
      </c>
      <c r="J1775" s="86" t="b">
        <v>0</v>
      </c>
      <c r="K1775" s="86" t="b">
        <v>0</v>
      </c>
      <c r="L1775" s="86" t="b">
        <v>0</v>
      </c>
    </row>
    <row r="1776" spans="1:12" ht="15">
      <c r="A1776" s="86" t="s">
        <v>3642</v>
      </c>
      <c r="B1776" s="86" t="s">
        <v>3643</v>
      </c>
      <c r="C1776" s="86">
        <v>2</v>
      </c>
      <c r="D1776" s="123">
        <v>0</v>
      </c>
      <c r="E1776" s="123">
        <v>1.3424226808222062</v>
      </c>
      <c r="F1776" s="86" t="s">
        <v>2380</v>
      </c>
      <c r="G1776" s="86" t="b">
        <v>0</v>
      </c>
      <c r="H1776" s="86" t="b">
        <v>0</v>
      </c>
      <c r="I1776" s="86" t="b">
        <v>0</v>
      </c>
      <c r="J1776" s="86" t="b">
        <v>0</v>
      </c>
      <c r="K1776" s="86" t="b">
        <v>0</v>
      </c>
      <c r="L1776" s="86" t="b">
        <v>0</v>
      </c>
    </row>
    <row r="1777" spans="1:12" ht="15">
      <c r="A1777" s="86" t="s">
        <v>3643</v>
      </c>
      <c r="B1777" s="86" t="s">
        <v>3286</v>
      </c>
      <c r="C1777" s="86">
        <v>2</v>
      </c>
      <c r="D1777" s="123">
        <v>0</v>
      </c>
      <c r="E1777" s="123">
        <v>1.0413926851582251</v>
      </c>
      <c r="F1777" s="86" t="s">
        <v>2380</v>
      </c>
      <c r="G1777" s="86" t="b">
        <v>0</v>
      </c>
      <c r="H1777" s="86" t="b">
        <v>0</v>
      </c>
      <c r="I1777" s="86" t="b">
        <v>0</v>
      </c>
      <c r="J1777" s="86" t="b">
        <v>0</v>
      </c>
      <c r="K1777" s="86" t="b">
        <v>0</v>
      </c>
      <c r="L1777" s="86" t="b">
        <v>0</v>
      </c>
    </row>
    <row r="1778" spans="1:12" ht="15">
      <c r="A1778" s="86" t="s">
        <v>3286</v>
      </c>
      <c r="B1778" s="86" t="s">
        <v>3644</v>
      </c>
      <c r="C1778" s="86">
        <v>2</v>
      </c>
      <c r="D1778" s="123">
        <v>0</v>
      </c>
      <c r="E1778" s="123">
        <v>1.0413926851582251</v>
      </c>
      <c r="F1778" s="86" t="s">
        <v>2380</v>
      </c>
      <c r="G1778" s="86" t="b">
        <v>0</v>
      </c>
      <c r="H1778" s="86" t="b">
        <v>0</v>
      </c>
      <c r="I1778" s="86" t="b">
        <v>0</v>
      </c>
      <c r="J1778" s="86" t="b">
        <v>0</v>
      </c>
      <c r="K1778" s="86" t="b">
        <v>0</v>
      </c>
      <c r="L1778" s="86" t="b">
        <v>0</v>
      </c>
    </row>
    <row r="1779" spans="1:12" ht="15">
      <c r="A1779" s="86" t="s">
        <v>3644</v>
      </c>
      <c r="B1779" s="86" t="s">
        <v>3645</v>
      </c>
      <c r="C1779" s="86">
        <v>2</v>
      </c>
      <c r="D1779" s="123">
        <v>0</v>
      </c>
      <c r="E1779" s="123">
        <v>1.3424226808222062</v>
      </c>
      <c r="F1779" s="86" t="s">
        <v>2380</v>
      </c>
      <c r="G1779" s="86" t="b">
        <v>0</v>
      </c>
      <c r="H1779" s="86" t="b">
        <v>0</v>
      </c>
      <c r="I1779" s="86" t="b">
        <v>0</v>
      </c>
      <c r="J1779" s="86" t="b">
        <v>0</v>
      </c>
      <c r="K1779" s="86" t="b">
        <v>1</v>
      </c>
      <c r="L1779" s="86" t="b">
        <v>0</v>
      </c>
    </row>
    <row r="1780" spans="1:12" ht="15">
      <c r="A1780" s="86" t="s">
        <v>3645</v>
      </c>
      <c r="B1780" s="86" t="s">
        <v>3646</v>
      </c>
      <c r="C1780" s="86">
        <v>2</v>
      </c>
      <c r="D1780" s="123">
        <v>0</v>
      </c>
      <c r="E1780" s="123">
        <v>1.3424226808222062</v>
      </c>
      <c r="F1780" s="86" t="s">
        <v>2380</v>
      </c>
      <c r="G1780" s="86" t="b">
        <v>0</v>
      </c>
      <c r="H1780" s="86" t="b">
        <v>1</v>
      </c>
      <c r="I1780" s="86" t="b">
        <v>0</v>
      </c>
      <c r="J1780" s="86" t="b">
        <v>0</v>
      </c>
      <c r="K1780" s="86" t="b">
        <v>0</v>
      </c>
      <c r="L1780" s="86" t="b">
        <v>0</v>
      </c>
    </row>
    <row r="1781" spans="1:12" ht="15">
      <c r="A1781" s="86" t="s">
        <v>3646</v>
      </c>
      <c r="B1781" s="86" t="s">
        <v>3389</v>
      </c>
      <c r="C1781" s="86">
        <v>2</v>
      </c>
      <c r="D1781" s="123">
        <v>0</v>
      </c>
      <c r="E1781" s="123">
        <v>1.3424226808222062</v>
      </c>
      <c r="F1781" s="86" t="s">
        <v>2380</v>
      </c>
      <c r="G1781" s="86" t="b">
        <v>0</v>
      </c>
      <c r="H1781" s="86" t="b">
        <v>0</v>
      </c>
      <c r="I1781" s="86" t="b">
        <v>0</v>
      </c>
      <c r="J1781" s="86" t="b">
        <v>1</v>
      </c>
      <c r="K1781" s="86" t="b">
        <v>0</v>
      </c>
      <c r="L1781" s="86" t="b">
        <v>0</v>
      </c>
    </row>
    <row r="1782" spans="1:12" ht="15">
      <c r="A1782" s="86" t="s">
        <v>3389</v>
      </c>
      <c r="B1782" s="86" t="s">
        <v>3121</v>
      </c>
      <c r="C1782" s="86">
        <v>2</v>
      </c>
      <c r="D1782" s="123">
        <v>0</v>
      </c>
      <c r="E1782" s="123">
        <v>1.0413926851582251</v>
      </c>
      <c r="F1782" s="86" t="s">
        <v>2380</v>
      </c>
      <c r="G1782" s="86" t="b">
        <v>1</v>
      </c>
      <c r="H1782" s="86" t="b">
        <v>0</v>
      </c>
      <c r="I1782" s="86" t="b">
        <v>0</v>
      </c>
      <c r="J1782" s="86" t="b">
        <v>0</v>
      </c>
      <c r="K1782" s="86" t="b">
        <v>0</v>
      </c>
      <c r="L1782" s="86" t="b">
        <v>0</v>
      </c>
    </row>
    <row r="1783" spans="1:12" ht="15">
      <c r="A1783" s="86" t="s">
        <v>3121</v>
      </c>
      <c r="B1783" s="86" t="s">
        <v>3647</v>
      </c>
      <c r="C1783" s="86">
        <v>2</v>
      </c>
      <c r="D1783" s="123">
        <v>0</v>
      </c>
      <c r="E1783" s="123">
        <v>1.0413926851582251</v>
      </c>
      <c r="F1783" s="86" t="s">
        <v>2380</v>
      </c>
      <c r="G1783" s="86" t="b">
        <v>0</v>
      </c>
      <c r="H1783" s="86" t="b">
        <v>0</v>
      </c>
      <c r="I1783" s="86" t="b">
        <v>0</v>
      </c>
      <c r="J1783" s="86" t="b">
        <v>0</v>
      </c>
      <c r="K1783" s="86" t="b">
        <v>0</v>
      </c>
      <c r="L1783" s="86" t="b">
        <v>0</v>
      </c>
    </row>
    <row r="1784" spans="1:12" ht="15">
      <c r="A1784" s="86" t="s">
        <v>3647</v>
      </c>
      <c r="B1784" s="86" t="s">
        <v>3133</v>
      </c>
      <c r="C1784" s="86">
        <v>2</v>
      </c>
      <c r="D1784" s="123">
        <v>0</v>
      </c>
      <c r="E1784" s="123">
        <v>1.3424226808222062</v>
      </c>
      <c r="F1784" s="86" t="s">
        <v>2380</v>
      </c>
      <c r="G1784" s="86" t="b">
        <v>0</v>
      </c>
      <c r="H1784" s="86" t="b">
        <v>0</v>
      </c>
      <c r="I1784" s="86" t="b">
        <v>0</v>
      </c>
      <c r="J1784" s="86" t="b">
        <v>0</v>
      </c>
      <c r="K1784" s="86" t="b">
        <v>0</v>
      </c>
      <c r="L1784" s="86" t="b">
        <v>0</v>
      </c>
    </row>
    <row r="1785" spans="1:12" ht="15">
      <c r="A1785" s="86" t="s">
        <v>3133</v>
      </c>
      <c r="B1785" s="86" t="s">
        <v>3107</v>
      </c>
      <c r="C1785" s="86">
        <v>2</v>
      </c>
      <c r="D1785" s="123">
        <v>0</v>
      </c>
      <c r="E1785" s="123">
        <v>1.3424226808222062</v>
      </c>
      <c r="F1785" s="86" t="s">
        <v>2380</v>
      </c>
      <c r="G1785" s="86" t="b">
        <v>0</v>
      </c>
      <c r="H1785" s="86" t="b">
        <v>0</v>
      </c>
      <c r="I1785" s="86" t="b">
        <v>0</v>
      </c>
      <c r="J1785" s="86" t="b">
        <v>0</v>
      </c>
      <c r="K1785" s="86" t="b">
        <v>0</v>
      </c>
      <c r="L1785" s="86" t="b">
        <v>0</v>
      </c>
    </row>
    <row r="1786" spans="1:12" ht="15">
      <c r="A1786" s="86" t="s">
        <v>3107</v>
      </c>
      <c r="B1786" s="86" t="s">
        <v>3286</v>
      </c>
      <c r="C1786" s="86">
        <v>2</v>
      </c>
      <c r="D1786" s="123">
        <v>0</v>
      </c>
      <c r="E1786" s="123">
        <v>1.0413926851582251</v>
      </c>
      <c r="F1786" s="86" t="s">
        <v>2380</v>
      </c>
      <c r="G1786" s="86" t="b">
        <v>0</v>
      </c>
      <c r="H1786" s="86" t="b">
        <v>0</v>
      </c>
      <c r="I1786" s="86" t="b">
        <v>0</v>
      </c>
      <c r="J1786" s="86" t="b">
        <v>0</v>
      </c>
      <c r="K1786" s="86" t="b">
        <v>0</v>
      </c>
      <c r="L1786" s="86" t="b">
        <v>0</v>
      </c>
    </row>
    <row r="1787" spans="1:12" ht="15">
      <c r="A1787" s="86" t="s">
        <v>3286</v>
      </c>
      <c r="B1787" s="86" t="s">
        <v>3648</v>
      </c>
      <c r="C1787" s="86">
        <v>2</v>
      </c>
      <c r="D1787" s="123">
        <v>0</v>
      </c>
      <c r="E1787" s="123">
        <v>1.0413926851582251</v>
      </c>
      <c r="F1787" s="86" t="s">
        <v>2380</v>
      </c>
      <c r="G1787" s="86" t="b">
        <v>0</v>
      </c>
      <c r="H1787" s="86" t="b">
        <v>0</v>
      </c>
      <c r="I1787" s="86" t="b">
        <v>0</v>
      </c>
      <c r="J1787" s="86" t="b">
        <v>0</v>
      </c>
      <c r="K1787" s="86" t="b">
        <v>0</v>
      </c>
      <c r="L1787" s="86" t="b">
        <v>0</v>
      </c>
    </row>
    <row r="1788" spans="1:12" ht="15">
      <c r="A1788" s="86" t="s">
        <v>3648</v>
      </c>
      <c r="B1788" s="86" t="s">
        <v>3213</v>
      </c>
      <c r="C1788" s="86">
        <v>2</v>
      </c>
      <c r="D1788" s="123">
        <v>0</v>
      </c>
      <c r="E1788" s="123">
        <v>1.3424226808222062</v>
      </c>
      <c r="F1788" s="86" t="s">
        <v>2380</v>
      </c>
      <c r="G1788" s="86" t="b">
        <v>0</v>
      </c>
      <c r="H1788" s="86" t="b">
        <v>0</v>
      </c>
      <c r="I1788" s="86" t="b">
        <v>0</v>
      </c>
      <c r="J1788" s="86" t="b">
        <v>1</v>
      </c>
      <c r="K1788" s="86" t="b">
        <v>0</v>
      </c>
      <c r="L1788" s="86" t="b">
        <v>0</v>
      </c>
    </row>
    <row r="1789" spans="1:12" ht="15">
      <c r="A1789" s="86" t="s">
        <v>3213</v>
      </c>
      <c r="B1789" s="86" t="s">
        <v>3649</v>
      </c>
      <c r="C1789" s="86">
        <v>2</v>
      </c>
      <c r="D1789" s="123">
        <v>0</v>
      </c>
      <c r="E1789" s="123">
        <v>1.3424226808222062</v>
      </c>
      <c r="F1789" s="86" t="s">
        <v>2380</v>
      </c>
      <c r="G1789" s="86" t="b">
        <v>1</v>
      </c>
      <c r="H1789" s="86" t="b">
        <v>0</v>
      </c>
      <c r="I1789" s="86" t="b">
        <v>0</v>
      </c>
      <c r="J1789" s="86" t="b">
        <v>0</v>
      </c>
      <c r="K1789" s="86" t="b">
        <v>0</v>
      </c>
      <c r="L1789" s="86" t="b">
        <v>0</v>
      </c>
    </row>
    <row r="1790" spans="1:12" ht="15">
      <c r="A1790" s="86" t="s">
        <v>3649</v>
      </c>
      <c r="B1790" s="86" t="s">
        <v>3650</v>
      </c>
      <c r="C1790" s="86">
        <v>2</v>
      </c>
      <c r="D1790" s="123">
        <v>0</v>
      </c>
      <c r="E1790" s="123">
        <v>1.3424226808222062</v>
      </c>
      <c r="F1790" s="86" t="s">
        <v>2380</v>
      </c>
      <c r="G1790" s="86" t="b">
        <v>0</v>
      </c>
      <c r="H1790" s="86" t="b">
        <v>0</v>
      </c>
      <c r="I1790" s="86" t="b">
        <v>0</v>
      </c>
      <c r="J1790" s="86" t="b">
        <v>0</v>
      </c>
      <c r="K1790" s="86" t="b">
        <v>0</v>
      </c>
      <c r="L1790" s="86" t="b">
        <v>0</v>
      </c>
    </row>
    <row r="1791" spans="1:12" ht="15">
      <c r="A1791" s="86" t="s">
        <v>3650</v>
      </c>
      <c r="B1791" s="86" t="s">
        <v>3121</v>
      </c>
      <c r="C1791" s="86">
        <v>2</v>
      </c>
      <c r="D1791" s="123">
        <v>0</v>
      </c>
      <c r="E1791" s="123">
        <v>1.0413926851582251</v>
      </c>
      <c r="F1791" s="86" t="s">
        <v>2380</v>
      </c>
      <c r="G1791" s="86" t="b">
        <v>0</v>
      </c>
      <c r="H1791" s="86" t="b">
        <v>0</v>
      </c>
      <c r="I1791" s="86" t="b">
        <v>0</v>
      </c>
      <c r="J1791" s="86" t="b">
        <v>0</v>
      </c>
      <c r="K1791" s="86" t="b">
        <v>0</v>
      </c>
      <c r="L1791" s="86" t="b">
        <v>0</v>
      </c>
    </row>
    <row r="1792" spans="1:12" ht="15">
      <c r="A1792" s="86" t="s">
        <v>3121</v>
      </c>
      <c r="B1792" s="86" t="s">
        <v>3651</v>
      </c>
      <c r="C1792" s="86">
        <v>2</v>
      </c>
      <c r="D1792" s="123">
        <v>0</v>
      </c>
      <c r="E1792" s="123">
        <v>1.0413926851582251</v>
      </c>
      <c r="F1792" s="86" t="s">
        <v>2380</v>
      </c>
      <c r="G1792" s="86" t="b">
        <v>0</v>
      </c>
      <c r="H1792" s="86" t="b">
        <v>0</v>
      </c>
      <c r="I1792" s="86" t="b">
        <v>0</v>
      </c>
      <c r="J1792" s="86" t="b">
        <v>0</v>
      </c>
      <c r="K1792" s="86" t="b">
        <v>1</v>
      </c>
      <c r="L1792" s="86" t="b">
        <v>0</v>
      </c>
    </row>
    <row r="1793" spans="1:12" ht="15">
      <c r="A1793" s="86" t="s">
        <v>3651</v>
      </c>
      <c r="B1793" s="86" t="s">
        <v>3652</v>
      </c>
      <c r="C1793" s="86">
        <v>2</v>
      </c>
      <c r="D1793" s="123">
        <v>0</v>
      </c>
      <c r="E1793" s="123">
        <v>1.3424226808222062</v>
      </c>
      <c r="F1793" s="86" t="s">
        <v>2380</v>
      </c>
      <c r="G1793" s="86" t="b">
        <v>0</v>
      </c>
      <c r="H1793" s="86" t="b">
        <v>1</v>
      </c>
      <c r="I1793" s="86" t="b">
        <v>0</v>
      </c>
      <c r="J1793" s="86" t="b">
        <v>1</v>
      </c>
      <c r="K1793" s="86" t="b">
        <v>0</v>
      </c>
      <c r="L1793" s="86" t="b">
        <v>0</v>
      </c>
    </row>
    <row r="1794" spans="1:12" ht="15">
      <c r="A1794" s="86" t="s">
        <v>3652</v>
      </c>
      <c r="B1794" s="86" t="s">
        <v>3653</v>
      </c>
      <c r="C1794" s="86">
        <v>2</v>
      </c>
      <c r="D1794" s="123">
        <v>0</v>
      </c>
      <c r="E1794" s="123">
        <v>1.3424226808222062</v>
      </c>
      <c r="F1794" s="86" t="s">
        <v>2380</v>
      </c>
      <c r="G1794" s="86" t="b">
        <v>1</v>
      </c>
      <c r="H1794" s="86" t="b">
        <v>0</v>
      </c>
      <c r="I1794" s="86" t="b">
        <v>0</v>
      </c>
      <c r="J1794" s="86" t="b">
        <v>0</v>
      </c>
      <c r="K1794" s="86" t="b">
        <v>0</v>
      </c>
      <c r="L1794" s="86" t="b">
        <v>0</v>
      </c>
    </row>
    <row r="1795" spans="1:12" ht="15">
      <c r="A1795" s="86" t="s">
        <v>3653</v>
      </c>
      <c r="B1795" s="86" t="s">
        <v>3654</v>
      </c>
      <c r="C1795" s="86">
        <v>2</v>
      </c>
      <c r="D1795" s="123">
        <v>0</v>
      </c>
      <c r="E1795" s="123">
        <v>1.3424226808222062</v>
      </c>
      <c r="F1795" s="86" t="s">
        <v>2380</v>
      </c>
      <c r="G1795" s="86" t="b">
        <v>0</v>
      </c>
      <c r="H1795" s="86" t="b">
        <v>0</v>
      </c>
      <c r="I1795" s="86" t="b">
        <v>0</v>
      </c>
      <c r="J1795" s="86" t="b">
        <v>0</v>
      </c>
      <c r="K1795" s="86" t="b">
        <v>0</v>
      </c>
      <c r="L1795" s="86" t="b">
        <v>0</v>
      </c>
    </row>
    <row r="1796" spans="1:12" ht="15">
      <c r="A1796" s="86" t="s">
        <v>3654</v>
      </c>
      <c r="B1796" s="86" t="s">
        <v>3123</v>
      </c>
      <c r="C1796" s="86">
        <v>2</v>
      </c>
      <c r="D1796" s="123">
        <v>0</v>
      </c>
      <c r="E1796" s="123">
        <v>1.3424226808222062</v>
      </c>
      <c r="F1796" s="86" t="s">
        <v>2380</v>
      </c>
      <c r="G1796" s="86" t="b">
        <v>0</v>
      </c>
      <c r="H1796" s="86" t="b">
        <v>0</v>
      </c>
      <c r="I1796" s="86" t="b">
        <v>0</v>
      </c>
      <c r="J1796" s="86" t="b">
        <v>0</v>
      </c>
      <c r="K1796" s="86" t="b">
        <v>0</v>
      </c>
      <c r="L1796" s="86" t="b">
        <v>0</v>
      </c>
    </row>
    <row r="1797" spans="1:12" ht="15">
      <c r="A1797" s="86" t="s">
        <v>3123</v>
      </c>
      <c r="B1797" s="86" t="s">
        <v>587</v>
      </c>
      <c r="C1797" s="86">
        <v>2</v>
      </c>
      <c r="D1797" s="123">
        <v>0</v>
      </c>
      <c r="E1797" s="123">
        <v>1.3424226808222062</v>
      </c>
      <c r="F1797" s="86" t="s">
        <v>2380</v>
      </c>
      <c r="G1797" s="86" t="b">
        <v>0</v>
      </c>
      <c r="H1797" s="86" t="b">
        <v>0</v>
      </c>
      <c r="I1797" s="86" t="b">
        <v>0</v>
      </c>
      <c r="J1797" s="86" t="b">
        <v>0</v>
      </c>
      <c r="K1797" s="86" t="b">
        <v>0</v>
      </c>
      <c r="L1797" s="86" t="b">
        <v>0</v>
      </c>
    </row>
    <row r="1798" spans="1:12" ht="15">
      <c r="A1798" s="86" t="s">
        <v>2466</v>
      </c>
      <c r="B1798" s="86" t="s">
        <v>2544</v>
      </c>
      <c r="C1798" s="86">
        <v>2</v>
      </c>
      <c r="D1798" s="123">
        <v>0</v>
      </c>
      <c r="E1798" s="123">
        <v>0.47712125471966244</v>
      </c>
      <c r="F1798" s="86" t="s">
        <v>2381</v>
      </c>
      <c r="G1798" s="86" t="b">
        <v>0</v>
      </c>
      <c r="H1798" s="86" t="b">
        <v>0</v>
      </c>
      <c r="I1798" s="86" t="b">
        <v>0</v>
      </c>
      <c r="J1798" s="86" t="b">
        <v>0</v>
      </c>
      <c r="K1798" s="86" t="b">
        <v>0</v>
      </c>
      <c r="L1798" s="86" t="b">
        <v>0</v>
      </c>
    </row>
    <row r="1799" spans="1:12" ht="15">
      <c r="A1799" s="86" t="s">
        <v>2544</v>
      </c>
      <c r="B1799" s="86" t="s">
        <v>3181</v>
      </c>
      <c r="C1799" s="86">
        <v>2</v>
      </c>
      <c r="D1799" s="123">
        <v>0</v>
      </c>
      <c r="E1799" s="123">
        <v>0.47712125471966244</v>
      </c>
      <c r="F1799" s="86" t="s">
        <v>2381</v>
      </c>
      <c r="G1799" s="86" t="b">
        <v>0</v>
      </c>
      <c r="H1799" s="86" t="b">
        <v>0</v>
      </c>
      <c r="I1799" s="86" t="b">
        <v>0</v>
      </c>
      <c r="J1799" s="86" t="b">
        <v>0</v>
      </c>
      <c r="K1799" s="86" t="b">
        <v>0</v>
      </c>
      <c r="L1799" s="86" t="b">
        <v>0</v>
      </c>
    </row>
    <row r="1800" spans="1:12" ht="15">
      <c r="A1800" s="86" t="s">
        <v>3181</v>
      </c>
      <c r="B1800" s="86" t="s">
        <v>587</v>
      </c>
      <c r="C1800" s="86">
        <v>2</v>
      </c>
      <c r="D1800" s="123">
        <v>0</v>
      </c>
      <c r="E1800" s="123">
        <v>0.47712125471966244</v>
      </c>
      <c r="F1800" s="86" t="s">
        <v>2381</v>
      </c>
      <c r="G1800" s="86" t="b">
        <v>0</v>
      </c>
      <c r="H1800" s="86" t="b">
        <v>0</v>
      </c>
      <c r="I1800" s="86" t="b">
        <v>0</v>
      </c>
      <c r="J1800" s="86" t="b">
        <v>0</v>
      </c>
      <c r="K1800" s="86" t="b">
        <v>0</v>
      </c>
      <c r="L1800" s="86" t="b">
        <v>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782E1B-8DEF-43FF-A030-1A53727181FA}">
  <dimension ref="A1:B11"/>
  <sheetViews>
    <sheetView workbookViewId="0" topLeftCell="A1"/>
  </sheetViews>
  <sheetFormatPr defaultColWidth="9.140625" defaultRowHeight="15"/>
  <cols>
    <col min="1" max="1" width="42.140625" style="0" bestFit="1" customWidth="1"/>
    <col min="2" max="2" width="20.7109375" style="0" bestFit="1" customWidth="1"/>
  </cols>
  <sheetData>
    <row r="1" spans="1:2" ht="15" customHeight="1">
      <c r="A1" s="13" t="s">
        <v>3694</v>
      </c>
      <c r="B1" s="13" t="s">
        <v>34</v>
      </c>
    </row>
    <row r="2" spans="1:2" ht="15">
      <c r="A2" s="116" t="s">
        <v>387</v>
      </c>
      <c r="B2" s="80">
        <v>8824.690715</v>
      </c>
    </row>
    <row r="3" spans="1:2" ht="15">
      <c r="A3" s="116" t="s">
        <v>350</v>
      </c>
      <c r="B3" s="80">
        <v>5144.352636</v>
      </c>
    </row>
    <row r="4" spans="1:2" ht="15">
      <c r="A4" s="116" t="s">
        <v>293</v>
      </c>
      <c r="B4" s="80">
        <v>2905.739355</v>
      </c>
    </row>
    <row r="5" spans="1:2" ht="15">
      <c r="A5" s="116" t="s">
        <v>323</v>
      </c>
      <c r="B5" s="80">
        <v>2775.667216</v>
      </c>
    </row>
    <row r="6" spans="1:2" ht="15">
      <c r="A6" s="116" t="s">
        <v>385</v>
      </c>
      <c r="B6" s="80">
        <v>2659.187435</v>
      </c>
    </row>
    <row r="7" spans="1:2" ht="15">
      <c r="A7" s="116" t="s">
        <v>306</v>
      </c>
      <c r="B7" s="80">
        <v>1916.838745</v>
      </c>
    </row>
    <row r="8" spans="1:2" ht="15">
      <c r="A8" s="116" t="s">
        <v>268</v>
      </c>
      <c r="B8" s="80">
        <v>1741.908153</v>
      </c>
    </row>
    <row r="9" spans="1:2" ht="15">
      <c r="A9" s="116" t="s">
        <v>376</v>
      </c>
      <c r="B9" s="80">
        <v>1490.828788</v>
      </c>
    </row>
    <row r="10" spans="1:2" ht="15">
      <c r="A10" s="116" t="s">
        <v>305</v>
      </c>
      <c r="B10" s="80">
        <v>1385.817172</v>
      </c>
    </row>
    <row r="11" spans="1:2" ht="15">
      <c r="A11" s="116" t="s">
        <v>291</v>
      </c>
      <c r="B11" s="80">
        <v>1355.909524</v>
      </c>
    </row>
  </sheetData>
  <printOptions/>
  <pageMargins left="0.7" right="0.7" top="0.75" bottom="0.75" header="0.3" footer="0.3"/>
  <pageSetup orientation="portrait" paperSize="9"/>
  <tableParts>
    <tablePart r:id="rId1"/>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167"/>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574218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3"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3" customWidth="1"/>
    <col min="28" max="28" width="5.00390625" style="3" hidden="1" customWidth="1"/>
    <col min="29" max="29" width="16.00390625" style="6" hidden="1" customWidth="1"/>
    <col min="30" max="30" width="16.00390625" style="2" customWidth="1"/>
    <col min="31" max="31" width="7.421875" style="3" customWidth="1"/>
    <col min="32" max="32" width="9.7109375" style="3" customWidth="1"/>
    <col min="33" max="33" width="10.140625" style="3" customWidth="1"/>
    <col min="34" max="34" width="8.28125" style="3" customWidth="1"/>
    <col min="35" max="35" width="9.7109375" style="0" customWidth="1"/>
    <col min="36" max="36" width="15.57421875" style="0" customWidth="1"/>
    <col min="37" max="37" width="11.421875" style="0" customWidth="1"/>
    <col min="38" max="38" width="9.28125" style="0" customWidth="1"/>
    <col min="39" max="39" width="6.421875" style="0" customWidth="1"/>
    <col min="40" max="40" width="10.57421875" style="0" customWidth="1"/>
    <col min="41" max="41" width="13.8515625" style="0" customWidth="1"/>
    <col min="42" max="42" width="10.8515625" style="0" customWidth="1"/>
    <col min="43" max="43" width="8.7109375" style="0" customWidth="1"/>
    <col min="44" max="44" width="14.00390625" style="0" customWidth="1"/>
    <col min="45" max="45" width="8.8515625" style="0" customWidth="1"/>
    <col min="46" max="46" width="10.00390625" style="0" customWidth="1"/>
    <col min="47" max="47" width="7.57421875" style="0" customWidth="1"/>
    <col min="48" max="48" width="17.57421875" style="0" customWidth="1"/>
    <col min="49" max="49" width="8.7109375" style="0" customWidth="1"/>
    <col min="50" max="51" width="14.00390625" style="0" customWidth="1"/>
    <col min="52" max="52" width="13.00390625" style="0" customWidth="1"/>
    <col min="53" max="53" width="8.140625" style="0" customWidth="1"/>
    <col min="54" max="54" width="14.7109375" style="0" customWidth="1"/>
    <col min="55" max="55" width="16.28125" style="0" customWidth="1"/>
    <col min="56" max="56" width="15.00390625" style="0" customWidth="1"/>
    <col min="57" max="57" width="16.28125" style="0" customWidth="1"/>
    <col min="58" max="58" width="15.28125" style="0" customWidth="1"/>
    <col min="59" max="59" width="16.28125" style="0" customWidth="1"/>
    <col min="60" max="60" width="14.7109375" style="0" customWidth="1"/>
    <col min="61" max="61" width="16.28125" style="0" customWidth="1"/>
    <col min="62" max="63" width="16.57421875" style="0" customWidth="1"/>
    <col min="64" max="64" width="18.421875" style="0" customWidth="1"/>
    <col min="65" max="65" width="23.28125" style="0" customWidth="1"/>
    <col min="66" max="66" width="19.421875" style="0" customWidth="1"/>
    <col min="67" max="67" width="24.00390625" style="0" customWidth="1"/>
    <col min="68" max="68" width="23.421875" style="0" customWidth="1"/>
    <col min="69" max="69" width="28.140625" style="0" customWidth="1"/>
    <col min="70" max="70" width="15.8515625" style="0" customWidth="1"/>
    <col min="71" max="71" width="19.140625" style="0" customWidth="1"/>
    <col min="72" max="72" width="14.57421875" style="0" customWidth="1"/>
  </cols>
  <sheetData>
    <row r="1" spans="2:34" ht="15">
      <c r="B1" s="1"/>
      <c r="C1" s="23" t="s">
        <v>39</v>
      </c>
      <c r="D1" s="16"/>
      <c r="E1" s="16"/>
      <c r="F1" s="16"/>
      <c r="G1" s="16"/>
      <c r="H1" s="16"/>
      <c r="I1" s="25" t="s">
        <v>43</v>
      </c>
      <c r="J1" s="24"/>
      <c r="K1" s="24"/>
      <c r="L1" s="24"/>
      <c r="M1" s="27" t="s">
        <v>44</v>
      </c>
      <c r="N1" s="26"/>
      <c r="O1" s="26"/>
      <c r="P1" s="26"/>
      <c r="Q1" s="26"/>
      <c r="R1" s="26"/>
      <c r="S1" s="22" t="s">
        <v>42</v>
      </c>
      <c r="T1" s="19"/>
      <c r="U1" s="20"/>
      <c r="V1" s="21"/>
      <c r="W1" s="19"/>
      <c r="X1" s="19"/>
      <c r="Y1" s="19"/>
      <c r="Z1" s="19"/>
      <c r="AA1" s="19"/>
      <c r="AB1" s="28" t="s">
        <v>40</v>
      </c>
      <c r="AC1" s="18"/>
      <c r="AD1" s="29" t="s">
        <v>41</v>
      </c>
      <c r="AE1"/>
      <c r="AF1"/>
      <c r="AG1"/>
      <c r="AH1"/>
    </row>
    <row r="2" spans="1:74" ht="30" customHeight="1">
      <c r="A2" s="11" t="s">
        <v>5</v>
      </c>
      <c r="B2" t="s">
        <v>3720</v>
      </c>
      <c r="C2" s="8" t="s">
        <v>2</v>
      </c>
      <c r="D2" s="8" t="s">
        <v>8</v>
      </c>
      <c r="E2" s="9" t="s">
        <v>45</v>
      </c>
      <c r="F2" s="10" t="s">
        <v>4</v>
      </c>
      <c r="G2" s="8" t="s">
        <v>48</v>
      </c>
      <c r="H2" s="8" t="s">
        <v>11</v>
      </c>
      <c r="I2" s="8" t="s">
        <v>46</v>
      </c>
      <c r="J2" s="8" t="s">
        <v>47</v>
      </c>
      <c r="K2" s="8" t="s">
        <v>77</v>
      </c>
      <c r="L2" s="8" t="s">
        <v>10</v>
      </c>
      <c r="M2" s="8" t="s">
        <v>27</v>
      </c>
      <c r="N2" s="8" t="s">
        <v>15</v>
      </c>
      <c r="O2" s="8" t="s">
        <v>16</v>
      </c>
      <c r="P2" s="8" t="s">
        <v>13</v>
      </c>
      <c r="Q2" s="8" t="s">
        <v>28</v>
      </c>
      <c r="R2" s="8" t="s">
        <v>29</v>
      </c>
      <c r="S2" s="13" t="s">
        <v>31</v>
      </c>
      <c r="T2" s="13" t="s">
        <v>32</v>
      </c>
      <c r="U2" s="13" t="s">
        <v>33</v>
      </c>
      <c r="V2" s="13" t="s">
        <v>34</v>
      </c>
      <c r="W2" s="13" t="s">
        <v>35</v>
      </c>
      <c r="X2" s="13" t="s">
        <v>36</v>
      </c>
      <c r="Y2" s="13" t="s">
        <v>137</v>
      </c>
      <c r="Z2" s="13" t="s">
        <v>37</v>
      </c>
      <c r="AA2" s="13" t="s">
        <v>170</v>
      </c>
      <c r="AB2" s="11" t="s">
        <v>12</v>
      </c>
      <c r="AC2" s="11" t="s">
        <v>38</v>
      </c>
      <c r="AD2" s="8" t="s">
        <v>26</v>
      </c>
      <c r="AE2" s="13" t="s">
        <v>1331</v>
      </c>
      <c r="AF2" s="13" t="s">
        <v>1332</v>
      </c>
      <c r="AG2" s="13" t="s">
        <v>1333</v>
      </c>
      <c r="AH2" s="13" t="s">
        <v>1334</v>
      </c>
      <c r="AI2" s="13" t="s">
        <v>1335</v>
      </c>
      <c r="AJ2" s="13" t="s">
        <v>1336</v>
      </c>
      <c r="AK2" s="13" t="s">
        <v>1337</v>
      </c>
      <c r="AL2" s="13" t="s">
        <v>1338</v>
      </c>
      <c r="AM2" s="13" t="s">
        <v>1339</v>
      </c>
      <c r="AN2" s="13" t="s">
        <v>1340</v>
      </c>
      <c r="AO2" s="13" t="s">
        <v>1341</v>
      </c>
      <c r="AP2" s="13" t="s">
        <v>1342</v>
      </c>
      <c r="AQ2" s="13" t="s">
        <v>1343</v>
      </c>
      <c r="AR2" s="13" t="s">
        <v>1344</v>
      </c>
      <c r="AS2" s="13" t="s">
        <v>1345</v>
      </c>
      <c r="AT2" s="13" t="s">
        <v>230</v>
      </c>
      <c r="AU2" s="13" t="s">
        <v>1346</v>
      </c>
      <c r="AV2" s="13" t="s">
        <v>1347</v>
      </c>
      <c r="AW2" s="13" t="s">
        <v>1348</v>
      </c>
      <c r="AX2" s="13" t="s">
        <v>1349</v>
      </c>
      <c r="AY2" s="13" t="s">
        <v>1350</v>
      </c>
      <c r="AZ2" s="13" t="s">
        <v>1351</v>
      </c>
      <c r="BA2" s="13" t="s">
        <v>2394</v>
      </c>
      <c r="BB2" s="120" t="s">
        <v>2793</v>
      </c>
      <c r="BC2" s="120" t="s">
        <v>2806</v>
      </c>
      <c r="BD2" s="120" t="s">
        <v>2807</v>
      </c>
      <c r="BE2" s="120" t="s">
        <v>2813</v>
      </c>
      <c r="BF2" s="120" t="s">
        <v>2817</v>
      </c>
      <c r="BG2" s="120" t="s">
        <v>2836</v>
      </c>
      <c r="BH2" s="120" t="s">
        <v>2853</v>
      </c>
      <c r="BI2" s="120" t="s">
        <v>2945</v>
      </c>
      <c r="BJ2" s="120" t="s">
        <v>2985</v>
      </c>
      <c r="BK2" s="120" t="s">
        <v>3069</v>
      </c>
      <c r="BL2" s="120" t="s">
        <v>3682</v>
      </c>
      <c r="BM2" s="120" t="s">
        <v>3683</v>
      </c>
      <c r="BN2" s="120" t="s">
        <v>3684</v>
      </c>
      <c r="BO2" s="120" t="s">
        <v>3685</v>
      </c>
      <c r="BP2" s="120" t="s">
        <v>3686</v>
      </c>
      <c r="BQ2" s="120" t="s">
        <v>3687</v>
      </c>
      <c r="BR2" s="120" t="s">
        <v>3688</v>
      </c>
      <c r="BS2" s="120" t="s">
        <v>3689</v>
      </c>
      <c r="BT2" s="120" t="s">
        <v>3691</v>
      </c>
      <c r="BU2" s="3"/>
      <c r="BV2" s="3"/>
    </row>
    <row r="3" spans="1:74" ht="41.45" customHeight="1">
      <c r="A3" s="66" t="s">
        <v>250</v>
      </c>
      <c r="C3" s="67"/>
      <c r="D3" s="67" t="s">
        <v>64</v>
      </c>
      <c r="E3" s="68">
        <v>166.08285158912477</v>
      </c>
      <c r="F3" s="70">
        <v>99.98374348967472</v>
      </c>
      <c r="G3" s="102" t="s">
        <v>675</v>
      </c>
      <c r="H3" s="67"/>
      <c r="I3" s="71" t="s">
        <v>250</v>
      </c>
      <c r="J3" s="72"/>
      <c r="K3" s="72"/>
      <c r="L3" s="71" t="s">
        <v>2197</v>
      </c>
      <c r="M3" s="75">
        <v>6.417753007735179</v>
      </c>
      <c r="N3" s="76">
        <v>9517.7646484375</v>
      </c>
      <c r="O3" s="76">
        <v>2760.712890625</v>
      </c>
      <c r="P3" s="77"/>
      <c r="Q3" s="78"/>
      <c r="R3" s="78"/>
      <c r="S3" s="48"/>
      <c r="T3" s="48">
        <v>2</v>
      </c>
      <c r="U3" s="48">
        <v>1</v>
      </c>
      <c r="V3" s="49">
        <v>0</v>
      </c>
      <c r="W3" s="49">
        <v>1</v>
      </c>
      <c r="X3" s="49">
        <v>0</v>
      </c>
      <c r="Y3" s="49">
        <v>1.298241</v>
      </c>
      <c r="Z3" s="49">
        <v>0</v>
      </c>
      <c r="AA3" s="49">
        <v>0</v>
      </c>
      <c r="AB3" s="73">
        <v>3</v>
      </c>
      <c r="AC3" s="73"/>
      <c r="AD3" s="74"/>
      <c r="AE3" s="80" t="s">
        <v>1352</v>
      </c>
      <c r="AF3" s="80">
        <v>404</v>
      </c>
      <c r="AG3" s="80">
        <v>194</v>
      </c>
      <c r="AH3" s="80">
        <v>1213</v>
      </c>
      <c r="AI3" s="80">
        <v>117</v>
      </c>
      <c r="AJ3" s="80"/>
      <c r="AK3" s="80"/>
      <c r="AL3" s="80" t="s">
        <v>1664</v>
      </c>
      <c r="AM3" s="80"/>
      <c r="AN3" s="80"/>
      <c r="AO3" s="82">
        <v>40698.908842592595</v>
      </c>
      <c r="AP3" s="84" t="s">
        <v>1834</v>
      </c>
      <c r="AQ3" s="80" t="b">
        <v>1</v>
      </c>
      <c r="AR3" s="80" t="b">
        <v>0</v>
      </c>
      <c r="AS3" s="80" t="b">
        <v>0</v>
      </c>
      <c r="AT3" s="80" t="s">
        <v>1298</v>
      </c>
      <c r="AU3" s="80">
        <v>17</v>
      </c>
      <c r="AV3" s="84" t="s">
        <v>1965</v>
      </c>
      <c r="AW3" s="80" t="b">
        <v>0</v>
      </c>
      <c r="AX3" s="80" t="s">
        <v>2031</v>
      </c>
      <c r="AY3" s="84" t="s">
        <v>2032</v>
      </c>
      <c r="AZ3" s="80" t="s">
        <v>66</v>
      </c>
      <c r="BA3" s="80" t="str">
        <f>REPLACE(INDEX(GroupVertices[Group],MATCH(Vertices[[#This Row],[Vertex]],GroupVertices[Vertex],0)),1,1,"")</f>
        <v>19</v>
      </c>
      <c r="BB3" s="48" t="s">
        <v>537</v>
      </c>
      <c r="BC3" s="48" t="s">
        <v>537</v>
      </c>
      <c r="BD3" s="48" t="s">
        <v>572</v>
      </c>
      <c r="BE3" s="48" t="s">
        <v>572</v>
      </c>
      <c r="BF3" s="48" t="s">
        <v>587</v>
      </c>
      <c r="BG3" s="48" t="s">
        <v>587</v>
      </c>
      <c r="BH3" s="121" t="s">
        <v>2604</v>
      </c>
      <c r="BI3" s="121" t="s">
        <v>2604</v>
      </c>
      <c r="BJ3" s="121" t="s">
        <v>2726</v>
      </c>
      <c r="BK3" s="121" t="s">
        <v>2726</v>
      </c>
      <c r="BL3" s="121">
        <v>0</v>
      </c>
      <c r="BM3" s="124">
        <v>0</v>
      </c>
      <c r="BN3" s="121">
        <v>0</v>
      </c>
      <c r="BO3" s="124">
        <v>0</v>
      </c>
      <c r="BP3" s="121">
        <v>0</v>
      </c>
      <c r="BQ3" s="124">
        <v>0</v>
      </c>
      <c r="BR3" s="121">
        <v>4</v>
      </c>
      <c r="BS3" s="124">
        <v>100</v>
      </c>
      <c r="BT3" s="121">
        <v>4</v>
      </c>
      <c r="BU3" s="3"/>
      <c r="BV3" s="3"/>
    </row>
    <row r="4" spans="1:77" ht="41.45" customHeight="1">
      <c r="A4" s="66" t="s">
        <v>251</v>
      </c>
      <c r="C4" s="67"/>
      <c r="D4" s="67" t="s">
        <v>64</v>
      </c>
      <c r="E4" s="68">
        <v>164.28470451619418</v>
      </c>
      <c r="F4" s="70">
        <v>99.99090309266772</v>
      </c>
      <c r="G4" s="102" t="s">
        <v>676</v>
      </c>
      <c r="H4" s="67"/>
      <c r="I4" s="71" t="s">
        <v>251</v>
      </c>
      <c r="J4" s="72"/>
      <c r="K4" s="72"/>
      <c r="L4" s="71" t="s">
        <v>2198</v>
      </c>
      <c r="M4" s="75">
        <v>4.031695983603106</v>
      </c>
      <c r="N4" s="76">
        <v>9517.7646484375</v>
      </c>
      <c r="O4" s="76">
        <v>3315.6025390625</v>
      </c>
      <c r="P4" s="77"/>
      <c r="Q4" s="78"/>
      <c r="R4" s="78"/>
      <c r="S4" s="88"/>
      <c r="T4" s="48">
        <v>0</v>
      </c>
      <c r="U4" s="48">
        <v>1</v>
      </c>
      <c r="V4" s="49">
        <v>0</v>
      </c>
      <c r="W4" s="49">
        <v>1</v>
      </c>
      <c r="X4" s="49">
        <v>0</v>
      </c>
      <c r="Y4" s="49">
        <v>0.701752</v>
      </c>
      <c r="Z4" s="49">
        <v>0</v>
      </c>
      <c r="AA4" s="49">
        <v>0</v>
      </c>
      <c r="AB4" s="73">
        <v>4</v>
      </c>
      <c r="AC4" s="73"/>
      <c r="AD4" s="74"/>
      <c r="AE4" s="80" t="s">
        <v>1353</v>
      </c>
      <c r="AF4" s="80">
        <v>186</v>
      </c>
      <c r="AG4" s="80">
        <v>109</v>
      </c>
      <c r="AH4" s="80">
        <v>216</v>
      </c>
      <c r="AI4" s="80">
        <v>819</v>
      </c>
      <c r="AJ4" s="80"/>
      <c r="AK4" s="80" t="s">
        <v>1515</v>
      </c>
      <c r="AL4" s="80" t="s">
        <v>1665</v>
      </c>
      <c r="AM4" s="80"/>
      <c r="AN4" s="80"/>
      <c r="AO4" s="82">
        <v>41941.99318287037</v>
      </c>
      <c r="AP4" s="80"/>
      <c r="AQ4" s="80" t="b">
        <v>1</v>
      </c>
      <c r="AR4" s="80" t="b">
        <v>0</v>
      </c>
      <c r="AS4" s="80" t="b">
        <v>0</v>
      </c>
      <c r="AT4" s="80" t="s">
        <v>1954</v>
      </c>
      <c r="AU4" s="80">
        <v>0</v>
      </c>
      <c r="AV4" s="84" t="s">
        <v>1965</v>
      </c>
      <c r="AW4" s="80" t="b">
        <v>0</v>
      </c>
      <c r="AX4" s="80" t="s">
        <v>2031</v>
      </c>
      <c r="AY4" s="84" t="s">
        <v>2033</v>
      </c>
      <c r="AZ4" s="80" t="s">
        <v>66</v>
      </c>
      <c r="BA4" s="80" t="str">
        <f>REPLACE(INDEX(GroupVertices[Group],MATCH(Vertices[[#This Row],[Vertex]],GroupVertices[Vertex],0)),1,1,"")</f>
        <v>19</v>
      </c>
      <c r="BB4" s="48" t="s">
        <v>537</v>
      </c>
      <c r="BC4" s="48" t="s">
        <v>537</v>
      </c>
      <c r="BD4" s="48" t="s">
        <v>572</v>
      </c>
      <c r="BE4" s="48" t="s">
        <v>572</v>
      </c>
      <c r="BF4" s="48" t="s">
        <v>587</v>
      </c>
      <c r="BG4" s="48" t="s">
        <v>587</v>
      </c>
      <c r="BH4" s="121" t="s">
        <v>2604</v>
      </c>
      <c r="BI4" s="121" t="s">
        <v>2604</v>
      </c>
      <c r="BJ4" s="121" t="s">
        <v>2726</v>
      </c>
      <c r="BK4" s="121" t="s">
        <v>2726</v>
      </c>
      <c r="BL4" s="121">
        <v>0</v>
      </c>
      <c r="BM4" s="124">
        <v>0</v>
      </c>
      <c r="BN4" s="121">
        <v>0</v>
      </c>
      <c r="BO4" s="124">
        <v>0</v>
      </c>
      <c r="BP4" s="121">
        <v>0</v>
      </c>
      <c r="BQ4" s="124">
        <v>0</v>
      </c>
      <c r="BR4" s="121">
        <v>4</v>
      </c>
      <c r="BS4" s="124">
        <v>100</v>
      </c>
      <c r="BT4" s="121">
        <v>4</v>
      </c>
      <c r="BU4" s="2"/>
      <c r="BV4" s="3"/>
      <c r="BW4" s="3"/>
      <c r="BX4" s="3"/>
      <c r="BY4" s="3"/>
    </row>
    <row r="5" spans="1:77" ht="41.45" customHeight="1">
      <c r="A5" s="66" t="s">
        <v>252</v>
      </c>
      <c r="C5" s="67"/>
      <c r="D5" s="67" t="s">
        <v>64</v>
      </c>
      <c r="E5" s="68">
        <v>162</v>
      </c>
      <c r="F5" s="70">
        <v>100</v>
      </c>
      <c r="G5" s="102" t="s">
        <v>677</v>
      </c>
      <c r="H5" s="67"/>
      <c r="I5" s="71" t="s">
        <v>252</v>
      </c>
      <c r="J5" s="72"/>
      <c r="K5" s="72"/>
      <c r="L5" s="71" t="s">
        <v>2199</v>
      </c>
      <c r="M5" s="75">
        <v>1</v>
      </c>
      <c r="N5" s="76">
        <v>5150.9248046875</v>
      </c>
      <c r="O5" s="76">
        <v>5725.0009765625</v>
      </c>
      <c r="P5" s="77"/>
      <c r="Q5" s="78"/>
      <c r="R5" s="78"/>
      <c r="S5" s="88"/>
      <c r="T5" s="48">
        <v>0</v>
      </c>
      <c r="U5" s="48">
        <v>2</v>
      </c>
      <c r="V5" s="49">
        <v>11.633333</v>
      </c>
      <c r="W5" s="49">
        <v>0.002364</v>
      </c>
      <c r="X5" s="49">
        <v>0.005471</v>
      </c>
      <c r="Y5" s="49">
        <v>0.589234</v>
      </c>
      <c r="Z5" s="49">
        <v>0</v>
      </c>
      <c r="AA5" s="49">
        <v>0</v>
      </c>
      <c r="AB5" s="73">
        <v>5</v>
      </c>
      <c r="AC5" s="73"/>
      <c r="AD5" s="74"/>
      <c r="AE5" s="80" t="s">
        <v>1354</v>
      </c>
      <c r="AF5" s="80">
        <v>21</v>
      </c>
      <c r="AG5" s="80">
        <v>1</v>
      </c>
      <c r="AH5" s="80">
        <v>40</v>
      </c>
      <c r="AI5" s="80">
        <v>2</v>
      </c>
      <c r="AJ5" s="80"/>
      <c r="AK5" s="80"/>
      <c r="AL5" s="80" t="s">
        <v>1666</v>
      </c>
      <c r="AM5" s="80"/>
      <c r="AN5" s="80"/>
      <c r="AO5" s="82">
        <v>43420.01311342593</v>
      </c>
      <c r="AP5" s="80"/>
      <c r="AQ5" s="80" t="b">
        <v>1</v>
      </c>
      <c r="AR5" s="80" t="b">
        <v>1</v>
      </c>
      <c r="AS5" s="80" t="b">
        <v>0</v>
      </c>
      <c r="AT5" s="80" t="s">
        <v>1298</v>
      </c>
      <c r="AU5" s="80">
        <v>0</v>
      </c>
      <c r="AV5" s="80"/>
      <c r="AW5" s="80" t="b">
        <v>0</v>
      </c>
      <c r="AX5" s="80" t="s">
        <v>2031</v>
      </c>
      <c r="AY5" s="84" t="s">
        <v>2034</v>
      </c>
      <c r="AZ5" s="80" t="s">
        <v>66</v>
      </c>
      <c r="BA5" s="80" t="str">
        <f>REPLACE(INDEX(GroupVertices[Group],MATCH(Vertices[[#This Row],[Vertex]],GroupVertices[Vertex],0)),1,1,"")</f>
        <v>4</v>
      </c>
      <c r="BB5" s="48"/>
      <c r="BC5" s="48"/>
      <c r="BD5" s="48"/>
      <c r="BE5" s="48"/>
      <c r="BF5" s="48" t="s">
        <v>2818</v>
      </c>
      <c r="BG5" s="48" t="s">
        <v>2837</v>
      </c>
      <c r="BH5" s="121" t="s">
        <v>2854</v>
      </c>
      <c r="BI5" s="121" t="s">
        <v>2946</v>
      </c>
      <c r="BJ5" s="121" t="s">
        <v>2986</v>
      </c>
      <c r="BK5" s="121" t="s">
        <v>2986</v>
      </c>
      <c r="BL5" s="121">
        <v>0</v>
      </c>
      <c r="BM5" s="124">
        <v>0</v>
      </c>
      <c r="BN5" s="121">
        <v>1</v>
      </c>
      <c r="BO5" s="124">
        <v>4</v>
      </c>
      <c r="BP5" s="121">
        <v>0</v>
      </c>
      <c r="BQ5" s="124">
        <v>0</v>
      </c>
      <c r="BR5" s="121">
        <v>24</v>
      </c>
      <c r="BS5" s="124">
        <v>96</v>
      </c>
      <c r="BT5" s="121">
        <v>25</v>
      </c>
      <c r="BU5" s="2"/>
      <c r="BV5" s="3"/>
      <c r="BW5" s="3"/>
      <c r="BX5" s="3"/>
      <c r="BY5" s="3"/>
    </row>
    <row r="6" spans="1:77" ht="41.45" customHeight="1">
      <c r="A6" s="66" t="s">
        <v>281</v>
      </c>
      <c r="C6" s="67"/>
      <c r="D6" s="67" t="s">
        <v>64</v>
      </c>
      <c r="E6" s="68">
        <v>165.85015020321612</v>
      </c>
      <c r="F6" s="70">
        <v>99.98467002653264</v>
      </c>
      <c r="G6" s="102" t="s">
        <v>700</v>
      </c>
      <c r="H6" s="67"/>
      <c r="I6" s="71" t="s">
        <v>281</v>
      </c>
      <c r="J6" s="72"/>
      <c r="K6" s="72"/>
      <c r="L6" s="71" t="s">
        <v>2200</v>
      </c>
      <c r="M6" s="75">
        <v>6.108969157553381</v>
      </c>
      <c r="N6" s="76">
        <v>4871.17041015625</v>
      </c>
      <c r="O6" s="76">
        <v>4625.9111328125</v>
      </c>
      <c r="P6" s="77"/>
      <c r="Q6" s="78"/>
      <c r="R6" s="78"/>
      <c r="S6" s="88"/>
      <c r="T6" s="48">
        <v>4</v>
      </c>
      <c r="U6" s="48">
        <v>2</v>
      </c>
      <c r="V6" s="49">
        <v>152.379792</v>
      </c>
      <c r="W6" s="49">
        <v>0.002445</v>
      </c>
      <c r="X6" s="49">
        <v>0.008214</v>
      </c>
      <c r="Y6" s="49">
        <v>1.297806</v>
      </c>
      <c r="Z6" s="49">
        <v>0</v>
      </c>
      <c r="AA6" s="49">
        <v>0</v>
      </c>
      <c r="AB6" s="73">
        <v>6</v>
      </c>
      <c r="AC6" s="73"/>
      <c r="AD6" s="74"/>
      <c r="AE6" s="80" t="s">
        <v>1355</v>
      </c>
      <c r="AF6" s="80">
        <v>168</v>
      </c>
      <c r="AG6" s="80">
        <v>183</v>
      </c>
      <c r="AH6" s="80">
        <v>216</v>
      </c>
      <c r="AI6" s="80">
        <v>163</v>
      </c>
      <c r="AJ6" s="80"/>
      <c r="AK6" s="80"/>
      <c r="AL6" s="80"/>
      <c r="AM6" s="80"/>
      <c r="AN6" s="80"/>
      <c r="AO6" s="82">
        <v>41927.44865740741</v>
      </c>
      <c r="AP6" s="80"/>
      <c r="AQ6" s="80" t="b">
        <v>1</v>
      </c>
      <c r="AR6" s="80" t="b">
        <v>0</v>
      </c>
      <c r="AS6" s="80" t="b">
        <v>1</v>
      </c>
      <c r="AT6" s="80" t="s">
        <v>1298</v>
      </c>
      <c r="AU6" s="80">
        <v>3</v>
      </c>
      <c r="AV6" s="84" t="s">
        <v>1965</v>
      </c>
      <c r="AW6" s="80" t="b">
        <v>0</v>
      </c>
      <c r="AX6" s="80" t="s">
        <v>2031</v>
      </c>
      <c r="AY6" s="84" t="s">
        <v>2035</v>
      </c>
      <c r="AZ6" s="80" t="s">
        <v>66</v>
      </c>
      <c r="BA6" s="80" t="str">
        <f>REPLACE(INDEX(GroupVertices[Group],MATCH(Vertices[[#This Row],[Vertex]],GroupVertices[Vertex],0)),1,1,"")</f>
        <v>4</v>
      </c>
      <c r="BB6" s="48" t="s">
        <v>2794</v>
      </c>
      <c r="BC6" s="48" t="s">
        <v>2794</v>
      </c>
      <c r="BD6" s="48" t="s">
        <v>2462</v>
      </c>
      <c r="BE6" s="48" t="s">
        <v>2462</v>
      </c>
      <c r="BF6" s="48" t="s">
        <v>2819</v>
      </c>
      <c r="BG6" s="48" t="s">
        <v>2838</v>
      </c>
      <c r="BH6" s="121" t="s">
        <v>2855</v>
      </c>
      <c r="BI6" s="121" t="s">
        <v>2947</v>
      </c>
      <c r="BJ6" s="121" t="s">
        <v>2987</v>
      </c>
      <c r="BK6" s="121" t="s">
        <v>2987</v>
      </c>
      <c r="BL6" s="121">
        <v>6</v>
      </c>
      <c r="BM6" s="124">
        <v>8.955223880597014</v>
      </c>
      <c r="BN6" s="121">
        <v>2</v>
      </c>
      <c r="BO6" s="124">
        <v>2.985074626865672</v>
      </c>
      <c r="BP6" s="121">
        <v>0</v>
      </c>
      <c r="BQ6" s="124">
        <v>0</v>
      </c>
      <c r="BR6" s="121">
        <v>59</v>
      </c>
      <c r="BS6" s="124">
        <v>88.05970149253731</v>
      </c>
      <c r="BT6" s="121">
        <v>67</v>
      </c>
      <c r="BU6" s="2"/>
      <c r="BV6" s="3"/>
      <c r="BW6" s="3"/>
      <c r="BX6" s="3"/>
      <c r="BY6" s="3"/>
    </row>
    <row r="7" spans="1:77" ht="41.45" customHeight="1">
      <c r="A7" s="66" t="s">
        <v>350</v>
      </c>
      <c r="C7" s="67"/>
      <c r="D7" s="67" t="s">
        <v>64</v>
      </c>
      <c r="E7" s="68">
        <v>249.13609168707242</v>
      </c>
      <c r="F7" s="70">
        <v>99.65305406202181</v>
      </c>
      <c r="G7" s="102" t="s">
        <v>770</v>
      </c>
      <c r="H7" s="67"/>
      <c r="I7" s="71" t="s">
        <v>350</v>
      </c>
      <c r="J7" s="72"/>
      <c r="K7" s="72"/>
      <c r="L7" s="71" t="s">
        <v>2201</v>
      </c>
      <c r="M7" s="75">
        <v>116.62551626352955</v>
      </c>
      <c r="N7" s="76">
        <v>5245.4951171875</v>
      </c>
      <c r="O7" s="76">
        <v>7564.455078125</v>
      </c>
      <c r="P7" s="77"/>
      <c r="Q7" s="78"/>
      <c r="R7" s="78"/>
      <c r="S7" s="88"/>
      <c r="T7" s="48">
        <v>14</v>
      </c>
      <c r="U7" s="48">
        <v>9</v>
      </c>
      <c r="V7" s="49">
        <v>5144.352636</v>
      </c>
      <c r="W7" s="49">
        <v>0.003367</v>
      </c>
      <c r="X7" s="49">
        <v>0.036426</v>
      </c>
      <c r="Y7" s="49">
        <v>5.143694</v>
      </c>
      <c r="Z7" s="49">
        <v>0.02631578947368421</v>
      </c>
      <c r="AA7" s="49">
        <v>0.10526315789473684</v>
      </c>
      <c r="AB7" s="73">
        <v>7</v>
      </c>
      <c r="AC7" s="73"/>
      <c r="AD7" s="74"/>
      <c r="AE7" s="80" t="s">
        <v>1356</v>
      </c>
      <c r="AF7" s="80">
        <v>3628</v>
      </c>
      <c r="AG7" s="80">
        <v>4120</v>
      </c>
      <c r="AH7" s="80">
        <v>16825</v>
      </c>
      <c r="AI7" s="80">
        <v>8713</v>
      </c>
      <c r="AJ7" s="80"/>
      <c r="AK7" s="80" t="s">
        <v>1516</v>
      </c>
      <c r="AL7" s="80" t="s">
        <v>1667</v>
      </c>
      <c r="AM7" s="84" t="s">
        <v>1766</v>
      </c>
      <c r="AN7" s="80"/>
      <c r="AO7" s="82">
        <v>40308.888078703705</v>
      </c>
      <c r="AP7" s="84" t="s">
        <v>1835</v>
      </c>
      <c r="AQ7" s="80" t="b">
        <v>1</v>
      </c>
      <c r="AR7" s="80" t="b">
        <v>0</v>
      </c>
      <c r="AS7" s="80" t="b">
        <v>1</v>
      </c>
      <c r="AT7" s="80" t="s">
        <v>1298</v>
      </c>
      <c r="AU7" s="80">
        <v>39</v>
      </c>
      <c r="AV7" s="84" t="s">
        <v>1965</v>
      </c>
      <c r="AW7" s="80" t="b">
        <v>0</v>
      </c>
      <c r="AX7" s="80" t="s">
        <v>2031</v>
      </c>
      <c r="AY7" s="84" t="s">
        <v>2036</v>
      </c>
      <c r="AZ7" s="80" t="s">
        <v>66</v>
      </c>
      <c r="BA7" s="80" t="str">
        <f>REPLACE(INDEX(GroupVertices[Group],MATCH(Vertices[[#This Row],[Vertex]],GroupVertices[Vertex],0)),1,1,"")</f>
        <v>4</v>
      </c>
      <c r="BB7" s="48" t="s">
        <v>2795</v>
      </c>
      <c r="BC7" s="48" t="s">
        <v>2795</v>
      </c>
      <c r="BD7" s="48" t="s">
        <v>2808</v>
      </c>
      <c r="BE7" s="48" t="s">
        <v>2808</v>
      </c>
      <c r="BF7" s="48" t="s">
        <v>2820</v>
      </c>
      <c r="BG7" s="48" t="s">
        <v>2839</v>
      </c>
      <c r="BH7" s="121" t="s">
        <v>2856</v>
      </c>
      <c r="BI7" s="121" t="s">
        <v>2948</v>
      </c>
      <c r="BJ7" s="121" t="s">
        <v>2988</v>
      </c>
      <c r="BK7" s="121" t="s">
        <v>3070</v>
      </c>
      <c r="BL7" s="121">
        <v>22</v>
      </c>
      <c r="BM7" s="124">
        <v>8.494208494208495</v>
      </c>
      <c r="BN7" s="121">
        <v>3</v>
      </c>
      <c r="BO7" s="124">
        <v>1.1583011583011582</v>
      </c>
      <c r="BP7" s="121">
        <v>0</v>
      </c>
      <c r="BQ7" s="124">
        <v>0</v>
      </c>
      <c r="BR7" s="121">
        <v>234</v>
      </c>
      <c r="BS7" s="124">
        <v>90.34749034749035</v>
      </c>
      <c r="BT7" s="121">
        <v>259</v>
      </c>
      <c r="BU7" s="2"/>
      <c r="BV7" s="3"/>
      <c r="BW7" s="3"/>
      <c r="BX7" s="3"/>
      <c r="BY7" s="3"/>
    </row>
    <row r="8" spans="1:77" ht="41.45" customHeight="1">
      <c r="A8" s="66" t="s">
        <v>253</v>
      </c>
      <c r="C8" s="67"/>
      <c r="D8" s="67" t="s">
        <v>64</v>
      </c>
      <c r="E8" s="68">
        <v>171.7311488652715</v>
      </c>
      <c r="F8" s="70">
        <v>99.96125391321438</v>
      </c>
      <c r="G8" s="102" t="s">
        <v>1978</v>
      </c>
      <c r="H8" s="67"/>
      <c r="I8" s="71" t="s">
        <v>253</v>
      </c>
      <c r="J8" s="72"/>
      <c r="K8" s="72"/>
      <c r="L8" s="71" t="s">
        <v>2202</v>
      </c>
      <c r="M8" s="75">
        <v>13.912779189420634</v>
      </c>
      <c r="N8" s="76">
        <v>2318.9033203125</v>
      </c>
      <c r="O8" s="76">
        <v>7186.56201171875</v>
      </c>
      <c r="P8" s="77"/>
      <c r="Q8" s="78"/>
      <c r="R8" s="78"/>
      <c r="S8" s="88"/>
      <c r="T8" s="48">
        <v>0</v>
      </c>
      <c r="U8" s="48">
        <v>2</v>
      </c>
      <c r="V8" s="49">
        <v>0</v>
      </c>
      <c r="W8" s="49">
        <v>0.002475</v>
      </c>
      <c r="X8" s="49">
        <v>0.010182</v>
      </c>
      <c r="Y8" s="49">
        <v>0.607429</v>
      </c>
      <c r="Z8" s="49">
        <v>0.5</v>
      </c>
      <c r="AA8" s="49">
        <v>0</v>
      </c>
      <c r="AB8" s="73">
        <v>8</v>
      </c>
      <c r="AC8" s="73"/>
      <c r="AD8" s="74"/>
      <c r="AE8" s="80" t="s">
        <v>1357</v>
      </c>
      <c r="AF8" s="80">
        <v>1382</v>
      </c>
      <c r="AG8" s="80">
        <v>461</v>
      </c>
      <c r="AH8" s="80">
        <v>9572</v>
      </c>
      <c r="AI8" s="80">
        <v>4999</v>
      </c>
      <c r="AJ8" s="80"/>
      <c r="AK8" s="80" t="s">
        <v>1517</v>
      </c>
      <c r="AL8" s="80" t="s">
        <v>1668</v>
      </c>
      <c r="AM8" s="80"/>
      <c r="AN8" s="80"/>
      <c r="AO8" s="82">
        <v>40344.78503472222</v>
      </c>
      <c r="AP8" s="84" t="s">
        <v>1836</v>
      </c>
      <c r="AQ8" s="80" t="b">
        <v>0</v>
      </c>
      <c r="AR8" s="80" t="b">
        <v>0</v>
      </c>
      <c r="AS8" s="80" t="b">
        <v>1</v>
      </c>
      <c r="AT8" s="80" t="s">
        <v>1955</v>
      </c>
      <c r="AU8" s="80">
        <v>13</v>
      </c>
      <c r="AV8" s="84" t="s">
        <v>1966</v>
      </c>
      <c r="AW8" s="80" t="b">
        <v>0</v>
      </c>
      <c r="AX8" s="80" t="s">
        <v>2031</v>
      </c>
      <c r="AY8" s="84" t="s">
        <v>2037</v>
      </c>
      <c r="AZ8" s="80" t="s">
        <v>66</v>
      </c>
      <c r="BA8" s="80" t="str">
        <f>REPLACE(INDEX(GroupVertices[Group],MATCH(Vertices[[#This Row],[Vertex]],GroupVertices[Vertex],0)),1,1,"")</f>
        <v>1</v>
      </c>
      <c r="BB8" s="48"/>
      <c r="BC8" s="48"/>
      <c r="BD8" s="48"/>
      <c r="BE8" s="48"/>
      <c r="BF8" s="48" t="s">
        <v>590</v>
      </c>
      <c r="BG8" s="48" t="s">
        <v>590</v>
      </c>
      <c r="BH8" s="121" t="s">
        <v>2857</v>
      </c>
      <c r="BI8" s="121" t="s">
        <v>2857</v>
      </c>
      <c r="BJ8" s="121" t="s">
        <v>2989</v>
      </c>
      <c r="BK8" s="121" t="s">
        <v>2989</v>
      </c>
      <c r="BL8" s="121">
        <v>0</v>
      </c>
      <c r="BM8" s="124">
        <v>0</v>
      </c>
      <c r="BN8" s="121">
        <v>0</v>
      </c>
      <c r="BO8" s="124">
        <v>0</v>
      </c>
      <c r="BP8" s="121">
        <v>0</v>
      </c>
      <c r="BQ8" s="124">
        <v>0</v>
      </c>
      <c r="BR8" s="121">
        <v>7</v>
      </c>
      <c r="BS8" s="124">
        <v>100</v>
      </c>
      <c r="BT8" s="121">
        <v>7</v>
      </c>
      <c r="BU8" s="2"/>
      <c r="BV8" s="3"/>
      <c r="BW8" s="3"/>
      <c r="BX8" s="3"/>
      <c r="BY8" s="3"/>
    </row>
    <row r="9" spans="1:77" ht="41.45" customHeight="1">
      <c r="A9" s="66" t="s">
        <v>294</v>
      </c>
      <c r="C9" s="67"/>
      <c r="D9" s="67" t="s">
        <v>64</v>
      </c>
      <c r="E9" s="68">
        <v>166.35786231792594</v>
      </c>
      <c r="F9" s="70">
        <v>99.98264849156992</v>
      </c>
      <c r="G9" s="102" t="s">
        <v>1979</v>
      </c>
      <c r="H9" s="67"/>
      <c r="I9" s="71" t="s">
        <v>294</v>
      </c>
      <c r="J9" s="72"/>
      <c r="K9" s="72"/>
      <c r="L9" s="71" t="s">
        <v>2203</v>
      </c>
      <c r="M9" s="75">
        <v>6.782679376131849</v>
      </c>
      <c r="N9" s="76">
        <v>2236.730712890625</v>
      </c>
      <c r="O9" s="76">
        <v>6860.3720703125</v>
      </c>
      <c r="P9" s="77"/>
      <c r="Q9" s="78"/>
      <c r="R9" s="78"/>
      <c r="S9" s="88"/>
      <c r="T9" s="48">
        <v>2</v>
      </c>
      <c r="U9" s="48">
        <v>3</v>
      </c>
      <c r="V9" s="49">
        <v>52.919048</v>
      </c>
      <c r="W9" s="49">
        <v>0.002597</v>
      </c>
      <c r="X9" s="49">
        <v>0.0142</v>
      </c>
      <c r="Y9" s="49">
        <v>1.069848</v>
      </c>
      <c r="Z9" s="49">
        <v>0.16666666666666666</v>
      </c>
      <c r="AA9" s="49">
        <v>0</v>
      </c>
      <c r="AB9" s="73">
        <v>9</v>
      </c>
      <c r="AC9" s="73"/>
      <c r="AD9" s="74"/>
      <c r="AE9" s="80" t="s">
        <v>1358</v>
      </c>
      <c r="AF9" s="80">
        <v>300</v>
      </c>
      <c r="AG9" s="80">
        <v>207</v>
      </c>
      <c r="AH9" s="80">
        <v>1194</v>
      </c>
      <c r="AI9" s="80">
        <v>851</v>
      </c>
      <c r="AJ9" s="80"/>
      <c r="AK9" s="80" t="s">
        <v>1518</v>
      </c>
      <c r="AL9" s="80" t="s">
        <v>1669</v>
      </c>
      <c r="AM9" s="84" t="s">
        <v>1767</v>
      </c>
      <c r="AN9" s="80"/>
      <c r="AO9" s="82">
        <v>42838.80369212963</v>
      </c>
      <c r="AP9" s="84" t="s">
        <v>1837</v>
      </c>
      <c r="AQ9" s="80" t="b">
        <v>1</v>
      </c>
      <c r="AR9" s="80" t="b">
        <v>0</v>
      </c>
      <c r="AS9" s="80" t="b">
        <v>0</v>
      </c>
      <c r="AT9" s="80" t="s">
        <v>1956</v>
      </c>
      <c r="AU9" s="80">
        <v>5</v>
      </c>
      <c r="AV9" s="80"/>
      <c r="AW9" s="80" t="b">
        <v>0</v>
      </c>
      <c r="AX9" s="80" t="s">
        <v>2031</v>
      </c>
      <c r="AY9" s="84" t="s">
        <v>2038</v>
      </c>
      <c r="AZ9" s="80" t="s">
        <v>66</v>
      </c>
      <c r="BA9" s="80" t="str">
        <f>REPLACE(INDEX(GroupVertices[Group],MATCH(Vertices[[#This Row],[Vertex]],GroupVertices[Vertex],0)),1,1,"")</f>
        <v>1</v>
      </c>
      <c r="BB9" s="48"/>
      <c r="BC9" s="48"/>
      <c r="BD9" s="48"/>
      <c r="BE9" s="48"/>
      <c r="BF9" s="48" t="s">
        <v>2821</v>
      </c>
      <c r="BG9" s="48" t="s">
        <v>590</v>
      </c>
      <c r="BH9" s="121" t="s">
        <v>2858</v>
      </c>
      <c r="BI9" s="121" t="s">
        <v>2949</v>
      </c>
      <c r="BJ9" s="121" t="s">
        <v>2990</v>
      </c>
      <c r="BK9" s="121" t="s">
        <v>2990</v>
      </c>
      <c r="BL9" s="121">
        <v>4</v>
      </c>
      <c r="BM9" s="124">
        <v>6.896551724137931</v>
      </c>
      <c r="BN9" s="121">
        <v>0</v>
      </c>
      <c r="BO9" s="124">
        <v>0</v>
      </c>
      <c r="BP9" s="121">
        <v>0</v>
      </c>
      <c r="BQ9" s="124">
        <v>0</v>
      </c>
      <c r="BR9" s="121">
        <v>54</v>
      </c>
      <c r="BS9" s="124">
        <v>93.10344827586206</v>
      </c>
      <c r="BT9" s="121">
        <v>58</v>
      </c>
      <c r="BU9" s="2"/>
      <c r="BV9" s="3"/>
      <c r="BW9" s="3"/>
      <c r="BX9" s="3"/>
      <c r="BY9" s="3"/>
    </row>
    <row r="10" spans="1:77" ht="41.45" customHeight="1">
      <c r="A10" s="66" t="s">
        <v>387</v>
      </c>
      <c r="C10" s="67"/>
      <c r="D10" s="67" t="s">
        <v>64</v>
      </c>
      <c r="E10" s="68">
        <v>425.29104081993285</v>
      </c>
      <c r="F10" s="70">
        <v>98.95166566057867</v>
      </c>
      <c r="G10" s="102" t="s">
        <v>778</v>
      </c>
      <c r="H10" s="67"/>
      <c r="I10" s="71" t="s">
        <v>387</v>
      </c>
      <c r="J10" s="72"/>
      <c r="K10" s="72"/>
      <c r="L10" s="71" t="s">
        <v>2204</v>
      </c>
      <c r="M10" s="75">
        <v>350.37489085115044</v>
      </c>
      <c r="N10" s="76">
        <v>1569.320068359375</v>
      </c>
      <c r="O10" s="76">
        <v>7163.240234375</v>
      </c>
      <c r="P10" s="77"/>
      <c r="Q10" s="78"/>
      <c r="R10" s="78"/>
      <c r="S10" s="88"/>
      <c r="T10" s="48">
        <v>32</v>
      </c>
      <c r="U10" s="48">
        <v>9</v>
      </c>
      <c r="V10" s="49">
        <v>8824.690715</v>
      </c>
      <c r="W10" s="49">
        <v>0.003623</v>
      </c>
      <c r="X10" s="49">
        <v>0.068881</v>
      </c>
      <c r="Y10" s="49">
        <v>9.744842</v>
      </c>
      <c r="Z10" s="49">
        <v>0.018487394957983194</v>
      </c>
      <c r="AA10" s="49">
        <v>0.11428571428571428</v>
      </c>
      <c r="AB10" s="73">
        <v>10</v>
      </c>
      <c r="AC10" s="73"/>
      <c r="AD10" s="74"/>
      <c r="AE10" s="80" t="s">
        <v>1359</v>
      </c>
      <c r="AF10" s="80">
        <v>671</v>
      </c>
      <c r="AG10" s="80">
        <v>12447</v>
      </c>
      <c r="AH10" s="80">
        <v>8281</v>
      </c>
      <c r="AI10" s="80">
        <v>5440</v>
      </c>
      <c r="AJ10" s="80"/>
      <c r="AK10" s="80" t="s">
        <v>1519</v>
      </c>
      <c r="AL10" s="80" t="s">
        <v>1328</v>
      </c>
      <c r="AM10" s="84" t="s">
        <v>1768</v>
      </c>
      <c r="AN10" s="80"/>
      <c r="AO10" s="82">
        <v>41109.9578587963</v>
      </c>
      <c r="AP10" s="84" t="s">
        <v>1838</v>
      </c>
      <c r="AQ10" s="80" t="b">
        <v>0</v>
      </c>
      <c r="AR10" s="80" t="b">
        <v>0</v>
      </c>
      <c r="AS10" s="80" t="b">
        <v>1</v>
      </c>
      <c r="AT10" s="80" t="s">
        <v>1298</v>
      </c>
      <c r="AU10" s="80">
        <v>140</v>
      </c>
      <c r="AV10" s="84" t="s">
        <v>1965</v>
      </c>
      <c r="AW10" s="80" t="b">
        <v>0</v>
      </c>
      <c r="AX10" s="80" t="s">
        <v>2031</v>
      </c>
      <c r="AY10" s="84" t="s">
        <v>2039</v>
      </c>
      <c r="AZ10" s="80" t="s">
        <v>66</v>
      </c>
      <c r="BA10" s="80" t="str">
        <f>REPLACE(INDEX(GroupVertices[Group],MATCH(Vertices[[#This Row],[Vertex]],GroupVertices[Vertex],0)),1,1,"")</f>
        <v>1</v>
      </c>
      <c r="BB10" s="48" t="s">
        <v>557</v>
      </c>
      <c r="BC10" s="48" t="s">
        <v>557</v>
      </c>
      <c r="BD10" s="48" t="s">
        <v>575</v>
      </c>
      <c r="BE10" s="48" t="s">
        <v>575</v>
      </c>
      <c r="BF10" s="48" t="s">
        <v>628</v>
      </c>
      <c r="BG10" s="48" t="s">
        <v>632</v>
      </c>
      <c r="BH10" s="121" t="s">
        <v>2859</v>
      </c>
      <c r="BI10" s="121" t="s">
        <v>2950</v>
      </c>
      <c r="BJ10" s="121" t="s">
        <v>2991</v>
      </c>
      <c r="BK10" s="121" t="s">
        <v>2991</v>
      </c>
      <c r="BL10" s="121">
        <v>8</v>
      </c>
      <c r="BM10" s="124">
        <v>8.791208791208792</v>
      </c>
      <c r="BN10" s="121">
        <v>0</v>
      </c>
      <c r="BO10" s="124">
        <v>0</v>
      </c>
      <c r="BP10" s="121">
        <v>0</v>
      </c>
      <c r="BQ10" s="124">
        <v>0</v>
      </c>
      <c r="BR10" s="121">
        <v>83</v>
      </c>
      <c r="BS10" s="124">
        <v>91.20879120879121</v>
      </c>
      <c r="BT10" s="121">
        <v>91</v>
      </c>
      <c r="BU10" s="2"/>
      <c r="BV10" s="3"/>
      <c r="BW10" s="3"/>
      <c r="BX10" s="3"/>
      <c r="BY10" s="3"/>
    </row>
    <row r="11" spans="1:77" ht="41.45" customHeight="1">
      <c r="A11" s="66" t="s">
        <v>254</v>
      </c>
      <c r="C11" s="67"/>
      <c r="D11" s="67" t="s">
        <v>64</v>
      </c>
      <c r="E11" s="68">
        <v>165.57513947441495</v>
      </c>
      <c r="F11" s="70">
        <v>99.98576502463746</v>
      </c>
      <c r="G11" s="102" t="s">
        <v>678</v>
      </c>
      <c r="H11" s="67"/>
      <c r="I11" s="71" t="s">
        <v>254</v>
      </c>
      <c r="J11" s="72"/>
      <c r="K11" s="72"/>
      <c r="L11" s="71" t="s">
        <v>2205</v>
      </c>
      <c r="M11" s="75">
        <v>5.744042789156711</v>
      </c>
      <c r="N11" s="76">
        <v>9136.787109375</v>
      </c>
      <c r="O11" s="76">
        <v>5076.41552734375</v>
      </c>
      <c r="P11" s="77"/>
      <c r="Q11" s="78"/>
      <c r="R11" s="78"/>
      <c r="S11" s="88"/>
      <c r="T11" s="48">
        <v>1</v>
      </c>
      <c r="U11" s="48">
        <v>1</v>
      </c>
      <c r="V11" s="49">
        <v>0</v>
      </c>
      <c r="W11" s="49">
        <v>0</v>
      </c>
      <c r="X11" s="49">
        <v>0</v>
      </c>
      <c r="Y11" s="49">
        <v>0.999997</v>
      </c>
      <c r="Z11" s="49">
        <v>0</v>
      </c>
      <c r="AA11" s="49" t="s">
        <v>3693</v>
      </c>
      <c r="AB11" s="73">
        <v>11</v>
      </c>
      <c r="AC11" s="73"/>
      <c r="AD11" s="74"/>
      <c r="AE11" s="80" t="s">
        <v>1360</v>
      </c>
      <c r="AF11" s="80">
        <v>617</v>
      </c>
      <c r="AG11" s="80">
        <v>170</v>
      </c>
      <c r="AH11" s="80">
        <v>1837</v>
      </c>
      <c r="AI11" s="80">
        <v>215</v>
      </c>
      <c r="AJ11" s="80"/>
      <c r="AK11" s="80" t="s">
        <v>1520</v>
      </c>
      <c r="AL11" s="80" t="s">
        <v>1670</v>
      </c>
      <c r="AM11" s="84" t="s">
        <v>1769</v>
      </c>
      <c r="AN11" s="80"/>
      <c r="AO11" s="82">
        <v>41016.67685185185</v>
      </c>
      <c r="AP11" s="80"/>
      <c r="AQ11" s="80" t="b">
        <v>0</v>
      </c>
      <c r="AR11" s="80" t="b">
        <v>0</v>
      </c>
      <c r="AS11" s="80" t="b">
        <v>0</v>
      </c>
      <c r="AT11" s="80" t="s">
        <v>1298</v>
      </c>
      <c r="AU11" s="80">
        <v>4</v>
      </c>
      <c r="AV11" s="84" t="s">
        <v>1965</v>
      </c>
      <c r="AW11" s="80" t="b">
        <v>0</v>
      </c>
      <c r="AX11" s="80" t="s">
        <v>2031</v>
      </c>
      <c r="AY11" s="84" t="s">
        <v>2040</v>
      </c>
      <c r="AZ11" s="80" t="s">
        <v>66</v>
      </c>
      <c r="BA11" s="80" t="str">
        <f>REPLACE(INDEX(GroupVertices[Group],MATCH(Vertices[[#This Row],[Vertex]],GroupVertices[Vertex],0)),1,1,"")</f>
        <v>12</v>
      </c>
      <c r="BB11" s="48"/>
      <c r="BC11" s="48"/>
      <c r="BD11" s="48"/>
      <c r="BE11" s="48"/>
      <c r="BF11" s="48" t="s">
        <v>591</v>
      </c>
      <c r="BG11" s="48" t="s">
        <v>591</v>
      </c>
      <c r="BH11" s="121" t="s">
        <v>2860</v>
      </c>
      <c r="BI11" s="121" t="s">
        <v>2860</v>
      </c>
      <c r="BJ11" s="121" t="s">
        <v>2992</v>
      </c>
      <c r="BK11" s="121" t="s">
        <v>2992</v>
      </c>
      <c r="BL11" s="121">
        <v>2</v>
      </c>
      <c r="BM11" s="124">
        <v>4.3478260869565215</v>
      </c>
      <c r="BN11" s="121">
        <v>1</v>
      </c>
      <c r="BO11" s="124">
        <v>2.1739130434782608</v>
      </c>
      <c r="BP11" s="121">
        <v>0</v>
      </c>
      <c r="BQ11" s="124">
        <v>0</v>
      </c>
      <c r="BR11" s="121">
        <v>43</v>
      </c>
      <c r="BS11" s="124">
        <v>93.47826086956522</v>
      </c>
      <c r="BT11" s="121">
        <v>46</v>
      </c>
      <c r="BU11" s="2"/>
      <c r="BV11" s="3"/>
      <c r="BW11" s="3"/>
      <c r="BX11" s="3"/>
      <c r="BY11" s="3"/>
    </row>
    <row r="12" spans="1:77" ht="41.45" customHeight="1">
      <c r="A12" s="66" t="s">
        <v>255</v>
      </c>
      <c r="C12" s="67"/>
      <c r="D12" s="67" t="s">
        <v>64</v>
      </c>
      <c r="E12" s="68">
        <v>175.94092848307375</v>
      </c>
      <c r="F12" s="70">
        <v>99.94449201914843</v>
      </c>
      <c r="G12" s="102" t="s">
        <v>679</v>
      </c>
      <c r="H12" s="67"/>
      <c r="I12" s="71" t="s">
        <v>255</v>
      </c>
      <c r="J12" s="72"/>
      <c r="K12" s="72"/>
      <c r="L12" s="71" t="s">
        <v>2206</v>
      </c>
      <c r="M12" s="75">
        <v>19.49895975180043</v>
      </c>
      <c r="N12" s="76">
        <v>1333.3575439453125</v>
      </c>
      <c r="O12" s="76">
        <v>893.7805786132812</v>
      </c>
      <c r="P12" s="77"/>
      <c r="Q12" s="78"/>
      <c r="R12" s="78"/>
      <c r="S12" s="88"/>
      <c r="T12" s="48">
        <v>0</v>
      </c>
      <c r="U12" s="48">
        <v>1</v>
      </c>
      <c r="V12" s="49">
        <v>0</v>
      </c>
      <c r="W12" s="49">
        <v>0.002268</v>
      </c>
      <c r="X12" s="49">
        <v>0.005329</v>
      </c>
      <c r="Y12" s="49">
        <v>0.354075</v>
      </c>
      <c r="Z12" s="49">
        <v>0</v>
      </c>
      <c r="AA12" s="49">
        <v>0</v>
      </c>
      <c r="AB12" s="73">
        <v>12</v>
      </c>
      <c r="AC12" s="73"/>
      <c r="AD12" s="74"/>
      <c r="AE12" s="80" t="s">
        <v>1361</v>
      </c>
      <c r="AF12" s="80">
        <v>586</v>
      </c>
      <c r="AG12" s="80">
        <v>660</v>
      </c>
      <c r="AH12" s="80">
        <v>1949</v>
      </c>
      <c r="AI12" s="80">
        <v>5823</v>
      </c>
      <c r="AJ12" s="80"/>
      <c r="AK12" s="80" t="s">
        <v>1521</v>
      </c>
      <c r="AL12" s="80" t="s">
        <v>1671</v>
      </c>
      <c r="AM12" s="80"/>
      <c r="AN12" s="80"/>
      <c r="AO12" s="82">
        <v>41484.70789351852</v>
      </c>
      <c r="AP12" s="84" t="s">
        <v>1839</v>
      </c>
      <c r="AQ12" s="80" t="b">
        <v>0</v>
      </c>
      <c r="AR12" s="80" t="b">
        <v>0</v>
      </c>
      <c r="AS12" s="80" t="b">
        <v>0</v>
      </c>
      <c r="AT12" s="80" t="s">
        <v>1956</v>
      </c>
      <c r="AU12" s="80">
        <v>11</v>
      </c>
      <c r="AV12" s="84" t="s">
        <v>1967</v>
      </c>
      <c r="AW12" s="80" t="b">
        <v>0</v>
      </c>
      <c r="AX12" s="80" t="s">
        <v>2031</v>
      </c>
      <c r="AY12" s="84" t="s">
        <v>2041</v>
      </c>
      <c r="AZ12" s="80" t="s">
        <v>66</v>
      </c>
      <c r="BA12" s="80" t="str">
        <f>REPLACE(INDEX(GroupVertices[Group],MATCH(Vertices[[#This Row],[Vertex]],GroupVertices[Vertex],0)),1,1,"")</f>
        <v>2</v>
      </c>
      <c r="BB12" s="48"/>
      <c r="BC12" s="48"/>
      <c r="BD12" s="48"/>
      <c r="BE12" s="48"/>
      <c r="BF12" s="48" t="s">
        <v>592</v>
      </c>
      <c r="BG12" s="48" t="s">
        <v>592</v>
      </c>
      <c r="BH12" s="121" t="s">
        <v>2861</v>
      </c>
      <c r="BI12" s="121" t="s">
        <v>2861</v>
      </c>
      <c r="BJ12" s="121" t="s">
        <v>2993</v>
      </c>
      <c r="BK12" s="121" t="s">
        <v>2993</v>
      </c>
      <c r="BL12" s="121">
        <v>5</v>
      </c>
      <c r="BM12" s="124">
        <v>12.820512820512821</v>
      </c>
      <c r="BN12" s="121">
        <v>0</v>
      </c>
      <c r="BO12" s="124">
        <v>0</v>
      </c>
      <c r="BP12" s="121">
        <v>0</v>
      </c>
      <c r="BQ12" s="124">
        <v>0</v>
      </c>
      <c r="BR12" s="121">
        <v>34</v>
      </c>
      <c r="BS12" s="124">
        <v>87.17948717948718</v>
      </c>
      <c r="BT12" s="121">
        <v>39</v>
      </c>
      <c r="BU12" s="2"/>
      <c r="BV12" s="3"/>
      <c r="BW12" s="3"/>
      <c r="BX12" s="3"/>
      <c r="BY12" s="3"/>
    </row>
    <row r="13" spans="1:77" ht="41.45" customHeight="1">
      <c r="A13" s="66" t="s">
        <v>293</v>
      </c>
      <c r="C13" s="67"/>
      <c r="D13" s="67" t="s">
        <v>64</v>
      </c>
      <c r="E13" s="68">
        <v>206.67866609446395</v>
      </c>
      <c r="F13" s="70">
        <v>99.82210492327994</v>
      </c>
      <c r="G13" s="102" t="s">
        <v>707</v>
      </c>
      <c r="H13" s="67"/>
      <c r="I13" s="71" t="s">
        <v>293</v>
      </c>
      <c r="J13" s="72"/>
      <c r="K13" s="72"/>
      <c r="L13" s="71" t="s">
        <v>2207</v>
      </c>
      <c r="M13" s="75">
        <v>60.28649923490517</v>
      </c>
      <c r="N13" s="76">
        <v>1258.474853515625</v>
      </c>
      <c r="O13" s="76">
        <v>2378.57861328125</v>
      </c>
      <c r="P13" s="77"/>
      <c r="Q13" s="78"/>
      <c r="R13" s="78"/>
      <c r="S13" s="88"/>
      <c r="T13" s="48">
        <v>11</v>
      </c>
      <c r="U13" s="48">
        <v>11</v>
      </c>
      <c r="V13" s="49">
        <v>2905.739355</v>
      </c>
      <c r="W13" s="49">
        <v>0.003226</v>
      </c>
      <c r="X13" s="49">
        <v>0.043482</v>
      </c>
      <c r="Y13" s="49">
        <v>4.561683</v>
      </c>
      <c r="Z13" s="49">
        <v>0.058823529411764705</v>
      </c>
      <c r="AA13" s="49">
        <v>0.1111111111111111</v>
      </c>
      <c r="AB13" s="73">
        <v>13</v>
      </c>
      <c r="AC13" s="73"/>
      <c r="AD13" s="74"/>
      <c r="AE13" s="80" t="s">
        <v>1362</v>
      </c>
      <c r="AF13" s="80">
        <v>1051</v>
      </c>
      <c r="AG13" s="80">
        <v>2113</v>
      </c>
      <c r="AH13" s="80">
        <v>3762</v>
      </c>
      <c r="AI13" s="80">
        <v>9027</v>
      </c>
      <c r="AJ13" s="80"/>
      <c r="AK13" s="80" t="s">
        <v>1522</v>
      </c>
      <c r="AL13" s="80" t="s">
        <v>1672</v>
      </c>
      <c r="AM13" s="84" t="s">
        <v>1770</v>
      </c>
      <c r="AN13" s="80"/>
      <c r="AO13" s="82">
        <v>40787.50650462963</v>
      </c>
      <c r="AP13" s="84" t="s">
        <v>1840</v>
      </c>
      <c r="AQ13" s="80" t="b">
        <v>1</v>
      </c>
      <c r="AR13" s="80" t="b">
        <v>0</v>
      </c>
      <c r="AS13" s="80" t="b">
        <v>0</v>
      </c>
      <c r="AT13" s="80" t="s">
        <v>1298</v>
      </c>
      <c r="AU13" s="80">
        <v>34</v>
      </c>
      <c r="AV13" s="84" t="s">
        <v>1965</v>
      </c>
      <c r="AW13" s="80" t="b">
        <v>0</v>
      </c>
      <c r="AX13" s="80" t="s">
        <v>2031</v>
      </c>
      <c r="AY13" s="84" t="s">
        <v>2042</v>
      </c>
      <c r="AZ13" s="80" t="s">
        <v>66</v>
      </c>
      <c r="BA13" s="80" t="str">
        <f>REPLACE(INDEX(GroupVertices[Group],MATCH(Vertices[[#This Row],[Vertex]],GroupVertices[Vertex],0)),1,1,"")</f>
        <v>2</v>
      </c>
      <c r="BB13" s="48" t="s">
        <v>2796</v>
      </c>
      <c r="BC13" s="48" t="s">
        <v>2796</v>
      </c>
      <c r="BD13" s="48" t="s">
        <v>2809</v>
      </c>
      <c r="BE13" s="48" t="s">
        <v>2809</v>
      </c>
      <c r="BF13" s="48" t="s">
        <v>2822</v>
      </c>
      <c r="BG13" s="48" t="s">
        <v>2840</v>
      </c>
      <c r="BH13" s="121" t="s">
        <v>2862</v>
      </c>
      <c r="BI13" s="121" t="s">
        <v>2951</v>
      </c>
      <c r="BJ13" s="121" t="s">
        <v>2994</v>
      </c>
      <c r="BK13" s="121" t="s">
        <v>2994</v>
      </c>
      <c r="BL13" s="121">
        <v>21</v>
      </c>
      <c r="BM13" s="124">
        <v>11.052631578947368</v>
      </c>
      <c r="BN13" s="121">
        <v>3</v>
      </c>
      <c r="BO13" s="124">
        <v>1.5789473684210527</v>
      </c>
      <c r="BP13" s="121">
        <v>0</v>
      </c>
      <c r="BQ13" s="124">
        <v>0</v>
      </c>
      <c r="BR13" s="121">
        <v>166</v>
      </c>
      <c r="BS13" s="124">
        <v>87.36842105263158</v>
      </c>
      <c r="BT13" s="121">
        <v>190</v>
      </c>
      <c r="BU13" s="2"/>
      <c r="BV13" s="3"/>
      <c r="BW13" s="3"/>
      <c r="BX13" s="3"/>
      <c r="BY13" s="3"/>
    </row>
    <row r="14" spans="1:77" ht="41.45" customHeight="1">
      <c r="A14" s="66" t="s">
        <v>256</v>
      </c>
      <c r="C14" s="67"/>
      <c r="D14" s="67" t="s">
        <v>64</v>
      </c>
      <c r="E14" s="68">
        <v>219.54070633377933</v>
      </c>
      <c r="F14" s="70">
        <v>99.77089270422417</v>
      </c>
      <c r="G14" s="102" t="s">
        <v>680</v>
      </c>
      <c r="H14" s="67"/>
      <c r="I14" s="71" t="s">
        <v>256</v>
      </c>
      <c r="J14" s="72"/>
      <c r="K14" s="72"/>
      <c r="L14" s="71" t="s">
        <v>2208</v>
      </c>
      <c r="M14" s="75">
        <v>77.35382477222636</v>
      </c>
      <c r="N14" s="76">
        <v>6607.1259765625</v>
      </c>
      <c r="O14" s="76">
        <v>9628.716796875</v>
      </c>
      <c r="P14" s="77"/>
      <c r="Q14" s="78"/>
      <c r="R14" s="78"/>
      <c r="S14" s="88"/>
      <c r="T14" s="48">
        <v>0</v>
      </c>
      <c r="U14" s="48">
        <v>1</v>
      </c>
      <c r="V14" s="49">
        <v>0</v>
      </c>
      <c r="W14" s="49">
        <v>0.001876</v>
      </c>
      <c r="X14" s="49">
        <v>0.000854</v>
      </c>
      <c r="Y14" s="49">
        <v>0.374729</v>
      </c>
      <c r="Z14" s="49">
        <v>0</v>
      </c>
      <c r="AA14" s="49">
        <v>0</v>
      </c>
      <c r="AB14" s="73">
        <v>14</v>
      </c>
      <c r="AC14" s="73"/>
      <c r="AD14" s="74"/>
      <c r="AE14" s="80" t="s">
        <v>1363</v>
      </c>
      <c r="AF14" s="80">
        <v>2449</v>
      </c>
      <c r="AG14" s="80">
        <v>2721</v>
      </c>
      <c r="AH14" s="80">
        <v>17956</v>
      </c>
      <c r="AI14" s="80">
        <v>38864</v>
      </c>
      <c r="AJ14" s="80"/>
      <c r="AK14" s="80" t="s">
        <v>1523</v>
      </c>
      <c r="AL14" s="80" t="s">
        <v>1673</v>
      </c>
      <c r="AM14" s="84" t="s">
        <v>1771</v>
      </c>
      <c r="AN14" s="80"/>
      <c r="AO14" s="82">
        <v>41615.08391203704</v>
      </c>
      <c r="AP14" s="84" t="s">
        <v>1841</v>
      </c>
      <c r="AQ14" s="80" t="b">
        <v>0</v>
      </c>
      <c r="AR14" s="80" t="b">
        <v>0</v>
      </c>
      <c r="AS14" s="80" t="b">
        <v>1</v>
      </c>
      <c r="AT14" s="80" t="s">
        <v>1298</v>
      </c>
      <c r="AU14" s="80">
        <v>110</v>
      </c>
      <c r="AV14" s="84" t="s">
        <v>1965</v>
      </c>
      <c r="AW14" s="80" t="b">
        <v>0</v>
      </c>
      <c r="AX14" s="80" t="s">
        <v>2031</v>
      </c>
      <c r="AY14" s="84" t="s">
        <v>2043</v>
      </c>
      <c r="AZ14" s="80" t="s">
        <v>66</v>
      </c>
      <c r="BA14" s="80" t="str">
        <f>REPLACE(INDEX(GroupVertices[Group],MATCH(Vertices[[#This Row],[Vertex]],GroupVertices[Vertex],0)),1,1,"")</f>
        <v>6</v>
      </c>
      <c r="BB14" s="48"/>
      <c r="BC14" s="48"/>
      <c r="BD14" s="48"/>
      <c r="BE14" s="48"/>
      <c r="BF14" s="48"/>
      <c r="BG14" s="48"/>
      <c r="BH14" s="121" t="s">
        <v>2863</v>
      </c>
      <c r="BI14" s="121" t="s">
        <v>2863</v>
      </c>
      <c r="BJ14" s="121" t="s">
        <v>2995</v>
      </c>
      <c r="BK14" s="121" t="s">
        <v>2995</v>
      </c>
      <c r="BL14" s="121">
        <v>0</v>
      </c>
      <c r="BM14" s="124">
        <v>0</v>
      </c>
      <c r="BN14" s="121">
        <v>0</v>
      </c>
      <c r="BO14" s="124">
        <v>0</v>
      </c>
      <c r="BP14" s="121">
        <v>0</v>
      </c>
      <c r="BQ14" s="124">
        <v>0</v>
      </c>
      <c r="BR14" s="121">
        <v>24</v>
      </c>
      <c r="BS14" s="124">
        <v>100</v>
      </c>
      <c r="BT14" s="121">
        <v>24</v>
      </c>
      <c r="BU14" s="2"/>
      <c r="BV14" s="3"/>
      <c r="BW14" s="3"/>
      <c r="BX14" s="3"/>
      <c r="BY14" s="3"/>
    </row>
    <row r="15" spans="1:77" ht="41.45" customHeight="1">
      <c r="A15" s="66" t="s">
        <v>322</v>
      </c>
      <c r="C15" s="67"/>
      <c r="D15" s="67" t="s">
        <v>64</v>
      </c>
      <c r="E15" s="68">
        <v>182.22386590260774</v>
      </c>
      <c r="F15" s="70">
        <v>99.91947552398467</v>
      </c>
      <c r="G15" s="102" t="s">
        <v>732</v>
      </c>
      <c r="H15" s="67"/>
      <c r="I15" s="71" t="s">
        <v>322</v>
      </c>
      <c r="J15" s="72"/>
      <c r="K15" s="72"/>
      <c r="L15" s="71" t="s">
        <v>2209</v>
      </c>
      <c r="M15" s="75">
        <v>27.836123706708968</v>
      </c>
      <c r="N15" s="76">
        <v>7181.40673828125</v>
      </c>
      <c r="O15" s="76">
        <v>8833.935546875</v>
      </c>
      <c r="P15" s="77"/>
      <c r="Q15" s="78"/>
      <c r="R15" s="78"/>
      <c r="S15" s="88"/>
      <c r="T15" s="48">
        <v>5</v>
      </c>
      <c r="U15" s="48">
        <v>2</v>
      </c>
      <c r="V15" s="49">
        <v>477.021501</v>
      </c>
      <c r="W15" s="49">
        <v>0.002488</v>
      </c>
      <c r="X15" s="49">
        <v>0.00697</v>
      </c>
      <c r="Y15" s="49">
        <v>1.586324</v>
      </c>
      <c r="Z15" s="49">
        <v>0.1</v>
      </c>
      <c r="AA15" s="49">
        <v>0</v>
      </c>
      <c r="AB15" s="73">
        <v>15</v>
      </c>
      <c r="AC15" s="73"/>
      <c r="AD15" s="74"/>
      <c r="AE15" s="80" t="s">
        <v>1364</v>
      </c>
      <c r="AF15" s="80">
        <v>489</v>
      </c>
      <c r="AG15" s="80">
        <v>957</v>
      </c>
      <c r="AH15" s="80">
        <v>9660</v>
      </c>
      <c r="AI15" s="80">
        <v>4456</v>
      </c>
      <c r="AJ15" s="80"/>
      <c r="AK15" s="80" t="s">
        <v>1524</v>
      </c>
      <c r="AL15" s="80" t="s">
        <v>1674</v>
      </c>
      <c r="AM15" s="80"/>
      <c r="AN15" s="80"/>
      <c r="AO15" s="82">
        <v>40235.9209375</v>
      </c>
      <c r="AP15" s="84" t="s">
        <v>1842</v>
      </c>
      <c r="AQ15" s="80" t="b">
        <v>0</v>
      </c>
      <c r="AR15" s="80" t="b">
        <v>0</v>
      </c>
      <c r="AS15" s="80" t="b">
        <v>1</v>
      </c>
      <c r="AT15" s="80" t="s">
        <v>1298</v>
      </c>
      <c r="AU15" s="80">
        <v>13</v>
      </c>
      <c r="AV15" s="84" t="s">
        <v>1965</v>
      </c>
      <c r="AW15" s="80" t="b">
        <v>0</v>
      </c>
      <c r="AX15" s="80" t="s">
        <v>2031</v>
      </c>
      <c r="AY15" s="84" t="s">
        <v>2044</v>
      </c>
      <c r="AZ15" s="80" t="s">
        <v>66</v>
      </c>
      <c r="BA15" s="80" t="str">
        <f>REPLACE(INDEX(GroupVertices[Group],MATCH(Vertices[[#This Row],[Vertex]],GroupVertices[Vertex],0)),1,1,"")</f>
        <v>6</v>
      </c>
      <c r="BB15" s="48" t="s">
        <v>553</v>
      </c>
      <c r="BC15" s="48" t="s">
        <v>553</v>
      </c>
      <c r="BD15" s="48" t="s">
        <v>581</v>
      </c>
      <c r="BE15" s="48" t="s">
        <v>581</v>
      </c>
      <c r="BF15" s="48" t="s">
        <v>606</v>
      </c>
      <c r="BG15" s="48" t="s">
        <v>611</v>
      </c>
      <c r="BH15" s="121" t="s">
        <v>2864</v>
      </c>
      <c r="BI15" s="121" t="s">
        <v>2952</v>
      </c>
      <c r="BJ15" s="121" t="s">
        <v>2996</v>
      </c>
      <c r="BK15" s="121" t="s">
        <v>3071</v>
      </c>
      <c r="BL15" s="121">
        <v>5</v>
      </c>
      <c r="BM15" s="124">
        <v>4.9504950495049505</v>
      </c>
      <c r="BN15" s="121">
        <v>0</v>
      </c>
      <c r="BO15" s="124">
        <v>0</v>
      </c>
      <c r="BP15" s="121">
        <v>0</v>
      </c>
      <c r="BQ15" s="124">
        <v>0</v>
      </c>
      <c r="BR15" s="121">
        <v>96</v>
      </c>
      <c r="BS15" s="124">
        <v>95.04950495049505</v>
      </c>
      <c r="BT15" s="121">
        <v>101</v>
      </c>
      <c r="BU15" s="2"/>
      <c r="BV15" s="3"/>
      <c r="BW15" s="3"/>
      <c r="BX15" s="3"/>
      <c r="BY15" s="3"/>
    </row>
    <row r="16" spans="1:77" ht="41.45" customHeight="1">
      <c r="A16" s="66" t="s">
        <v>257</v>
      </c>
      <c r="C16" s="67"/>
      <c r="D16" s="67" t="s">
        <v>64</v>
      </c>
      <c r="E16" s="68">
        <v>162</v>
      </c>
      <c r="F16" s="70">
        <v>100</v>
      </c>
      <c r="G16" s="102" t="s">
        <v>677</v>
      </c>
      <c r="H16" s="67"/>
      <c r="I16" s="71" t="s">
        <v>257</v>
      </c>
      <c r="J16" s="72"/>
      <c r="K16" s="72"/>
      <c r="L16" s="71" t="s">
        <v>2210</v>
      </c>
      <c r="M16" s="75">
        <v>1</v>
      </c>
      <c r="N16" s="76">
        <v>9136.787109375</v>
      </c>
      <c r="O16" s="76">
        <v>5845.5693359375</v>
      </c>
      <c r="P16" s="77"/>
      <c r="Q16" s="78"/>
      <c r="R16" s="78"/>
      <c r="S16" s="88"/>
      <c r="T16" s="48">
        <v>1</v>
      </c>
      <c r="U16" s="48">
        <v>1</v>
      </c>
      <c r="V16" s="49">
        <v>0</v>
      </c>
      <c r="W16" s="49">
        <v>0</v>
      </c>
      <c r="X16" s="49">
        <v>0</v>
      </c>
      <c r="Y16" s="49">
        <v>0.999997</v>
      </c>
      <c r="Z16" s="49">
        <v>0</v>
      </c>
      <c r="AA16" s="49" t="s">
        <v>3693</v>
      </c>
      <c r="AB16" s="73">
        <v>16</v>
      </c>
      <c r="AC16" s="73"/>
      <c r="AD16" s="74"/>
      <c r="AE16" s="80" t="s">
        <v>1365</v>
      </c>
      <c r="AF16" s="80">
        <v>8</v>
      </c>
      <c r="AG16" s="80">
        <v>1</v>
      </c>
      <c r="AH16" s="80">
        <v>8</v>
      </c>
      <c r="AI16" s="80">
        <v>2</v>
      </c>
      <c r="AJ16" s="80"/>
      <c r="AK16" s="80"/>
      <c r="AL16" s="80"/>
      <c r="AM16" s="80"/>
      <c r="AN16" s="80"/>
      <c r="AO16" s="82">
        <v>40369.85854166667</v>
      </c>
      <c r="AP16" s="80"/>
      <c r="AQ16" s="80" t="b">
        <v>1</v>
      </c>
      <c r="AR16" s="80" t="b">
        <v>1</v>
      </c>
      <c r="AS16" s="80" t="b">
        <v>0</v>
      </c>
      <c r="AT16" s="80" t="s">
        <v>1298</v>
      </c>
      <c r="AU16" s="80">
        <v>0</v>
      </c>
      <c r="AV16" s="84" t="s">
        <v>1965</v>
      </c>
      <c r="AW16" s="80" t="b">
        <v>0</v>
      </c>
      <c r="AX16" s="80" t="s">
        <v>2031</v>
      </c>
      <c r="AY16" s="84" t="s">
        <v>2045</v>
      </c>
      <c r="AZ16" s="80" t="s">
        <v>66</v>
      </c>
      <c r="BA16" s="80" t="str">
        <f>REPLACE(INDEX(GroupVertices[Group],MATCH(Vertices[[#This Row],[Vertex]],GroupVertices[Vertex],0)),1,1,"")</f>
        <v>12</v>
      </c>
      <c r="BB16" s="48"/>
      <c r="BC16" s="48"/>
      <c r="BD16" s="48"/>
      <c r="BE16" s="48"/>
      <c r="BF16" s="48" t="s">
        <v>587</v>
      </c>
      <c r="BG16" s="48" t="s">
        <v>587</v>
      </c>
      <c r="BH16" s="121" t="s">
        <v>2865</v>
      </c>
      <c r="BI16" s="121" t="s">
        <v>2865</v>
      </c>
      <c r="BJ16" s="121" t="s">
        <v>2997</v>
      </c>
      <c r="BK16" s="121" t="s">
        <v>2997</v>
      </c>
      <c r="BL16" s="121">
        <v>0</v>
      </c>
      <c r="BM16" s="124">
        <v>0</v>
      </c>
      <c r="BN16" s="121">
        <v>0</v>
      </c>
      <c r="BO16" s="124">
        <v>0</v>
      </c>
      <c r="BP16" s="121">
        <v>0</v>
      </c>
      <c r="BQ16" s="124">
        <v>0</v>
      </c>
      <c r="BR16" s="121">
        <v>14</v>
      </c>
      <c r="BS16" s="124">
        <v>100</v>
      </c>
      <c r="BT16" s="121">
        <v>14</v>
      </c>
      <c r="BU16" s="2"/>
      <c r="BV16" s="3"/>
      <c r="BW16" s="3"/>
      <c r="BX16" s="3"/>
      <c r="BY16" s="3"/>
    </row>
    <row r="17" spans="1:77" ht="41.45" customHeight="1">
      <c r="A17" s="66" t="s">
        <v>258</v>
      </c>
      <c r="C17" s="67"/>
      <c r="D17" s="67" t="s">
        <v>64</v>
      </c>
      <c r="E17" s="68">
        <v>166.31555297503346</v>
      </c>
      <c r="F17" s="70">
        <v>99.98281695281682</v>
      </c>
      <c r="G17" s="102" t="s">
        <v>681</v>
      </c>
      <c r="H17" s="67"/>
      <c r="I17" s="71" t="s">
        <v>258</v>
      </c>
      <c r="J17" s="72"/>
      <c r="K17" s="72"/>
      <c r="L17" s="71" t="s">
        <v>2211</v>
      </c>
      <c r="M17" s="75">
        <v>6.726536857916977</v>
      </c>
      <c r="N17" s="76">
        <v>1668.9212646484375</v>
      </c>
      <c r="O17" s="76">
        <v>5912.8984375</v>
      </c>
      <c r="P17" s="77"/>
      <c r="Q17" s="78"/>
      <c r="R17" s="78"/>
      <c r="S17" s="88"/>
      <c r="T17" s="48">
        <v>0</v>
      </c>
      <c r="U17" s="48">
        <v>2</v>
      </c>
      <c r="V17" s="49">
        <v>0</v>
      </c>
      <c r="W17" s="49">
        <v>0.002463</v>
      </c>
      <c r="X17" s="49">
        <v>0.00977</v>
      </c>
      <c r="Y17" s="49">
        <v>0.642517</v>
      </c>
      <c r="Z17" s="49">
        <v>0.5</v>
      </c>
      <c r="AA17" s="49">
        <v>0</v>
      </c>
      <c r="AB17" s="73">
        <v>17</v>
      </c>
      <c r="AC17" s="73"/>
      <c r="AD17" s="74"/>
      <c r="AE17" s="80" t="s">
        <v>1366</v>
      </c>
      <c r="AF17" s="80">
        <v>278</v>
      </c>
      <c r="AG17" s="80">
        <v>205</v>
      </c>
      <c r="AH17" s="80">
        <v>443</v>
      </c>
      <c r="AI17" s="80">
        <v>132</v>
      </c>
      <c r="AJ17" s="80"/>
      <c r="AK17" s="80" t="s">
        <v>1525</v>
      </c>
      <c r="AL17" s="80"/>
      <c r="AM17" s="84" t="s">
        <v>1772</v>
      </c>
      <c r="AN17" s="80"/>
      <c r="AO17" s="82">
        <v>42923.11576388889</v>
      </c>
      <c r="AP17" s="84" t="s">
        <v>1843</v>
      </c>
      <c r="AQ17" s="80" t="b">
        <v>1</v>
      </c>
      <c r="AR17" s="80" t="b">
        <v>0</v>
      </c>
      <c r="AS17" s="80" t="b">
        <v>0</v>
      </c>
      <c r="AT17" s="80" t="s">
        <v>1955</v>
      </c>
      <c r="AU17" s="80">
        <v>0</v>
      </c>
      <c r="AV17" s="80"/>
      <c r="AW17" s="80" t="b">
        <v>0</v>
      </c>
      <c r="AX17" s="80" t="s">
        <v>2031</v>
      </c>
      <c r="AY17" s="84" t="s">
        <v>2046</v>
      </c>
      <c r="AZ17" s="80" t="s">
        <v>66</v>
      </c>
      <c r="BA17" s="80" t="str">
        <f>REPLACE(INDEX(GroupVertices[Group],MATCH(Vertices[[#This Row],[Vertex]],GroupVertices[Vertex],0)),1,1,"")</f>
        <v>1</v>
      </c>
      <c r="BB17" s="48"/>
      <c r="BC17" s="48"/>
      <c r="BD17" s="48"/>
      <c r="BE17" s="48"/>
      <c r="BF17" s="48" t="s">
        <v>593</v>
      </c>
      <c r="BG17" s="48" t="s">
        <v>593</v>
      </c>
      <c r="BH17" s="121" t="s">
        <v>2866</v>
      </c>
      <c r="BI17" s="121" t="s">
        <v>2866</v>
      </c>
      <c r="BJ17" s="121" t="s">
        <v>2998</v>
      </c>
      <c r="BK17" s="121" t="s">
        <v>2998</v>
      </c>
      <c r="BL17" s="121">
        <v>0</v>
      </c>
      <c r="BM17" s="124">
        <v>0</v>
      </c>
      <c r="BN17" s="121">
        <v>0</v>
      </c>
      <c r="BO17" s="124">
        <v>0</v>
      </c>
      <c r="BP17" s="121">
        <v>0</v>
      </c>
      <c r="BQ17" s="124">
        <v>0</v>
      </c>
      <c r="BR17" s="121">
        <v>29</v>
      </c>
      <c r="BS17" s="124">
        <v>100</v>
      </c>
      <c r="BT17" s="121">
        <v>29</v>
      </c>
      <c r="BU17" s="2"/>
      <c r="BV17" s="3"/>
      <c r="BW17" s="3"/>
      <c r="BX17" s="3"/>
      <c r="BY17" s="3"/>
    </row>
    <row r="18" spans="1:77" ht="41.45" customHeight="1">
      <c r="A18" s="66" t="s">
        <v>364</v>
      </c>
      <c r="C18" s="67"/>
      <c r="D18" s="67" t="s">
        <v>64</v>
      </c>
      <c r="E18" s="68">
        <v>175.53898972559514</v>
      </c>
      <c r="F18" s="70">
        <v>99.94609240099392</v>
      </c>
      <c r="G18" s="102" t="s">
        <v>1980</v>
      </c>
      <c r="H18" s="67"/>
      <c r="I18" s="71" t="s">
        <v>364</v>
      </c>
      <c r="J18" s="72"/>
      <c r="K18" s="72"/>
      <c r="L18" s="71" t="s">
        <v>2212</v>
      </c>
      <c r="M18" s="75">
        <v>18.96560582875914</v>
      </c>
      <c r="N18" s="76">
        <v>1793.267333984375</v>
      </c>
      <c r="O18" s="76">
        <v>6234.345703125</v>
      </c>
      <c r="P18" s="77"/>
      <c r="Q18" s="78"/>
      <c r="R18" s="78"/>
      <c r="S18" s="88"/>
      <c r="T18" s="48">
        <v>2</v>
      </c>
      <c r="U18" s="48">
        <v>1</v>
      </c>
      <c r="V18" s="49">
        <v>1</v>
      </c>
      <c r="W18" s="49">
        <v>0.002469</v>
      </c>
      <c r="X18" s="49">
        <v>0.010837</v>
      </c>
      <c r="Y18" s="49">
        <v>0.926225</v>
      </c>
      <c r="Z18" s="49">
        <v>0.3333333333333333</v>
      </c>
      <c r="AA18" s="49">
        <v>0</v>
      </c>
      <c r="AB18" s="73">
        <v>18</v>
      </c>
      <c r="AC18" s="73"/>
      <c r="AD18" s="74"/>
      <c r="AE18" s="80" t="s">
        <v>1367</v>
      </c>
      <c r="AF18" s="80">
        <v>594</v>
      </c>
      <c r="AG18" s="80">
        <v>641</v>
      </c>
      <c r="AH18" s="80">
        <v>6434</v>
      </c>
      <c r="AI18" s="80">
        <v>3259</v>
      </c>
      <c r="AJ18" s="80"/>
      <c r="AK18" s="80" t="s">
        <v>1526</v>
      </c>
      <c r="AL18" s="80" t="s">
        <v>1675</v>
      </c>
      <c r="AM18" s="84" t="s">
        <v>1773</v>
      </c>
      <c r="AN18" s="80"/>
      <c r="AO18" s="82">
        <v>42705.0384837963</v>
      </c>
      <c r="AP18" s="84" t="s">
        <v>1844</v>
      </c>
      <c r="AQ18" s="80" t="b">
        <v>0</v>
      </c>
      <c r="AR18" s="80" t="b">
        <v>0</v>
      </c>
      <c r="AS18" s="80" t="b">
        <v>0</v>
      </c>
      <c r="AT18" s="80" t="s">
        <v>1955</v>
      </c>
      <c r="AU18" s="80">
        <v>12</v>
      </c>
      <c r="AV18" s="84" t="s">
        <v>1965</v>
      </c>
      <c r="AW18" s="80" t="b">
        <v>0</v>
      </c>
      <c r="AX18" s="80" t="s">
        <v>2031</v>
      </c>
      <c r="AY18" s="84" t="s">
        <v>2047</v>
      </c>
      <c r="AZ18" s="80" t="s">
        <v>66</v>
      </c>
      <c r="BA18" s="80" t="str">
        <f>REPLACE(INDEX(GroupVertices[Group],MATCH(Vertices[[#This Row],[Vertex]],GroupVertices[Vertex],0)),1,1,"")</f>
        <v>1</v>
      </c>
      <c r="BB18" s="48" t="s">
        <v>558</v>
      </c>
      <c r="BC18" s="48" t="s">
        <v>558</v>
      </c>
      <c r="BD18" s="48" t="s">
        <v>583</v>
      </c>
      <c r="BE18" s="48" t="s">
        <v>583</v>
      </c>
      <c r="BF18" s="48" t="s">
        <v>593</v>
      </c>
      <c r="BG18" s="48" t="s">
        <v>593</v>
      </c>
      <c r="BH18" s="121" t="s">
        <v>2866</v>
      </c>
      <c r="BI18" s="121" t="s">
        <v>2866</v>
      </c>
      <c r="BJ18" s="121" t="s">
        <v>2998</v>
      </c>
      <c r="BK18" s="121" t="s">
        <v>2998</v>
      </c>
      <c r="BL18" s="121">
        <v>0</v>
      </c>
      <c r="BM18" s="124">
        <v>0</v>
      </c>
      <c r="BN18" s="121">
        <v>0</v>
      </c>
      <c r="BO18" s="124">
        <v>0</v>
      </c>
      <c r="BP18" s="121">
        <v>0</v>
      </c>
      <c r="BQ18" s="124">
        <v>0</v>
      </c>
      <c r="BR18" s="121">
        <v>29</v>
      </c>
      <c r="BS18" s="124">
        <v>100</v>
      </c>
      <c r="BT18" s="121">
        <v>29</v>
      </c>
      <c r="BU18" s="2"/>
      <c r="BV18" s="3"/>
      <c r="BW18" s="3"/>
      <c r="BX18" s="3"/>
      <c r="BY18" s="3"/>
    </row>
    <row r="19" spans="1:77" ht="41.45" customHeight="1">
      <c r="A19" s="66" t="s">
        <v>259</v>
      </c>
      <c r="C19" s="67"/>
      <c r="D19" s="67" t="s">
        <v>64</v>
      </c>
      <c r="E19" s="68">
        <v>195.50899957084795</v>
      </c>
      <c r="F19" s="70">
        <v>99.86657869245995</v>
      </c>
      <c r="G19" s="102" t="s">
        <v>682</v>
      </c>
      <c r="H19" s="67"/>
      <c r="I19" s="71" t="s">
        <v>259</v>
      </c>
      <c r="J19" s="72"/>
      <c r="K19" s="72"/>
      <c r="L19" s="71" t="s">
        <v>2213</v>
      </c>
      <c r="M19" s="75">
        <v>45.46487442617888</v>
      </c>
      <c r="N19" s="76">
        <v>8715.7060546875</v>
      </c>
      <c r="O19" s="76">
        <v>2760.712890625</v>
      </c>
      <c r="P19" s="77"/>
      <c r="Q19" s="78"/>
      <c r="R19" s="78"/>
      <c r="S19" s="88"/>
      <c r="T19" s="48">
        <v>2</v>
      </c>
      <c r="U19" s="48">
        <v>1</v>
      </c>
      <c r="V19" s="49">
        <v>0</v>
      </c>
      <c r="W19" s="49">
        <v>1</v>
      </c>
      <c r="X19" s="49">
        <v>0</v>
      </c>
      <c r="Y19" s="49">
        <v>1.298241</v>
      </c>
      <c r="Z19" s="49">
        <v>0</v>
      </c>
      <c r="AA19" s="49">
        <v>0</v>
      </c>
      <c r="AB19" s="73">
        <v>19</v>
      </c>
      <c r="AC19" s="73"/>
      <c r="AD19" s="74"/>
      <c r="AE19" s="80" t="s">
        <v>1368</v>
      </c>
      <c r="AF19" s="80">
        <v>450</v>
      </c>
      <c r="AG19" s="80">
        <v>1585</v>
      </c>
      <c r="AH19" s="80">
        <v>5093</v>
      </c>
      <c r="AI19" s="80">
        <v>6922</v>
      </c>
      <c r="AJ19" s="80"/>
      <c r="AK19" s="80" t="s">
        <v>1527</v>
      </c>
      <c r="AL19" s="80" t="s">
        <v>1676</v>
      </c>
      <c r="AM19" s="80"/>
      <c r="AN19" s="80"/>
      <c r="AO19" s="82">
        <v>42426.93002314815</v>
      </c>
      <c r="AP19" s="84" t="s">
        <v>1845</v>
      </c>
      <c r="AQ19" s="80" t="b">
        <v>1</v>
      </c>
      <c r="AR19" s="80" t="b">
        <v>0</v>
      </c>
      <c r="AS19" s="80" t="b">
        <v>0</v>
      </c>
      <c r="AT19" s="80" t="s">
        <v>1957</v>
      </c>
      <c r="AU19" s="80">
        <v>97</v>
      </c>
      <c r="AV19" s="80"/>
      <c r="AW19" s="80" t="b">
        <v>0</v>
      </c>
      <c r="AX19" s="80" t="s">
        <v>2031</v>
      </c>
      <c r="AY19" s="84" t="s">
        <v>2048</v>
      </c>
      <c r="AZ19" s="80" t="s">
        <v>66</v>
      </c>
      <c r="BA19" s="80" t="str">
        <f>REPLACE(INDEX(GroupVertices[Group],MATCH(Vertices[[#This Row],[Vertex]],GroupVertices[Vertex],0)),1,1,"")</f>
        <v>18</v>
      </c>
      <c r="BB19" s="48"/>
      <c r="BC19" s="48"/>
      <c r="BD19" s="48"/>
      <c r="BE19" s="48"/>
      <c r="BF19" s="48" t="s">
        <v>587</v>
      </c>
      <c r="BG19" s="48" t="s">
        <v>587</v>
      </c>
      <c r="BH19" s="121" t="s">
        <v>2603</v>
      </c>
      <c r="BI19" s="121" t="s">
        <v>2603</v>
      </c>
      <c r="BJ19" s="121" t="s">
        <v>2725</v>
      </c>
      <c r="BK19" s="121" t="s">
        <v>2725</v>
      </c>
      <c r="BL19" s="121">
        <v>3</v>
      </c>
      <c r="BM19" s="124">
        <v>7.894736842105263</v>
      </c>
      <c r="BN19" s="121">
        <v>2</v>
      </c>
      <c r="BO19" s="124">
        <v>5.2631578947368425</v>
      </c>
      <c r="BP19" s="121">
        <v>0</v>
      </c>
      <c r="BQ19" s="124">
        <v>0</v>
      </c>
      <c r="BR19" s="121">
        <v>33</v>
      </c>
      <c r="BS19" s="124">
        <v>86.84210526315789</v>
      </c>
      <c r="BT19" s="121">
        <v>38</v>
      </c>
      <c r="BU19" s="2"/>
      <c r="BV19" s="3"/>
      <c r="BW19" s="3"/>
      <c r="BX19" s="3"/>
      <c r="BY19" s="3"/>
    </row>
    <row r="20" spans="1:77" ht="41.45" customHeight="1">
      <c r="A20" s="66" t="s">
        <v>260</v>
      </c>
      <c r="C20" s="67"/>
      <c r="D20" s="67" t="s">
        <v>64</v>
      </c>
      <c r="E20" s="68">
        <v>166.4424810037109</v>
      </c>
      <c r="F20" s="70">
        <v>99.98231156907613</v>
      </c>
      <c r="G20" s="102" t="s">
        <v>683</v>
      </c>
      <c r="H20" s="67"/>
      <c r="I20" s="71" t="s">
        <v>260</v>
      </c>
      <c r="J20" s="72"/>
      <c r="K20" s="72"/>
      <c r="L20" s="71" t="s">
        <v>2214</v>
      </c>
      <c r="M20" s="75">
        <v>6.894964412561594</v>
      </c>
      <c r="N20" s="76">
        <v>8715.7060546875</v>
      </c>
      <c r="O20" s="76">
        <v>3315.6025390625</v>
      </c>
      <c r="P20" s="77"/>
      <c r="Q20" s="78"/>
      <c r="R20" s="78"/>
      <c r="S20" s="88"/>
      <c r="T20" s="48">
        <v>0</v>
      </c>
      <c r="U20" s="48">
        <v>1</v>
      </c>
      <c r="V20" s="49">
        <v>0</v>
      </c>
      <c r="W20" s="49">
        <v>1</v>
      </c>
      <c r="X20" s="49">
        <v>0</v>
      </c>
      <c r="Y20" s="49">
        <v>0.701752</v>
      </c>
      <c r="Z20" s="49">
        <v>0</v>
      </c>
      <c r="AA20" s="49">
        <v>0</v>
      </c>
      <c r="AB20" s="73">
        <v>20</v>
      </c>
      <c r="AC20" s="73"/>
      <c r="AD20" s="74"/>
      <c r="AE20" s="80" t="s">
        <v>1369</v>
      </c>
      <c r="AF20" s="80">
        <v>503</v>
      </c>
      <c r="AG20" s="80">
        <v>211</v>
      </c>
      <c r="AH20" s="80">
        <v>4800</v>
      </c>
      <c r="AI20" s="80">
        <v>369</v>
      </c>
      <c r="AJ20" s="80"/>
      <c r="AK20" s="80" t="s">
        <v>1528</v>
      </c>
      <c r="AL20" s="80"/>
      <c r="AM20" s="84" t="s">
        <v>1774</v>
      </c>
      <c r="AN20" s="80"/>
      <c r="AO20" s="82">
        <v>39924.05515046296</v>
      </c>
      <c r="AP20" s="84" t="s">
        <v>1846</v>
      </c>
      <c r="AQ20" s="80" t="b">
        <v>1</v>
      </c>
      <c r="AR20" s="80" t="b">
        <v>0</v>
      </c>
      <c r="AS20" s="80" t="b">
        <v>1</v>
      </c>
      <c r="AT20" s="80" t="s">
        <v>1298</v>
      </c>
      <c r="AU20" s="80">
        <v>3</v>
      </c>
      <c r="AV20" s="84" t="s">
        <v>1965</v>
      </c>
      <c r="AW20" s="80" t="b">
        <v>0</v>
      </c>
      <c r="AX20" s="80" t="s">
        <v>2031</v>
      </c>
      <c r="AY20" s="84" t="s">
        <v>2049</v>
      </c>
      <c r="AZ20" s="80" t="s">
        <v>66</v>
      </c>
      <c r="BA20" s="80" t="str">
        <f>REPLACE(INDEX(GroupVertices[Group],MATCH(Vertices[[#This Row],[Vertex]],GroupVertices[Vertex],0)),1,1,"")</f>
        <v>18</v>
      </c>
      <c r="BB20" s="48"/>
      <c r="BC20" s="48"/>
      <c r="BD20" s="48"/>
      <c r="BE20" s="48"/>
      <c r="BF20" s="48"/>
      <c r="BG20" s="48"/>
      <c r="BH20" s="121" t="s">
        <v>2603</v>
      </c>
      <c r="BI20" s="121" t="s">
        <v>2603</v>
      </c>
      <c r="BJ20" s="121" t="s">
        <v>2725</v>
      </c>
      <c r="BK20" s="121" t="s">
        <v>2725</v>
      </c>
      <c r="BL20" s="121">
        <v>3</v>
      </c>
      <c r="BM20" s="124">
        <v>7.894736842105263</v>
      </c>
      <c r="BN20" s="121">
        <v>2</v>
      </c>
      <c r="BO20" s="124">
        <v>5.2631578947368425</v>
      </c>
      <c r="BP20" s="121">
        <v>0</v>
      </c>
      <c r="BQ20" s="124">
        <v>0</v>
      </c>
      <c r="BR20" s="121">
        <v>33</v>
      </c>
      <c r="BS20" s="124">
        <v>86.84210526315789</v>
      </c>
      <c r="BT20" s="121">
        <v>38</v>
      </c>
      <c r="BU20" s="2"/>
      <c r="BV20" s="3"/>
      <c r="BW20" s="3"/>
      <c r="BX20" s="3"/>
      <c r="BY20" s="3"/>
    </row>
    <row r="21" spans="1:77" ht="41.45" customHeight="1">
      <c r="A21" s="66" t="s">
        <v>261</v>
      </c>
      <c r="C21" s="67"/>
      <c r="D21" s="67" t="s">
        <v>64</v>
      </c>
      <c r="E21" s="68">
        <v>163.33274430111328</v>
      </c>
      <c r="F21" s="70">
        <v>99.99469347072284</v>
      </c>
      <c r="G21" s="102" t="s">
        <v>677</v>
      </c>
      <c r="H21" s="67"/>
      <c r="I21" s="71" t="s">
        <v>261</v>
      </c>
      <c r="J21" s="72"/>
      <c r="K21" s="72"/>
      <c r="L21" s="71" t="s">
        <v>2215</v>
      </c>
      <c r="M21" s="75">
        <v>2.768489323768478</v>
      </c>
      <c r="N21" s="76">
        <v>529.9882202148438</v>
      </c>
      <c r="O21" s="76">
        <v>2676.69384765625</v>
      </c>
      <c r="P21" s="77"/>
      <c r="Q21" s="78"/>
      <c r="R21" s="78"/>
      <c r="S21" s="88"/>
      <c r="T21" s="48">
        <v>0</v>
      </c>
      <c r="U21" s="48">
        <v>2</v>
      </c>
      <c r="V21" s="49">
        <v>0</v>
      </c>
      <c r="W21" s="49">
        <v>0.002273</v>
      </c>
      <c r="X21" s="49">
        <v>0.00664</v>
      </c>
      <c r="Y21" s="49">
        <v>0.56586</v>
      </c>
      <c r="Z21" s="49">
        <v>0.5</v>
      </c>
      <c r="AA21" s="49">
        <v>0</v>
      </c>
      <c r="AB21" s="73">
        <v>21</v>
      </c>
      <c r="AC21" s="73"/>
      <c r="AD21" s="74"/>
      <c r="AE21" s="80" t="s">
        <v>1370</v>
      </c>
      <c r="AF21" s="80">
        <v>251</v>
      </c>
      <c r="AG21" s="80">
        <v>64</v>
      </c>
      <c r="AH21" s="80">
        <v>115</v>
      </c>
      <c r="AI21" s="80">
        <v>135</v>
      </c>
      <c r="AJ21" s="80"/>
      <c r="AK21" s="80"/>
      <c r="AL21" s="80"/>
      <c r="AM21" s="80"/>
      <c r="AN21" s="80"/>
      <c r="AO21" s="82">
        <v>40913.83292824074</v>
      </c>
      <c r="AP21" s="80"/>
      <c r="AQ21" s="80" t="b">
        <v>1</v>
      </c>
      <c r="AR21" s="80" t="b">
        <v>1</v>
      </c>
      <c r="AS21" s="80" t="b">
        <v>0</v>
      </c>
      <c r="AT21" s="80" t="s">
        <v>1298</v>
      </c>
      <c r="AU21" s="80">
        <v>0</v>
      </c>
      <c r="AV21" s="84" t="s">
        <v>1965</v>
      </c>
      <c r="AW21" s="80" t="b">
        <v>0</v>
      </c>
      <c r="AX21" s="80" t="s">
        <v>2031</v>
      </c>
      <c r="AY21" s="84" t="s">
        <v>2050</v>
      </c>
      <c r="AZ21" s="80" t="s">
        <v>66</v>
      </c>
      <c r="BA21" s="80" t="str">
        <f>REPLACE(INDEX(GroupVertices[Group],MATCH(Vertices[[#This Row],[Vertex]],GroupVertices[Vertex],0)),1,1,"")</f>
        <v>2</v>
      </c>
      <c r="BB21" s="48"/>
      <c r="BC21" s="48"/>
      <c r="BD21" s="48"/>
      <c r="BE21" s="48"/>
      <c r="BF21" s="48" t="s">
        <v>592</v>
      </c>
      <c r="BG21" s="48" t="s">
        <v>592</v>
      </c>
      <c r="BH21" s="121" t="s">
        <v>2867</v>
      </c>
      <c r="BI21" s="121" t="s">
        <v>2867</v>
      </c>
      <c r="BJ21" s="121" t="s">
        <v>2999</v>
      </c>
      <c r="BK21" s="121" t="s">
        <v>2999</v>
      </c>
      <c r="BL21" s="121">
        <v>2</v>
      </c>
      <c r="BM21" s="124">
        <v>6.25</v>
      </c>
      <c r="BN21" s="121">
        <v>0</v>
      </c>
      <c r="BO21" s="124">
        <v>0</v>
      </c>
      <c r="BP21" s="121">
        <v>0</v>
      </c>
      <c r="BQ21" s="124">
        <v>0</v>
      </c>
      <c r="BR21" s="121">
        <v>30</v>
      </c>
      <c r="BS21" s="124">
        <v>93.75</v>
      </c>
      <c r="BT21" s="121">
        <v>32</v>
      </c>
      <c r="BU21" s="2"/>
      <c r="BV21" s="3"/>
      <c r="BW21" s="3"/>
      <c r="BX21" s="3"/>
      <c r="BY21" s="3"/>
    </row>
    <row r="22" spans="1:77" ht="41.45" customHeight="1">
      <c r="A22" s="66" t="s">
        <v>389</v>
      </c>
      <c r="C22" s="67"/>
      <c r="D22" s="67" t="s">
        <v>64</v>
      </c>
      <c r="E22" s="68">
        <v>346.97644712594354</v>
      </c>
      <c r="F22" s="70">
        <v>99.26348742857945</v>
      </c>
      <c r="G22" s="102" t="s">
        <v>1981</v>
      </c>
      <c r="H22" s="67"/>
      <c r="I22" s="71" t="s">
        <v>389</v>
      </c>
      <c r="J22" s="72"/>
      <c r="K22" s="72"/>
      <c r="L22" s="71" t="s">
        <v>2216</v>
      </c>
      <c r="M22" s="75">
        <v>246.45508963542179</v>
      </c>
      <c r="N22" s="76">
        <v>867.0535278320312</v>
      </c>
      <c r="O22" s="76">
        <v>2932.6142578125</v>
      </c>
      <c r="P22" s="77"/>
      <c r="Q22" s="78"/>
      <c r="R22" s="78"/>
      <c r="S22" s="88"/>
      <c r="T22" s="48">
        <v>5</v>
      </c>
      <c r="U22" s="48">
        <v>0</v>
      </c>
      <c r="V22" s="49">
        <v>50.229365</v>
      </c>
      <c r="W22" s="49">
        <v>0.002445</v>
      </c>
      <c r="X22" s="49">
        <v>0.010698</v>
      </c>
      <c r="Y22" s="49">
        <v>1.245792</v>
      </c>
      <c r="Z22" s="49">
        <v>0.2</v>
      </c>
      <c r="AA22" s="49">
        <v>0</v>
      </c>
      <c r="AB22" s="73">
        <v>22</v>
      </c>
      <c r="AC22" s="73"/>
      <c r="AD22" s="74"/>
      <c r="AE22" s="80" t="s">
        <v>1371</v>
      </c>
      <c r="AF22" s="80">
        <v>4020</v>
      </c>
      <c r="AG22" s="80">
        <v>8745</v>
      </c>
      <c r="AH22" s="80">
        <v>2264</v>
      </c>
      <c r="AI22" s="80">
        <v>3216</v>
      </c>
      <c r="AJ22" s="80"/>
      <c r="AK22" s="80" t="s">
        <v>1529</v>
      </c>
      <c r="AL22" s="80" t="s">
        <v>1677</v>
      </c>
      <c r="AM22" s="84" t="s">
        <v>1775</v>
      </c>
      <c r="AN22" s="80"/>
      <c r="AO22" s="82">
        <v>41480.86399305556</v>
      </c>
      <c r="AP22" s="84" t="s">
        <v>1847</v>
      </c>
      <c r="AQ22" s="80" t="b">
        <v>0</v>
      </c>
      <c r="AR22" s="80" t="b">
        <v>0</v>
      </c>
      <c r="AS22" s="80" t="b">
        <v>1</v>
      </c>
      <c r="AT22" s="80" t="s">
        <v>1298</v>
      </c>
      <c r="AU22" s="80">
        <v>54</v>
      </c>
      <c r="AV22" s="84" t="s">
        <v>1968</v>
      </c>
      <c r="AW22" s="80" t="b">
        <v>0</v>
      </c>
      <c r="AX22" s="80" t="s">
        <v>2031</v>
      </c>
      <c r="AY22" s="84" t="s">
        <v>2051</v>
      </c>
      <c r="AZ22" s="80" t="s">
        <v>65</v>
      </c>
      <c r="BA22" s="80" t="str">
        <f>REPLACE(INDEX(GroupVertices[Group],MATCH(Vertices[[#This Row],[Vertex]],GroupVertices[Vertex],0)),1,1,"")</f>
        <v>2</v>
      </c>
      <c r="BB22" s="48"/>
      <c r="BC22" s="48"/>
      <c r="BD22" s="48"/>
      <c r="BE22" s="48"/>
      <c r="BF22" s="48"/>
      <c r="BG22" s="48"/>
      <c r="BH22" s="48"/>
      <c r="BI22" s="48"/>
      <c r="BJ22" s="48"/>
      <c r="BK22" s="48"/>
      <c r="BL22" s="48"/>
      <c r="BM22" s="49"/>
      <c r="BN22" s="48"/>
      <c r="BO22" s="49"/>
      <c r="BP22" s="48"/>
      <c r="BQ22" s="49"/>
      <c r="BR22" s="48"/>
      <c r="BS22" s="49"/>
      <c r="BT22" s="48"/>
      <c r="BU22" s="2"/>
      <c r="BV22" s="3"/>
      <c r="BW22" s="3"/>
      <c r="BX22" s="3"/>
      <c r="BY22" s="3"/>
    </row>
    <row r="23" spans="1:77" ht="41.45" customHeight="1">
      <c r="A23" s="66" t="s">
        <v>262</v>
      </c>
      <c r="C23" s="67"/>
      <c r="D23" s="67" t="s">
        <v>64</v>
      </c>
      <c r="E23" s="68">
        <v>206.7632847802489</v>
      </c>
      <c r="F23" s="70">
        <v>99.82176800078615</v>
      </c>
      <c r="G23" s="102" t="s">
        <v>684</v>
      </c>
      <c r="H23" s="67"/>
      <c r="I23" s="71" t="s">
        <v>262</v>
      </c>
      <c r="J23" s="72"/>
      <c r="K23" s="72"/>
      <c r="L23" s="71" t="s">
        <v>2217</v>
      </c>
      <c r="M23" s="75">
        <v>60.39878427133492</v>
      </c>
      <c r="N23" s="76">
        <v>3317.317138671875</v>
      </c>
      <c r="O23" s="76">
        <v>6135.85546875</v>
      </c>
      <c r="P23" s="77"/>
      <c r="Q23" s="78"/>
      <c r="R23" s="78"/>
      <c r="S23" s="88"/>
      <c r="T23" s="48">
        <v>0</v>
      </c>
      <c r="U23" s="48">
        <v>2</v>
      </c>
      <c r="V23" s="49">
        <v>0</v>
      </c>
      <c r="W23" s="49">
        <v>0.002016</v>
      </c>
      <c r="X23" s="49">
        <v>0.003415</v>
      </c>
      <c r="Y23" s="49">
        <v>0.643402</v>
      </c>
      <c r="Z23" s="49">
        <v>0.5</v>
      </c>
      <c r="AA23" s="49">
        <v>0</v>
      </c>
      <c r="AB23" s="73">
        <v>23</v>
      </c>
      <c r="AC23" s="73"/>
      <c r="AD23" s="74"/>
      <c r="AE23" s="80" t="s">
        <v>1372</v>
      </c>
      <c r="AF23" s="80">
        <v>709</v>
      </c>
      <c r="AG23" s="80">
        <v>2117</v>
      </c>
      <c r="AH23" s="80">
        <v>25921</v>
      </c>
      <c r="AI23" s="80">
        <v>8960</v>
      </c>
      <c r="AJ23" s="80"/>
      <c r="AK23" s="80" t="s">
        <v>1530</v>
      </c>
      <c r="AL23" s="80" t="s">
        <v>1678</v>
      </c>
      <c r="AM23" s="84" t="s">
        <v>1776</v>
      </c>
      <c r="AN23" s="80"/>
      <c r="AO23" s="82">
        <v>41215.843935185185</v>
      </c>
      <c r="AP23" s="84" t="s">
        <v>1848</v>
      </c>
      <c r="AQ23" s="80" t="b">
        <v>0</v>
      </c>
      <c r="AR23" s="80" t="b">
        <v>0</v>
      </c>
      <c r="AS23" s="80" t="b">
        <v>0</v>
      </c>
      <c r="AT23" s="80" t="s">
        <v>1298</v>
      </c>
      <c r="AU23" s="80">
        <v>122</v>
      </c>
      <c r="AV23" s="84" t="s">
        <v>1969</v>
      </c>
      <c r="AW23" s="80" t="b">
        <v>0</v>
      </c>
      <c r="AX23" s="80" t="s">
        <v>2031</v>
      </c>
      <c r="AY23" s="84" t="s">
        <v>2052</v>
      </c>
      <c r="AZ23" s="80" t="s">
        <v>66</v>
      </c>
      <c r="BA23" s="80" t="str">
        <f>REPLACE(INDEX(GroupVertices[Group],MATCH(Vertices[[#This Row],[Vertex]],GroupVertices[Vertex],0)),1,1,"")</f>
        <v>3</v>
      </c>
      <c r="BB23" s="48"/>
      <c r="BC23" s="48"/>
      <c r="BD23" s="48"/>
      <c r="BE23" s="48"/>
      <c r="BF23" s="48" t="s">
        <v>587</v>
      </c>
      <c r="BG23" s="48" t="s">
        <v>587</v>
      </c>
      <c r="BH23" s="121" t="s">
        <v>2868</v>
      </c>
      <c r="BI23" s="121" t="s">
        <v>2868</v>
      </c>
      <c r="BJ23" s="121" t="s">
        <v>3000</v>
      </c>
      <c r="BK23" s="121" t="s">
        <v>3000</v>
      </c>
      <c r="BL23" s="121">
        <v>1</v>
      </c>
      <c r="BM23" s="124">
        <v>4.166666666666667</v>
      </c>
      <c r="BN23" s="121">
        <v>0</v>
      </c>
      <c r="BO23" s="124">
        <v>0</v>
      </c>
      <c r="BP23" s="121">
        <v>0</v>
      </c>
      <c r="BQ23" s="124">
        <v>0</v>
      </c>
      <c r="BR23" s="121">
        <v>23</v>
      </c>
      <c r="BS23" s="124">
        <v>95.83333333333333</v>
      </c>
      <c r="BT23" s="121">
        <v>24</v>
      </c>
      <c r="BU23" s="2"/>
      <c r="BV23" s="3"/>
      <c r="BW23" s="3"/>
      <c r="BX23" s="3"/>
      <c r="BY23" s="3"/>
    </row>
    <row r="24" spans="1:77" ht="41.45" customHeight="1">
      <c r="A24" s="66" t="s">
        <v>306</v>
      </c>
      <c r="C24" s="67"/>
      <c r="D24" s="67" t="s">
        <v>64</v>
      </c>
      <c r="E24" s="68">
        <v>679.2105621891803</v>
      </c>
      <c r="F24" s="70">
        <v>97.94064548734436</v>
      </c>
      <c r="G24" s="102" t="s">
        <v>719</v>
      </c>
      <c r="H24" s="67"/>
      <c r="I24" s="71" t="s">
        <v>306</v>
      </c>
      <c r="J24" s="72"/>
      <c r="K24" s="72"/>
      <c r="L24" s="71" t="s">
        <v>2218</v>
      </c>
      <c r="M24" s="75">
        <v>687.3142139177066</v>
      </c>
      <c r="N24" s="76">
        <v>3553.7890625</v>
      </c>
      <c r="O24" s="76">
        <v>6615.62255859375</v>
      </c>
      <c r="P24" s="77"/>
      <c r="Q24" s="78"/>
      <c r="R24" s="78"/>
      <c r="S24" s="88"/>
      <c r="T24" s="48">
        <v>10</v>
      </c>
      <c r="U24" s="48">
        <v>4</v>
      </c>
      <c r="V24" s="49">
        <v>1916.838745</v>
      </c>
      <c r="W24" s="49">
        <v>0.002732</v>
      </c>
      <c r="X24" s="49">
        <v>0.021608</v>
      </c>
      <c r="Y24" s="49">
        <v>3.808168</v>
      </c>
      <c r="Z24" s="49">
        <v>0.045454545454545456</v>
      </c>
      <c r="AA24" s="49">
        <v>0</v>
      </c>
      <c r="AB24" s="73">
        <v>24</v>
      </c>
      <c r="AC24" s="73"/>
      <c r="AD24" s="74"/>
      <c r="AE24" s="80" t="s">
        <v>1373</v>
      </c>
      <c r="AF24" s="80">
        <v>2178</v>
      </c>
      <c r="AG24" s="80">
        <v>24450</v>
      </c>
      <c r="AH24" s="80">
        <v>114077</v>
      </c>
      <c r="AI24" s="80">
        <v>20618</v>
      </c>
      <c r="AJ24" s="80"/>
      <c r="AK24" s="80" t="s">
        <v>1531</v>
      </c>
      <c r="AL24" s="80" t="s">
        <v>1679</v>
      </c>
      <c r="AM24" s="80"/>
      <c r="AN24" s="80"/>
      <c r="AO24" s="82">
        <v>40103.01252314815</v>
      </c>
      <c r="AP24" s="84" t="s">
        <v>1849</v>
      </c>
      <c r="AQ24" s="80" t="b">
        <v>0</v>
      </c>
      <c r="AR24" s="80" t="b">
        <v>0</v>
      </c>
      <c r="AS24" s="80" t="b">
        <v>1</v>
      </c>
      <c r="AT24" s="80" t="s">
        <v>1298</v>
      </c>
      <c r="AU24" s="80">
        <v>423</v>
      </c>
      <c r="AV24" s="84" t="s">
        <v>1967</v>
      </c>
      <c r="AW24" s="80" t="b">
        <v>0</v>
      </c>
      <c r="AX24" s="80" t="s">
        <v>2031</v>
      </c>
      <c r="AY24" s="84" t="s">
        <v>2053</v>
      </c>
      <c r="AZ24" s="80" t="s">
        <v>66</v>
      </c>
      <c r="BA24" s="80" t="str">
        <f>REPLACE(INDEX(GroupVertices[Group],MATCH(Vertices[[#This Row],[Vertex]],GroupVertices[Vertex],0)),1,1,"")</f>
        <v>3</v>
      </c>
      <c r="BB24" s="48" t="s">
        <v>2797</v>
      </c>
      <c r="BC24" s="48" t="s">
        <v>2797</v>
      </c>
      <c r="BD24" s="48" t="s">
        <v>2810</v>
      </c>
      <c r="BE24" s="48" t="s">
        <v>2814</v>
      </c>
      <c r="BF24" s="48" t="s">
        <v>587</v>
      </c>
      <c r="BG24" s="48" t="s">
        <v>587</v>
      </c>
      <c r="BH24" s="121" t="s">
        <v>2869</v>
      </c>
      <c r="BI24" s="121" t="s">
        <v>2953</v>
      </c>
      <c r="BJ24" s="121" t="s">
        <v>3001</v>
      </c>
      <c r="BK24" s="121" t="s">
        <v>3001</v>
      </c>
      <c r="BL24" s="121">
        <v>2</v>
      </c>
      <c r="BM24" s="124">
        <v>2.816901408450704</v>
      </c>
      <c r="BN24" s="121">
        <v>1</v>
      </c>
      <c r="BO24" s="124">
        <v>1.408450704225352</v>
      </c>
      <c r="BP24" s="121">
        <v>0</v>
      </c>
      <c r="BQ24" s="124">
        <v>0</v>
      </c>
      <c r="BR24" s="121">
        <v>68</v>
      </c>
      <c r="BS24" s="124">
        <v>95.77464788732394</v>
      </c>
      <c r="BT24" s="121">
        <v>71</v>
      </c>
      <c r="BU24" s="2"/>
      <c r="BV24" s="3"/>
      <c r="BW24" s="3"/>
      <c r="BX24" s="3"/>
      <c r="BY24" s="3"/>
    </row>
    <row r="25" spans="1:77" ht="41.45" customHeight="1">
      <c r="A25" s="66" t="s">
        <v>390</v>
      </c>
      <c r="C25" s="67"/>
      <c r="D25" s="67" t="s">
        <v>64</v>
      </c>
      <c r="E25" s="68">
        <v>182.13924721682275</v>
      </c>
      <c r="F25" s="70">
        <v>99.91981244647846</v>
      </c>
      <c r="G25" s="102" t="s">
        <v>1982</v>
      </c>
      <c r="H25" s="67"/>
      <c r="I25" s="71" t="s">
        <v>390</v>
      </c>
      <c r="J25" s="72"/>
      <c r="K25" s="72"/>
      <c r="L25" s="71" t="s">
        <v>2219</v>
      </c>
      <c r="M25" s="75">
        <v>27.723838670279225</v>
      </c>
      <c r="N25" s="76">
        <v>3248.367431640625</v>
      </c>
      <c r="O25" s="76">
        <v>7141.04443359375</v>
      </c>
      <c r="P25" s="77"/>
      <c r="Q25" s="78"/>
      <c r="R25" s="78"/>
      <c r="S25" s="88"/>
      <c r="T25" s="48">
        <v>4</v>
      </c>
      <c r="U25" s="48">
        <v>0</v>
      </c>
      <c r="V25" s="49">
        <v>91.985859</v>
      </c>
      <c r="W25" s="49">
        <v>0.002326</v>
      </c>
      <c r="X25" s="49">
        <v>0.006255</v>
      </c>
      <c r="Y25" s="49">
        <v>1.150149</v>
      </c>
      <c r="Z25" s="49">
        <v>0.25</v>
      </c>
      <c r="AA25" s="49">
        <v>0</v>
      </c>
      <c r="AB25" s="73">
        <v>25</v>
      </c>
      <c r="AC25" s="73"/>
      <c r="AD25" s="74"/>
      <c r="AE25" s="80" t="s">
        <v>1374</v>
      </c>
      <c r="AF25" s="80">
        <v>2039</v>
      </c>
      <c r="AG25" s="80">
        <v>953</v>
      </c>
      <c r="AH25" s="80">
        <v>6508</v>
      </c>
      <c r="AI25" s="80">
        <v>1866</v>
      </c>
      <c r="AJ25" s="80"/>
      <c r="AK25" s="80" t="s">
        <v>1532</v>
      </c>
      <c r="AL25" s="80" t="s">
        <v>1680</v>
      </c>
      <c r="AM25" s="80"/>
      <c r="AN25" s="80"/>
      <c r="AO25" s="82">
        <v>40102.75278935185</v>
      </c>
      <c r="AP25" s="84" t="s">
        <v>1850</v>
      </c>
      <c r="AQ25" s="80" t="b">
        <v>0</v>
      </c>
      <c r="AR25" s="80" t="b">
        <v>0</v>
      </c>
      <c r="AS25" s="80" t="b">
        <v>1</v>
      </c>
      <c r="AT25" s="80" t="s">
        <v>1298</v>
      </c>
      <c r="AU25" s="80">
        <v>15</v>
      </c>
      <c r="AV25" s="84" t="s">
        <v>1970</v>
      </c>
      <c r="AW25" s="80" t="b">
        <v>0</v>
      </c>
      <c r="AX25" s="80" t="s">
        <v>2031</v>
      </c>
      <c r="AY25" s="84" t="s">
        <v>2054</v>
      </c>
      <c r="AZ25" s="80" t="s">
        <v>65</v>
      </c>
      <c r="BA25" s="80" t="str">
        <f>REPLACE(INDEX(GroupVertices[Group],MATCH(Vertices[[#This Row],[Vertex]],GroupVertices[Vertex],0)),1,1,"")</f>
        <v>3</v>
      </c>
      <c r="BB25" s="48"/>
      <c r="BC25" s="48"/>
      <c r="BD25" s="48"/>
      <c r="BE25" s="48"/>
      <c r="BF25" s="48"/>
      <c r="BG25" s="48"/>
      <c r="BH25" s="48"/>
      <c r="BI25" s="48"/>
      <c r="BJ25" s="48"/>
      <c r="BK25" s="48"/>
      <c r="BL25" s="48"/>
      <c r="BM25" s="49"/>
      <c r="BN25" s="48"/>
      <c r="BO25" s="49"/>
      <c r="BP25" s="48"/>
      <c r="BQ25" s="49"/>
      <c r="BR25" s="48"/>
      <c r="BS25" s="49"/>
      <c r="BT25" s="48"/>
      <c r="BU25" s="2"/>
      <c r="BV25" s="3"/>
      <c r="BW25" s="3"/>
      <c r="BX25" s="3"/>
      <c r="BY25" s="3"/>
    </row>
    <row r="26" spans="1:77" ht="41.45" customHeight="1">
      <c r="A26" s="66" t="s">
        <v>263</v>
      </c>
      <c r="C26" s="67"/>
      <c r="D26" s="67" t="s">
        <v>64</v>
      </c>
      <c r="E26" s="68">
        <v>167.94446267639412</v>
      </c>
      <c r="F26" s="70">
        <v>99.9763311948114</v>
      </c>
      <c r="G26" s="102" t="s">
        <v>685</v>
      </c>
      <c r="H26" s="67"/>
      <c r="I26" s="71" t="s">
        <v>263</v>
      </c>
      <c r="J26" s="72"/>
      <c r="K26" s="72"/>
      <c r="L26" s="71" t="s">
        <v>2220</v>
      </c>
      <c r="M26" s="75">
        <v>8.888023809189562</v>
      </c>
      <c r="N26" s="76">
        <v>5013.681640625</v>
      </c>
      <c r="O26" s="76">
        <v>9140.515625</v>
      </c>
      <c r="P26" s="77"/>
      <c r="Q26" s="78"/>
      <c r="R26" s="78"/>
      <c r="S26" s="88"/>
      <c r="T26" s="48">
        <v>0</v>
      </c>
      <c r="U26" s="48">
        <v>1</v>
      </c>
      <c r="V26" s="49">
        <v>0</v>
      </c>
      <c r="W26" s="49">
        <v>0.002336</v>
      </c>
      <c r="X26" s="49">
        <v>0.004464</v>
      </c>
      <c r="Y26" s="49">
        <v>0.368607</v>
      </c>
      <c r="Z26" s="49">
        <v>0</v>
      </c>
      <c r="AA26" s="49">
        <v>0</v>
      </c>
      <c r="AB26" s="73">
        <v>26</v>
      </c>
      <c r="AC26" s="73"/>
      <c r="AD26" s="74"/>
      <c r="AE26" s="80" t="s">
        <v>1375</v>
      </c>
      <c r="AF26" s="80">
        <v>496</v>
      </c>
      <c r="AG26" s="80">
        <v>282</v>
      </c>
      <c r="AH26" s="80">
        <v>895</v>
      </c>
      <c r="AI26" s="80">
        <v>872</v>
      </c>
      <c r="AJ26" s="80"/>
      <c r="AK26" s="80" t="s">
        <v>1533</v>
      </c>
      <c r="AL26" s="80" t="s">
        <v>1681</v>
      </c>
      <c r="AM26" s="84" t="s">
        <v>1777</v>
      </c>
      <c r="AN26" s="80"/>
      <c r="AO26" s="82">
        <v>42689.26238425926</v>
      </c>
      <c r="AP26" s="84" t="s">
        <v>1851</v>
      </c>
      <c r="AQ26" s="80" t="b">
        <v>1</v>
      </c>
      <c r="AR26" s="80" t="b">
        <v>0</v>
      </c>
      <c r="AS26" s="80" t="b">
        <v>1</v>
      </c>
      <c r="AT26" s="80" t="s">
        <v>1298</v>
      </c>
      <c r="AU26" s="80">
        <v>5</v>
      </c>
      <c r="AV26" s="80"/>
      <c r="AW26" s="80" t="b">
        <v>0</v>
      </c>
      <c r="AX26" s="80" t="s">
        <v>2031</v>
      </c>
      <c r="AY26" s="84" t="s">
        <v>2055</v>
      </c>
      <c r="AZ26" s="80" t="s">
        <v>66</v>
      </c>
      <c r="BA26" s="80" t="str">
        <f>REPLACE(INDEX(GroupVertices[Group],MATCH(Vertices[[#This Row],[Vertex]],GroupVertices[Vertex],0)),1,1,"")</f>
        <v>4</v>
      </c>
      <c r="BB26" s="48" t="s">
        <v>538</v>
      </c>
      <c r="BC26" s="48" t="s">
        <v>538</v>
      </c>
      <c r="BD26" s="48" t="s">
        <v>573</v>
      </c>
      <c r="BE26" s="48" t="s">
        <v>573</v>
      </c>
      <c r="BF26" s="48" t="s">
        <v>594</v>
      </c>
      <c r="BG26" s="48" t="s">
        <v>594</v>
      </c>
      <c r="BH26" s="121" t="s">
        <v>2870</v>
      </c>
      <c r="BI26" s="121" t="s">
        <v>2870</v>
      </c>
      <c r="BJ26" s="121" t="s">
        <v>3002</v>
      </c>
      <c r="BK26" s="121" t="s">
        <v>3002</v>
      </c>
      <c r="BL26" s="121">
        <v>1</v>
      </c>
      <c r="BM26" s="124">
        <v>8.333333333333334</v>
      </c>
      <c r="BN26" s="121">
        <v>0</v>
      </c>
      <c r="BO26" s="124">
        <v>0</v>
      </c>
      <c r="BP26" s="121">
        <v>0</v>
      </c>
      <c r="BQ26" s="124">
        <v>0</v>
      </c>
      <c r="BR26" s="121">
        <v>11</v>
      </c>
      <c r="BS26" s="124">
        <v>91.66666666666667</v>
      </c>
      <c r="BT26" s="121">
        <v>12</v>
      </c>
      <c r="BU26" s="2"/>
      <c r="BV26" s="3"/>
      <c r="BW26" s="3"/>
      <c r="BX26" s="3"/>
      <c r="BY26" s="3"/>
    </row>
    <row r="27" spans="1:77" ht="41.45" customHeight="1">
      <c r="A27" s="66" t="s">
        <v>264</v>
      </c>
      <c r="C27" s="67"/>
      <c r="D27" s="67" t="s">
        <v>64</v>
      </c>
      <c r="E27" s="68">
        <v>179.72761467195113</v>
      </c>
      <c r="F27" s="70">
        <v>99.92941473755141</v>
      </c>
      <c r="G27" s="102" t="s">
        <v>686</v>
      </c>
      <c r="H27" s="67"/>
      <c r="I27" s="71" t="s">
        <v>264</v>
      </c>
      <c r="J27" s="72"/>
      <c r="K27" s="72"/>
      <c r="L27" s="71" t="s">
        <v>2221</v>
      </c>
      <c r="M27" s="75">
        <v>24.5237151320315</v>
      </c>
      <c r="N27" s="76">
        <v>3652.894287109375</v>
      </c>
      <c r="O27" s="76">
        <v>2343.251953125</v>
      </c>
      <c r="P27" s="77"/>
      <c r="Q27" s="78"/>
      <c r="R27" s="78"/>
      <c r="S27" s="88"/>
      <c r="T27" s="48">
        <v>0</v>
      </c>
      <c r="U27" s="48">
        <v>3</v>
      </c>
      <c r="V27" s="49">
        <v>134.295455</v>
      </c>
      <c r="W27" s="49">
        <v>0.002252</v>
      </c>
      <c r="X27" s="49">
        <v>0.003242</v>
      </c>
      <c r="Y27" s="49">
        <v>0.889029</v>
      </c>
      <c r="Z27" s="49">
        <v>0.16666666666666666</v>
      </c>
      <c r="AA27" s="49">
        <v>0</v>
      </c>
      <c r="AB27" s="73">
        <v>27</v>
      </c>
      <c r="AC27" s="73"/>
      <c r="AD27" s="74"/>
      <c r="AE27" s="80" t="s">
        <v>1376</v>
      </c>
      <c r="AF27" s="80">
        <v>1123</v>
      </c>
      <c r="AG27" s="80">
        <v>839</v>
      </c>
      <c r="AH27" s="80">
        <v>7955</v>
      </c>
      <c r="AI27" s="80">
        <v>10692</v>
      </c>
      <c r="AJ27" s="80"/>
      <c r="AK27" s="80" t="s">
        <v>1534</v>
      </c>
      <c r="AL27" s="80"/>
      <c r="AM27" s="80"/>
      <c r="AN27" s="80"/>
      <c r="AO27" s="82">
        <v>41353.57931712963</v>
      </c>
      <c r="AP27" s="84" t="s">
        <v>1852</v>
      </c>
      <c r="AQ27" s="80" t="b">
        <v>0</v>
      </c>
      <c r="AR27" s="80" t="b">
        <v>0</v>
      </c>
      <c r="AS27" s="80" t="b">
        <v>1</v>
      </c>
      <c r="AT27" s="80" t="s">
        <v>1298</v>
      </c>
      <c r="AU27" s="80">
        <v>48</v>
      </c>
      <c r="AV27" s="84" t="s">
        <v>1965</v>
      </c>
      <c r="AW27" s="80" t="b">
        <v>0</v>
      </c>
      <c r="AX27" s="80" t="s">
        <v>2031</v>
      </c>
      <c r="AY27" s="84" t="s">
        <v>2056</v>
      </c>
      <c r="AZ27" s="80" t="s">
        <v>66</v>
      </c>
      <c r="BA27" s="80" t="str">
        <f>REPLACE(INDEX(GroupVertices[Group],MATCH(Vertices[[#This Row],[Vertex]],GroupVertices[Vertex],0)),1,1,"")</f>
        <v>5</v>
      </c>
      <c r="BB27" s="48"/>
      <c r="BC27" s="48"/>
      <c r="BD27" s="48"/>
      <c r="BE27" s="48"/>
      <c r="BF27" s="48" t="s">
        <v>587</v>
      </c>
      <c r="BG27" s="48" t="s">
        <v>587</v>
      </c>
      <c r="BH27" s="121" t="s">
        <v>2871</v>
      </c>
      <c r="BI27" s="121" t="s">
        <v>2954</v>
      </c>
      <c r="BJ27" s="121" t="s">
        <v>3003</v>
      </c>
      <c r="BK27" s="121" t="s">
        <v>3003</v>
      </c>
      <c r="BL27" s="121">
        <v>2</v>
      </c>
      <c r="BM27" s="124">
        <v>2.7027027027027026</v>
      </c>
      <c r="BN27" s="121">
        <v>6</v>
      </c>
      <c r="BO27" s="124">
        <v>8.108108108108109</v>
      </c>
      <c r="BP27" s="121">
        <v>0</v>
      </c>
      <c r="BQ27" s="124">
        <v>0</v>
      </c>
      <c r="BR27" s="121">
        <v>66</v>
      </c>
      <c r="BS27" s="124">
        <v>89.1891891891892</v>
      </c>
      <c r="BT27" s="121">
        <v>74</v>
      </c>
      <c r="BU27" s="2"/>
      <c r="BV27" s="3"/>
      <c r="BW27" s="3"/>
      <c r="BX27" s="3"/>
      <c r="BY27" s="3"/>
    </row>
    <row r="28" spans="1:77" ht="41.45" customHeight="1">
      <c r="A28" s="66" t="s">
        <v>382</v>
      </c>
      <c r="C28" s="67"/>
      <c r="D28" s="67" t="s">
        <v>64</v>
      </c>
      <c r="E28" s="68">
        <v>297.03026784136523</v>
      </c>
      <c r="F28" s="70">
        <v>99.46235593053781</v>
      </c>
      <c r="G28" s="102" t="s">
        <v>773</v>
      </c>
      <c r="H28" s="67"/>
      <c r="I28" s="71" t="s">
        <v>382</v>
      </c>
      <c r="J28" s="72"/>
      <c r="K28" s="72"/>
      <c r="L28" s="71" t="s">
        <v>2222</v>
      </c>
      <c r="M28" s="75">
        <v>180.17884688276501</v>
      </c>
      <c r="N28" s="76">
        <v>3830.388916015625</v>
      </c>
      <c r="O28" s="76">
        <v>1254.216796875</v>
      </c>
      <c r="P28" s="77"/>
      <c r="Q28" s="78"/>
      <c r="R28" s="78"/>
      <c r="S28" s="88"/>
      <c r="T28" s="48">
        <v>9</v>
      </c>
      <c r="U28" s="48">
        <v>2</v>
      </c>
      <c r="V28" s="49">
        <v>928.648485</v>
      </c>
      <c r="W28" s="49">
        <v>0.002283</v>
      </c>
      <c r="X28" s="49">
        <v>0.007165</v>
      </c>
      <c r="Y28" s="49">
        <v>2.678324</v>
      </c>
      <c r="Z28" s="49">
        <v>0.05555555555555555</v>
      </c>
      <c r="AA28" s="49">
        <v>0</v>
      </c>
      <c r="AB28" s="73">
        <v>28</v>
      </c>
      <c r="AC28" s="73"/>
      <c r="AD28" s="74"/>
      <c r="AE28" s="80" t="s">
        <v>1377</v>
      </c>
      <c r="AF28" s="80">
        <v>410</v>
      </c>
      <c r="AG28" s="80">
        <v>6384</v>
      </c>
      <c r="AH28" s="80">
        <v>9759</v>
      </c>
      <c r="AI28" s="80">
        <v>96</v>
      </c>
      <c r="AJ28" s="80"/>
      <c r="AK28" s="80" t="s">
        <v>1535</v>
      </c>
      <c r="AL28" s="80" t="s">
        <v>1682</v>
      </c>
      <c r="AM28" s="84" t="s">
        <v>1778</v>
      </c>
      <c r="AN28" s="80"/>
      <c r="AO28" s="82">
        <v>40685.567349537036</v>
      </c>
      <c r="AP28" s="80"/>
      <c r="AQ28" s="80" t="b">
        <v>1</v>
      </c>
      <c r="AR28" s="80" t="b">
        <v>0</v>
      </c>
      <c r="AS28" s="80" t="b">
        <v>0</v>
      </c>
      <c r="AT28" s="80" t="s">
        <v>1298</v>
      </c>
      <c r="AU28" s="80">
        <v>185</v>
      </c>
      <c r="AV28" s="84" t="s">
        <v>1965</v>
      </c>
      <c r="AW28" s="80" t="b">
        <v>0</v>
      </c>
      <c r="AX28" s="80" t="s">
        <v>2031</v>
      </c>
      <c r="AY28" s="84" t="s">
        <v>2057</v>
      </c>
      <c r="AZ28" s="80" t="s">
        <v>66</v>
      </c>
      <c r="BA28" s="80" t="str">
        <f>REPLACE(INDEX(GroupVertices[Group],MATCH(Vertices[[#This Row],[Vertex]],GroupVertices[Vertex],0)),1,1,"")</f>
        <v>5</v>
      </c>
      <c r="BB28" s="48" t="s">
        <v>2798</v>
      </c>
      <c r="BC28" s="48" t="s">
        <v>2798</v>
      </c>
      <c r="BD28" s="48" t="s">
        <v>2459</v>
      </c>
      <c r="BE28" s="48" t="s">
        <v>2815</v>
      </c>
      <c r="BF28" s="48" t="s">
        <v>587</v>
      </c>
      <c r="BG28" s="48" t="s">
        <v>587</v>
      </c>
      <c r="BH28" s="121" t="s">
        <v>2872</v>
      </c>
      <c r="BI28" s="121" t="s">
        <v>2955</v>
      </c>
      <c r="BJ28" s="121" t="s">
        <v>3004</v>
      </c>
      <c r="BK28" s="121" t="s">
        <v>3004</v>
      </c>
      <c r="BL28" s="121">
        <v>2</v>
      </c>
      <c r="BM28" s="124">
        <v>1.8018018018018018</v>
      </c>
      <c r="BN28" s="121">
        <v>5</v>
      </c>
      <c r="BO28" s="124">
        <v>4.504504504504505</v>
      </c>
      <c r="BP28" s="121">
        <v>0</v>
      </c>
      <c r="BQ28" s="124">
        <v>0</v>
      </c>
      <c r="BR28" s="121">
        <v>104</v>
      </c>
      <c r="BS28" s="124">
        <v>93.69369369369369</v>
      </c>
      <c r="BT28" s="121">
        <v>111</v>
      </c>
      <c r="BU28" s="2"/>
      <c r="BV28" s="3"/>
      <c r="BW28" s="3"/>
      <c r="BX28" s="3"/>
      <c r="BY28" s="3"/>
    </row>
    <row r="29" spans="1:77" ht="41.45" customHeight="1">
      <c r="A29" s="66" t="s">
        <v>376</v>
      </c>
      <c r="C29" s="67"/>
      <c r="D29" s="67" t="s">
        <v>64</v>
      </c>
      <c r="E29" s="68">
        <v>229.08146315603463</v>
      </c>
      <c r="F29" s="70">
        <v>99.73290469304958</v>
      </c>
      <c r="G29" s="102" t="s">
        <v>767</v>
      </c>
      <c r="H29" s="67"/>
      <c r="I29" s="71" t="s">
        <v>376</v>
      </c>
      <c r="J29" s="72"/>
      <c r="K29" s="72"/>
      <c r="L29" s="71" t="s">
        <v>2223</v>
      </c>
      <c r="M29" s="75">
        <v>90.01396262968007</v>
      </c>
      <c r="N29" s="76">
        <v>3805.224853515625</v>
      </c>
      <c r="O29" s="76">
        <v>3410.755615234375</v>
      </c>
      <c r="P29" s="77"/>
      <c r="Q29" s="78"/>
      <c r="R29" s="78"/>
      <c r="S29" s="88"/>
      <c r="T29" s="48">
        <v>8</v>
      </c>
      <c r="U29" s="48">
        <v>2</v>
      </c>
      <c r="V29" s="49">
        <v>1490.828788</v>
      </c>
      <c r="W29" s="49">
        <v>0.002611</v>
      </c>
      <c r="X29" s="49">
        <v>0.01206</v>
      </c>
      <c r="Y29" s="49">
        <v>3.012503</v>
      </c>
      <c r="Z29" s="49">
        <v>0</v>
      </c>
      <c r="AA29" s="49">
        <v>0</v>
      </c>
      <c r="AB29" s="73">
        <v>29</v>
      </c>
      <c r="AC29" s="73"/>
      <c r="AD29" s="74"/>
      <c r="AE29" s="80" t="s">
        <v>1378</v>
      </c>
      <c r="AF29" s="80">
        <v>1247</v>
      </c>
      <c r="AG29" s="80">
        <v>3172</v>
      </c>
      <c r="AH29" s="80">
        <v>7060</v>
      </c>
      <c r="AI29" s="80">
        <v>6823</v>
      </c>
      <c r="AJ29" s="80"/>
      <c r="AK29" s="80" t="s">
        <v>1536</v>
      </c>
      <c r="AL29" s="80" t="s">
        <v>1683</v>
      </c>
      <c r="AM29" s="84" t="s">
        <v>1779</v>
      </c>
      <c r="AN29" s="80"/>
      <c r="AO29" s="82">
        <v>41284.49594907407</v>
      </c>
      <c r="AP29" s="84" t="s">
        <v>1853</v>
      </c>
      <c r="AQ29" s="80" t="b">
        <v>0</v>
      </c>
      <c r="AR29" s="80" t="b">
        <v>0</v>
      </c>
      <c r="AS29" s="80" t="b">
        <v>0</v>
      </c>
      <c r="AT29" s="80" t="s">
        <v>1298</v>
      </c>
      <c r="AU29" s="80">
        <v>49</v>
      </c>
      <c r="AV29" s="84" t="s">
        <v>1965</v>
      </c>
      <c r="AW29" s="80" t="b">
        <v>0</v>
      </c>
      <c r="AX29" s="80" t="s">
        <v>2031</v>
      </c>
      <c r="AY29" s="84" t="s">
        <v>2058</v>
      </c>
      <c r="AZ29" s="80" t="s">
        <v>66</v>
      </c>
      <c r="BA29" s="80" t="str">
        <f>REPLACE(INDEX(GroupVertices[Group],MATCH(Vertices[[#This Row],[Vertex]],GroupVertices[Vertex],0)),1,1,"")</f>
        <v>5</v>
      </c>
      <c r="BB29" s="48"/>
      <c r="BC29" s="48"/>
      <c r="BD29" s="48"/>
      <c r="BE29" s="48"/>
      <c r="BF29" s="48" t="s">
        <v>587</v>
      </c>
      <c r="BG29" s="48" t="s">
        <v>587</v>
      </c>
      <c r="BH29" s="121" t="s">
        <v>2873</v>
      </c>
      <c r="BI29" s="121" t="s">
        <v>2956</v>
      </c>
      <c r="BJ29" s="121" t="s">
        <v>3005</v>
      </c>
      <c r="BK29" s="121" t="s">
        <v>3005</v>
      </c>
      <c r="BL29" s="121">
        <v>4</v>
      </c>
      <c r="BM29" s="124">
        <v>4.081632653061225</v>
      </c>
      <c r="BN29" s="121">
        <v>6</v>
      </c>
      <c r="BO29" s="124">
        <v>6.122448979591836</v>
      </c>
      <c r="BP29" s="121">
        <v>0</v>
      </c>
      <c r="BQ29" s="124">
        <v>0</v>
      </c>
      <c r="BR29" s="121">
        <v>88</v>
      </c>
      <c r="BS29" s="124">
        <v>89.79591836734694</v>
      </c>
      <c r="BT29" s="121">
        <v>98</v>
      </c>
      <c r="BU29" s="2"/>
      <c r="BV29" s="3"/>
      <c r="BW29" s="3"/>
      <c r="BX29" s="3"/>
      <c r="BY29" s="3"/>
    </row>
    <row r="30" spans="1:77" ht="41.45" customHeight="1">
      <c r="A30" s="66" t="s">
        <v>391</v>
      </c>
      <c r="C30" s="67"/>
      <c r="D30" s="67" t="s">
        <v>64</v>
      </c>
      <c r="E30" s="68">
        <v>172.7254184232449</v>
      </c>
      <c r="F30" s="70">
        <v>99.95729507391238</v>
      </c>
      <c r="G30" s="102" t="s">
        <v>1983</v>
      </c>
      <c r="H30" s="67"/>
      <c r="I30" s="71" t="s">
        <v>391</v>
      </c>
      <c r="J30" s="72"/>
      <c r="K30" s="72"/>
      <c r="L30" s="71" t="s">
        <v>2224</v>
      </c>
      <c r="M30" s="75">
        <v>15.232128367470134</v>
      </c>
      <c r="N30" s="76">
        <v>4063.18603515625</v>
      </c>
      <c r="O30" s="76">
        <v>1669.8359375</v>
      </c>
      <c r="P30" s="77"/>
      <c r="Q30" s="78"/>
      <c r="R30" s="78"/>
      <c r="S30" s="88"/>
      <c r="T30" s="48">
        <v>7</v>
      </c>
      <c r="U30" s="48">
        <v>0</v>
      </c>
      <c r="V30" s="49">
        <v>623.507576</v>
      </c>
      <c r="W30" s="49">
        <v>0.002457</v>
      </c>
      <c r="X30" s="49">
        <v>0.007225</v>
      </c>
      <c r="Y30" s="49">
        <v>1.868239</v>
      </c>
      <c r="Z30" s="49">
        <v>0.11904761904761904</v>
      </c>
      <c r="AA30" s="49">
        <v>0</v>
      </c>
      <c r="AB30" s="73">
        <v>30</v>
      </c>
      <c r="AC30" s="73"/>
      <c r="AD30" s="74"/>
      <c r="AE30" s="80" t="s">
        <v>1379</v>
      </c>
      <c r="AF30" s="80">
        <v>66</v>
      </c>
      <c r="AG30" s="80">
        <v>508</v>
      </c>
      <c r="AH30" s="80">
        <v>243</v>
      </c>
      <c r="AI30" s="80">
        <v>113</v>
      </c>
      <c r="AJ30" s="80"/>
      <c r="AK30" s="80" t="s">
        <v>1537</v>
      </c>
      <c r="AL30" s="80"/>
      <c r="AM30" s="84" t="s">
        <v>1780</v>
      </c>
      <c r="AN30" s="80"/>
      <c r="AO30" s="82">
        <v>43181.69835648148</v>
      </c>
      <c r="AP30" s="80"/>
      <c r="AQ30" s="80" t="b">
        <v>1</v>
      </c>
      <c r="AR30" s="80" t="b">
        <v>0</v>
      </c>
      <c r="AS30" s="80" t="b">
        <v>0</v>
      </c>
      <c r="AT30" s="80" t="s">
        <v>1298</v>
      </c>
      <c r="AU30" s="80">
        <v>2</v>
      </c>
      <c r="AV30" s="80"/>
      <c r="AW30" s="80" t="b">
        <v>0</v>
      </c>
      <c r="AX30" s="80" t="s">
        <v>2031</v>
      </c>
      <c r="AY30" s="84" t="s">
        <v>2059</v>
      </c>
      <c r="AZ30" s="80" t="s">
        <v>65</v>
      </c>
      <c r="BA30" s="80" t="str">
        <f>REPLACE(INDEX(GroupVertices[Group],MATCH(Vertices[[#This Row],[Vertex]],GroupVertices[Vertex],0)),1,1,"")</f>
        <v>5</v>
      </c>
      <c r="BB30" s="48"/>
      <c r="BC30" s="48"/>
      <c r="BD30" s="48"/>
      <c r="BE30" s="48"/>
      <c r="BF30" s="48"/>
      <c r="BG30" s="48"/>
      <c r="BH30" s="48"/>
      <c r="BI30" s="48"/>
      <c r="BJ30" s="48"/>
      <c r="BK30" s="48"/>
      <c r="BL30" s="48"/>
      <c r="BM30" s="49"/>
      <c r="BN30" s="48"/>
      <c r="BO30" s="49"/>
      <c r="BP30" s="48"/>
      <c r="BQ30" s="49"/>
      <c r="BR30" s="48"/>
      <c r="BS30" s="49"/>
      <c r="BT30" s="48"/>
      <c r="BU30" s="2"/>
      <c r="BV30" s="3"/>
      <c r="BW30" s="3"/>
      <c r="BX30" s="3"/>
      <c r="BY30" s="3"/>
    </row>
    <row r="31" spans="1:77" ht="41.45" customHeight="1">
      <c r="A31" s="66" t="s">
        <v>265</v>
      </c>
      <c r="C31" s="67"/>
      <c r="D31" s="67" t="s">
        <v>64</v>
      </c>
      <c r="E31" s="68">
        <v>286.6856335041527</v>
      </c>
      <c r="F31" s="70">
        <v>99.5035447054034</v>
      </c>
      <c r="G31" s="102" t="s">
        <v>687</v>
      </c>
      <c r="H31" s="67"/>
      <c r="I31" s="71" t="s">
        <v>265</v>
      </c>
      <c r="J31" s="72"/>
      <c r="K31" s="72"/>
      <c r="L31" s="71" t="s">
        <v>2225</v>
      </c>
      <c r="M31" s="75">
        <v>166.45200117922872</v>
      </c>
      <c r="N31" s="76">
        <v>3131.234130859375</v>
      </c>
      <c r="O31" s="76">
        <v>6313.5126953125</v>
      </c>
      <c r="P31" s="77"/>
      <c r="Q31" s="78"/>
      <c r="R31" s="78"/>
      <c r="S31" s="88"/>
      <c r="T31" s="48">
        <v>0</v>
      </c>
      <c r="U31" s="48">
        <v>2</v>
      </c>
      <c r="V31" s="49">
        <v>0</v>
      </c>
      <c r="W31" s="49">
        <v>0.002016</v>
      </c>
      <c r="X31" s="49">
        <v>0.003415</v>
      </c>
      <c r="Y31" s="49">
        <v>0.643402</v>
      </c>
      <c r="Z31" s="49">
        <v>0.5</v>
      </c>
      <c r="AA31" s="49">
        <v>0</v>
      </c>
      <c r="AB31" s="73">
        <v>31</v>
      </c>
      <c r="AC31" s="73"/>
      <c r="AD31" s="74"/>
      <c r="AE31" s="80" t="s">
        <v>1380</v>
      </c>
      <c r="AF31" s="80">
        <v>4919</v>
      </c>
      <c r="AG31" s="80">
        <v>5895</v>
      </c>
      <c r="AH31" s="80">
        <v>109569</v>
      </c>
      <c r="AI31" s="80">
        <v>107255</v>
      </c>
      <c r="AJ31" s="80"/>
      <c r="AK31" s="80" t="s">
        <v>1538</v>
      </c>
      <c r="AL31" s="80"/>
      <c r="AM31" s="80"/>
      <c r="AN31" s="80"/>
      <c r="AO31" s="82">
        <v>40807.26596064815</v>
      </c>
      <c r="AP31" s="84" t="s">
        <v>1854</v>
      </c>
      <c r="AQ31" s="80" t="b">
        <v>1</v>
      </c>
      <c r="AR31" s="80" t="b">
        <v>0</v>
      </c>
      <c r="AS31" s="80" t="b">
        <v>1</v>
      </c>
      <c r="AT31" s="80" t="s">
        <v>1298</v>
      </c>
      <c r="AU31" s="80">
        <v>44</v>
      </c>
      <c r="AV31" s="84" t="s">
        <v>1965</v>
      </c>
      <c r="AW31" s="80" t="b">
        <v>0</v>
      </c>
      <c r="AX31" s="80" t="s">
        <v>2031</v>
      </c>
      <c r="AY31" s="84" t="s">
        <v>2060</v>
      </c>
      <c r="AZ31" s="80" t="s">
        <v>66</v>
      </c>
      <c r="BA31" s="80" t="str">
        <f>REPLACE(INDEX(GroupVertices[Group],MATCH(Vertices[[#This Row],[Vertex]],GroupVertices[Vertex],0)),1,1,"")</f>
        <v>3</v>
      </c>
      <c r="BB31" s="48"/>
      <c r="BC31" s="48"/>
      <c r="BD31" s="48"/>
      <c r="BE31" s="48"/>
      <c r="BF31" s="48" t="s">
        <v>587</v>
      </c>
      <c r="BG31" s="48" t="s">
        <v>587</v>
      </c>
      <c r="BH31" s="121" t="s">
        <v>2868</v>
      </c>
      <c r="BI31" s="121" t="s">
        <v>2868</v>
      </c>
      <c r="BJ31" s="121" t="s">
        <v>3000</v>
      </c>
      <c r="BK31" s="121" t="s">
        <v>3000</v>
      </c>
      <c r="BL31" s="121">
        <v>1</v>
      </c>
      <c r="BM31" s="124">
        <v>4.166666666666667</v>
      </c>
      <c r="BN31" s="121">
        <v>0</v>
      </c>
      <c r="BO31" s="124">
        <v>0</v>
      </c>
      <c r="BP31" s="121">
        <v>0</v>
      </c>
      <c r="BQ31" s="124">
        <v>0</v>
      </c>
      <c r="BR31" s="121">
        <v>23</v>
      </c>
      <c r="BS31" s="124">
        <v>95.83333333333333</v>
      </c>
      <c r="BT31" s="121">
        <v>24</v>
      </c>
      <c r="BU31" s="2"/>
      <c r="BV31" s="3"/>
      <c r="BW31" s="3"/>
      <c r="BX31" s="3"/>
      <c r="BY31" s="3"/>
    </row>
    <row r="32" spans="1:77" ht="41.45" customHeight="1">
      <c r="A32" s="66" t="s">
        <v>266</v>
      </c>
      <c r="C32" s="67"/>
      <c r="D32" s="67" t="s">
        <v>64</v>
      </c>
      <c r="E32" s="68">
        <v>171.41382879357786</v>
      </c>
      <c r="F32" s="70">
        <v>99.96251737256608</v>
      </c>
      <c r="G32" s="102" t="s">
        <v>688</v>
      </c>
      <c r="H32" s="67"/>
      <c r="I32" s="71" t="s">
        <v>266</v>
      </c>
      <c r="J32" s="72"/>
      <c r="K32" s="72"/>
      <c r="L32" s="71" t="s">
        <v>2226</v>
      </c>
      <c r="M32" s="75">
        <v>13.491710302809091</v>
      </c>
      <c r="N32" s="76">
        <v>2643.966064453125</v>
      </c>
      <c r="O32" s="76">
        <v>1833.535400390625</v>
      </c>
      <c r="P32" s="77"/>
      <c r="Q32" s="78"/>
      <c r="R32" s="78"/>
      <c r="S32" s="88"/>
      <c r="T32" s="48">
        <v>0</v>
      </c>
      <c r="U32" s="48">
        <v>1</v>
      </c>
      <c r="V32" s="49">
        <v>0</v>
      </c>
      <c r="W32" s="49">
        <v>0.002128</v>
      </c>
      <c r="X32" s="49">
        <v>0.002968</v>
      </c>
      <c r="Y32" s="49">
        <v>0.374287</v>
      </c>
      <c r="Z32" s="49">
        <v>0</v>
      </c>
      <c r="AA32" s="49">
        <v>0</v>
      </c>
      <c r="AB32" s="73">
        <v>32</v>
      </c>
      <c r="AC32" s="73"/>
      <c r="AD32" s="74"/>
      <c r="AE32" s="80" t="s">
        <v>1381</v>
      </c>
      <c r="AF32" s="80">
        <v>311</v>
      </c>
      <c r="AG32" s="80">
        <v>446</v>
      </c>
      <c r="AH32" s="80">
        <v>2397</v>
      </c>
      <c r="AI32" s="80">
        <v>1939</v>
      </c>
      <c r="AJ32" s="80"/>
      <c r="AK32" s="80" t="s">
        <v>1539</v>
      </c>
      <c r="AL32" s="80" t="s">
        <v>1684</v>
      </c>
      <c r="AM32" s="80"/>
      <c r="AN32" s="80"/>
      <c r="AO32" s="82">
        <v>40791.7202662037</v>
      </c>
      <c r="AP32" s="84" t="s">
        <v>1855</v>
      </c>
      <c r="AQ32" s="80" t="b">
        <v>1</v>
      </c>
      <c r="AR32" s="80" t="b">
        <v>0</v>
      </c>
      <c r="AS32" s="80" t="b">
        <v>0</v>
      </c>
      <c r="AT32" s="80" t="s">
        <v>1298</v>
      </c>
      <c r="AU32" s="80">
        <v>8</v>
      </c>
      <c r="AV32" s="84" t="s">
        <v>1965</v>
      </c>
      <c r="AW32" s="80" t="b">
        <v>0</v>
      </c>
      <c r="AX32" s="80" t="s">
        <v>2031</v>
      </c>
      <c r="AY32" s="84" t="s">
        <v>2061</v>
      </c>
      <c r="AZ32" s="80" t="s">
        <v>66</v>
      </c>
      <c r="BA32" s="80" t="str">
        <f>REPLACE(INDEX(GroupVertices[Group],MATCH(Vertices[[#This Row],[Vertex]],GroupVertices[Vertex],0)),1,1,"")</f>
        <v>2</v>
      </c>
      <c r="BB32" s="48" t="s">
        <v>539</v>
      </c>
      <c r="BC32" s="48" t="s">
        <v>539</v>
      </c>
      <c r="BD32" s="48" t="s">
        <v>574</v>
      </c>
      <c r="BE32" s="48" t="s">
        <v>574</v>
      </c>
      <c r="BF32" s="48" t="s">
        <v>595</v>
      </c>
      <c r="BG32" s="48" t="s">
        <v>595</v>
      </c>
      <c r="BH32" s="121" t="s">
        <v>2874</v>
      </c>
      <c r="BI32" s="121" t="s">
        <v>2874</v>
      </c>
      <c r="BJ32" s="121" t="s">
        <v>2987</v>
      </c>
      <c r="BK32" s="121" t="s">
        <v>2987</v>
      </c>
      <c r="BL32" s="121">
        <v>4</v>
      </c>
      <c r="BM32" s="124">
        <v>13.333333333333334</v>
      </c>
      <c r="BN32" s="121">
        <v>1</v>
      </c>
      <c r="BO32" s="124">
        <v>3.3333333333333335</v>
      </c>
      <c r="BP32" s="121">
        <v>0</v>
      </c>
      <c r="BQ32" s="124">
        <v>0</v>
      </c>
      <c r="BR32" s="121">
        <v>25</v>
      </c>
      <c r="BS32" s="124">
        <v>83.33333333333333</v>
      </c>
      <c r="BT32" s="121">
        <v>30</v>
      </c>
      <c r="BU32" s="2"/>
      <c r="BV32" s="3"/>
      <c r="BW32" s="3"/>
      <c r="BX32" s="3"/>
      <c r="BY32" s="3"/>
    </row>
    <row r="33" spans="1:77" ht="41.45" customHeight="1">
      <c r="A33" s="66" t="s">
        <v>385</v>
      </c>
      <c r="C33" s="67"/>
      <c r="D33" s="67" t="s">
        <v>64</v>
      </c>
      <c r="E33" s="68">
        <v>163.86161108726932</v>
      </c>
      <c r="F33" s="70">
        <v>99.99258770513667</v>
      </c>
      <c r="G33" s="102" t="s">
        <v>776</v>
      </c>
      <c r="H33" s="67"/>
      <c r="I33" s="71" t="s">
        <v>385</v>
      </c>
      <c r="J33" s="72"/>
      <c r="K33" s="72"/>
      <c r="L33" s="71" t="s">
        <v>2227</v>
      </c>
      <c r="M33" s="75">
        <v>3.470270801454382</v>
      </c>
      <c r="N33" s="76">
        <v>2060.811279296875</v>
      </c>
      <c r="O33" s="76">
        <v>2904.79833984375</v>
      </c>
      <c r="P33" s="77"/>
      <c r="Q33" s="78"/>
      <c r="R33" s="78"/>
      <c r="S33" s="88"/>
      <c r="T33" s="48">
        <v>15</v>
      </c>
      <c r="U33" s="48">
        <v>1</v>
      </c>
      <c r="V33" s="49">
        <v>2659.187435</v>
      </c>
      <c r="W33" s="49">
        <v>0.00295</v>
      </c>
      <c r="X33" s="49">
        <v>0.02422</v>
      </c>
      <c r="Y33" s="49">
        <v>3.958011</v>
      </c>
      <c r="Z33" s="49">
        <v>0.027472527472527472</v>
      </c>
      <c r="AA33" s="49">
        <v>0</v>
      </c>
      <c r="AB33" s="73">
        <v>33</v>
      </c>
      <c r="AC33" s="73"/>
      <c r="AD33" s="74"/>
      <c r="AE33" s="80" t="s">
        <v>1382</v>
      </c>
      <c r="AF33" s="80">
        <v>391</v>
      </c>
      <c r="AG33" s="80">
        <v>89</v>
      </c>
      <c r="AH33" s="80">
        <v>283</v>
      </c>
      <c r="AI33" s="80">
        <v>148</v>
      </c>
      <c r="AJ33" s="80"/>
      <c r="AK33" s="80" t="s">
        <v>1540</v>
      </c>
      <c r="AL33" s="80" t="s">
        <v>1685</v>
      </c>
      <c r="AM33" s="80"/>
      <c r="AN33" s="80"/>
      <c r="AO33" s="82">
        <v>40249.07674768518</v>
      </c>
      <c r="AP33" s="84" t="s">
        <v>1856</v>
      </c>
      <c r="AQ33" s="80" t="b">
        <v>0</v>
      </c>
      <c r="AR33" s="80" t="b">
        <v>0</v>
      </c>
      <c r="AS33" s="80" t="b">
        <v>0</v>
      </c>
      <c r="AT33" s="80" t="s">
        <v>1298</v>
      </c>
      <c r="AU33" s="80">
        <v>0</v>
      </c>
      <c r="AV33" s="84" t="s">
        <v>1971</v>
      </c>
      <c r="AW33" s="80" t="b">
        <v>0</v>
      </c>
      <c r="AX33" s="80" t="s">
        <v>2031</v>
      </c>
      <c r="AY33" s="84" t="s">
        <v>2062</v>
      </c>
      <c r="AZ33" s="80" t="s">
        <v>66</v>
      </c>
      <c r="BA33" s="80" t="str">
        <f>REPLACE(INDEX(GroupVertices[Group],MATCH(Vertices[[#This Row],[Vertex]],GroupVertices[Vertex],0)),1,1,"")</f>
        <v>2</v>
      </c>
      <c r="BB33" s="48" t="s">
        <v>539</v>
      </c>
      <c r="BC33" s="48" t="s">
        <v>539</v>
      </c>
      <c r="BD33" s="48" t="s">
        <v>574</v>
      </c>
      <c r="BE33" s="48" t="s">
        <v>574</v>
      </c>
      <c r="BF33" s="48" t="s">
        <v>2823</v>
      </c>
      <c r="BG33" s="48" t="s">
        <v>2823</v>
      </c>
      <c r="BH33" s="121" t="s">
        <v>2874</v>
      </c>
      <c r="BI33" s="121" t="s">
        <v>2874</v>
      </c>
      <c r="BJ33" s="121" t="s">
        <v>2987</v>
      </c>
      <c r="BK33" s="121" t="s">
        <v>2987</v>
      </c>
      <c r="BL33" s="121">
        <v>4</v>
      </c>
      <c r="BM33" s="124">
        <v>13.333333333333334</v>
      </c>
      <c r="BN33" s="121">
        <v>1</v>
      </c>
      <c r="BO33" s="124">
        <v>3.3333333333333335</v>
      </c>
      <c r="BP33" s="121">
        <v>0</v>
      </c>
      <c r="BQ33" s="124">
        <v>0</v>
      </c>
      <c r="BR33" s="121">
        <v>25</v>
      </c>
      <c r="BS33" s="124">
        <v>83.33333333333333</v>
      </c>
      <c r="BT33" s="121">
        <v>30</v>
      </c>
      <c r="BU33" s="2"/>
      <c r="BV33" s="3"/>
      <c r="BW33" s="3"/>
      <c r="BX33" s="3"/>
      <c r="BY33" s="3"/>
    </row>
    <row r="34" spans="1:77" ht="41.45" customHeight="1">
      <c r="A34" s="66" t="s">
        <v>267</v>
      </c>
      <c r="C34" s="67"/>
      <c r="D34" s="67" t="s">
        <v>64</v>
      </c>
      <c r="E34" s="68">
        <v>165.42705677429126</v>
      </c>
      <c r="F34" s="70">
        <v>99.98635463900159</v>
      </c>
      <c r="G34" s="102" t="s">
        <v>689</v>
      </c>
      <c r="H34" s="67"/>
      <c r="I34" s="71" t="s">
        <v>267</v>
      </c>
      <c r="J34" s="72"/>
      <c r="K34" s="72"/>
      <c r="L34" s="71" t="s">
        <v>2228</v>
      </c>
      <c r="M34" s="75">
        <v>5.547543975404658</v>
      </c>
      <c r="N34" s="76">
        <v>5116.11181640625</v>
      </c>
      <c r="O34" s="76">
        <v>2803.10009765625</v>
      </c>
      <c r="P34" s="77"/>
      <c r="Q34" s="78"/>
      <c r="R34" s="78"/>
      <c r="S34" s="88"/>
      <c r="T34" s="48">
        <v>2</v>
      </c>
      <c r="U34" s="48">
        <v>1</v>
      </c>
      <c r="V34" s="49">
        <v>0</v>
      </c>
      <c r="W34" s="49">
        <v>0.002037</v>
      </c>
      <c r="X34" s="49">
        <v>0.001981</v>
      </c>
      <c r="Y34" s="49">
        <v>0.626591</v>
      </c>
      <c r="Z34" s="49">
        <v>0</v>
      </c>
      <c r="AA34" s="49">
        <v>0</v>
      </c>
      <c r="AB34" s="73">
        <v>34</v>
      </c>
      <c r="AC34" s="73"/>
      <c r="AD34" s="74"/>
      <c r="AE34" s="80" t="s">
        <v>1383</v>
      </c>
      <c r="AF34" s="80">
        <v>309</v>
      </c>
      <c r="AG34" s="80">
        <v>163</v>
      </c>
      <c r="AH34" s="80">
        <v>340</v>
      </c>
      <c r="AI34" s="80">
        <v>64</v>
      </c>
      <c r="AJ34" s="80"/>
      <c r="AK34" s="80" t="s">
        <v>1541</v>
      </c>
      <c r="AL34" s="80" t="s">
        <v>1686</v>
      </c>
      <c r="AM34" s="80"/>
      <c r="AN34" s="80"/>
      <c r="AO34" s="82">
        <v>40552.65369212963</v>
      </c>
      <c r="AP34" s="84" t="s">
        <v>1857</v>
      </c>
      <c r="AQ34" s="80" t="b">
        <v>1</v>
      </c>
      <c r="AR34" s="80" t="b">
        <v>0</v>
      </c>
      <c r="AS34" s="80" t="b">
        <v>0</v>
      </c>
      <c r="AT34" s="80" t="s">
        <v>1298</v>
      </c>
      <c r="AU34" s="80">
        <v>1</v>
      </c>
      <c r="AV34" s="84" t="s">
        <v>1965</v>
      </c>
      <c r="AW34" s="80" t="b">
        <v>0</v>
      </c>
      <c r="AX34" s="80" t="s">
        <v>2031</v>
      </c>
      <c r="AY34" s="84" t="s">
        <v>2063</v>
      </c>
      <c r="AZ34" s="80" t="s">
        <v>66</v>
      </c>
      <c r="BA34" s="80" t="str">
        <f>REPLACE(INDEX(GroupVertices[Group],MATCH(Vertices[[#This Row],[Vertex]],GroupVertices[Vertex],0)),1,1,"")</f>
        <v>7</v>
      </c>
      <c r="BB34" s="48"/>
      <c r="BC34" s="48"/>
      <c r="BD34" s="48"/>
      <c r="BE34" s="48"/>
      <c r="BF34" s="48" t="s">
        <v>587</v>
      </c>
      <c r="BG34" s="48" t="s">
        <v>587</v>
      </c>
      <c r="BH34" s="121" t="s">
        <v>2875</v>
      </c>
      <c r="BI34" s="121" t="s">
        <v>2957</v>
      </c>
      <c r="BJ34" s="121" t="s">
        <v>3006</v>
      </c>
      <c r="BK34" s="121" t="s">
        <v>3006</v>
      </c>
      <c r="BL34" s="121">
        <v>2</v>
      </c>
      <c r="BM34" s="124">
        <v>8.695652173913043</v>
      </c>
      <c r="BN34" s="121">
        <v>0</v>
      </c>
      <c r="BO34" s="124">
        <v>0</v>
      </c>
      <c r="BP34" s="121">
        <v>0</v>
      </c>
      <c r="BQ34" s="124">
        <v>0</v>
      </c>
      <c r="BR34" s="121">
        <v>21</v>
      </c>
      <c r="BS34" s="124">
        <v>91.30434782608695</v>
      </c>
      <c r="BT34" s="121">
        <v>23</v>
      </c>
      <c r="BU34" s="2"/>
      <c r="BV34" s="3"/>
      <c r="BW34" s="3"/>
      <c r="BX34" s="3"/>
      <c r="BY34" s="3"/>
    </row>
    <row r="35" spans="1:77" ht="41.45" customHeight="1">
      <c r="A35" s="66" t="s">
        <v>268</v>
      </c>
      <c r="C35" s="67"/>
      <c r="D35" s="67" t="s">
        <v>64</v>
      </c>
      <c r="E35" s="68">
        <v>174.9255042536541</v>
      </c>
      <c r="F35" s="70">
        <v>99.94853508907389</v>
      </c>
      <c r="G35" s="102" t="s">
        <v>690</v>
      </c>
      <c r="H35" s="67"/>
      <c r="I35" s="71" t="s">
        <v>268</v>
      </c>
      <c r="J35" s="72"/>
      <c r="K35" s="72"/>
      <c r="L35" s="71" t="s">
        <v>2229</v>
      </c>
      <c r="M35" s="75">
        <v>18.151539314643493</v>
      </c>
      <c r="N35" s="76">
        <v>5632.56103515625</v>
      </c>
      <c r="O35" s="76">
        <v>2215.317138671875</v>
      </c>
      <c r="P35" s="77"/>
      <c r="Q35" s="78"/>
      <c r="R35" s="78"/>
      <c r="S35" s="88"/>
      <c r="T35" s="48">
        <v>4</v>
      </c>
      <c r="U35" s="48">
        <v>8</v>
      </c>
      <c r="V35" s="49">
        <v>1741.908153</v>
      </c>
      <c r="W35" s="49">
        <v>0.002778</v>
      </c>
      <c r="X35" s="49">
        <v>0.014183</v>
      </c>
      <c r="Y35" s="49">
        <v>2.721403</v>
      </c>
      <c r="Z35" s="49">
        <v>0.044444444444444446</v>
      </c>
      <c r="AA35" s="49">
        <v>0</v>
      </c>
      <c r="AB35" s="73">
        <v>35</v>
      </c>
      <c r="AC35" s="73"/>
      <c r="AD35" s="74"/>
      <c r="AE35" s="80" t="s">
        <v>1384</v>
      </c>
      <c r="AF35" s="80">
        <v>554</v>
      </c>
      <c r="AG35" s="80">
        <v>612</v>
      </c>
      <c r="AH35" s="80">
        <v>1181</v>
      </c>
      <c r="AI35" s="80">
        <v>1200</v>
      </c>
      <c r="AJ35" s="80"/>
      <c r="AK35" s="80" t="s">
        <v>1542</v>
      </c>
      <c r="AL35" s="80" t="s">
        <v>1687</v>
      </c>
      <c r="AM35" s="80"/>
      <c r="AN35" s="80"/>
      <c r="AO35" s="82">
        <v>42778.96659722222</v>
      </c>
      <c r="AP35" s="84" t="s">
        <v>1858</v>
      </c>
      <c r="AQ35" s="80" t="b">
        <v>0</v>
      </c>
      <c r="AR35" s="80" t="b">
        <v>0</v>
      </c>
      <c r="AS35" s="80" t="b">
        <v>0</v>
      </c>
      <c r="AT35" s="80" t="s">
        <v>1298</v>
      </c>
      <c r="AU35" s="80">
        <v>2</v>
      </c>
      <c r="AV35" s="84" t="s">
        <v>1965</v>
      </c>
      <c r="AW35" s="80" t="b">
        <v>0</v>
      </c>
      <c r="AX35" s="80" t="s">
        <v>2031</v>
      </c>
      <c r="AY35" s="84" t="s">
        <v>2064</v>
      </c>
      <c r="AZ35" s="80" t="s">
        <v>66</v>
      </c>
      <c r="BA35" s="80" t="str">
        <f>REPLACE(INDEX(GroupVertices[Group],MATCH(Vertices[[#This Row],[Vertex]],GroupVertices[Vertex],0)),1,1,"")</f>
        <v>7</v>
      </c>
      <c r="BB35" s="48" t="s">
        <v>2799</v>
      </c>
      <c r="BC35" s="48" t="s">
        <v>2799</v>
      </c>
      <c r="BD35" s="48" t="s">
        <v>2461</v>
      </c>
      <c r="BE35" s="48" t="s">
        <v>2461</v>
      </c>
      <c r="BF35" s="48" t="s">
        <v>2824</v>
      </c>
      <c r="BG35" s="48" t="s">
        <v>2841</v>
      </c>
      <c r="BH35" s="121" t="s">
        <v>2876</v>
      </c>
      <c r="BI35" s="121" t="s">
        <v>2958</v>
      </c>
      <c r="BJ35" s="121" t="s">
        <v>3007</v>
      </c>
      <c r="BK35" s="121" t="s">
        <v>3072</v>
      </c>
      <c r="BL35" s="121">
        <v>12</v>
      </c>
      <c r="BM35" s="124">
        <v>5.9405940594059405</v>
      </c>
      <c r="BN35" s="121">
        <v>4</v>
      </c>
      <c r="BO35" s="124">
        <v>1.9801980198019802</v>
      </c>
      <c r="BP35" s="121">
        <v>0</v>
      </c>
      <c r="BQ35" s="124">
        <v>0</v>
      </c>
      <c r="BR35" s="121">
        <v>186</v>
      </c>
      <c r="BS35" s="124">
        <v>92.07920792079207</v>
      </c>
      <c r="BT35" s="121">
        <v>202</v>
      </c>
      <c r="BU35" s="2"/>
      <c r="BV35" s="3"/>
      <c r="BW35" s="3"/>
      <c r="BX35" s="3"/>
      <c r="BY35" s="3"/>
    </row>
    <row r="36" spans="1:77" ht="41.45" customHeight="1">
      <c r="A36" s="66" t="s">
        <v>269</v>
      </c>
      <c r="C36" s="67"/>
      <c r="D36" s="67" t="s">
        <v>64</v>
      </c>
      <c r="E36" s="68">
        <v>175.5178350541489</v>
      </c>
      <c r="F36" s="70">
        <v>99.94617663161736</v>
      </c>
      <c r="G36" s="102" t="s">
        <v>691</v>
      </c>
      <c r="H36" s="67"/>
      <c r="I36" s="71" t="s">
        <v>269</v>
      </c>
      <c r="J36" s="72"/>
      <c r="K36" s="72"/>
      <c r="L36" s="71" t="s">
        <v>2230</v>
      </c>
      <c r="M36" s="75">
        <v>18.937534569651707</v>
      </c>
      <c r="N36" s="76">
        <v>6652.7734375</v>
      </c>
      <c r="O36" s="76">
        <v>360.57843017578125</v>
      </c>
      <c r="P36" s="77"/>
      <c r="Q36" s="78"/>
      <c r="R36" s="78"/>
      <c r="S36" s="88"/>
      <c r="T36" s="48">
        <v>0</v>
      </c>
      <c r="U36" s="48">
        <v>1</v>
      </c>
      <c r="V36" s="49">
        <v>0</v>
      </c>
      <c r="W36" s="49">
        <v>0.111111</v>
      </c>
      <c r="X36" s="49">
        <v>0</v>
      </c>
      <c r="Y36" s="49">
        <v>0.585364</v>
      </c>
      <c r="Z36" s="49">
        <v>0</v>
      </c>
      <c r="AA36" s="49">
        <v>0</v>
      </c>
      <c r="AB36" s="73">
        <v>36</v>
      </c>
      <c r="AC36" s="73"/>
      <c r="AD36" s="74"/>
      <c r="AE36" s="80" t="s">
        <v>1385</v>
      </c>
      <c r="AF36" s="80">
        <v>1710</v>
      </c>
      <c r="AG36" s="80">
        <v>640</v>
      </c>
      <c r="AH36" s="80">
        <v>3834</v>
      </c>
      <c r="AI36" s="80">
        <v>1459</v>
      </c>
      <c r="AJ36" s="80"/>
      <c r="AK36" s="80" t="s">
        <v>1543</v>
      </c>
      <c r="AL36" s="80" t="s">
        <v>1688</v>
      </c>
      <c r="AM36" s="80"/>
      <c r="AN36" s="80"/>
      <c r="AO36" s="82">
        <v>41666.9696875</v>
      </c>
      <c r="AP36" s="80"/>
      <c r="AQ36" s="80" t="b">
        <v>0</v>
      </c>
      <c r="AR36" s="80" t="b">
        <v>0</v>
      </c>
      <c r="AS36" s="80" t="b">
        <v>0</v>
      </c>
      <c r="AT36" s="80" t="s">
        <v>1298</v>
      </c>
      <c r="AU36" s="80">
        <v>19</v>
      </c>
      <c r="AV36" s="84" t="s">
        <v>1967</v>
      </c>
      <c r="AW36" s="80" t="b">
        <v>0</v>
      </c>
      <c r="AX36" s="80" t="s">
        <v>2031</v>
      </c>
      <c r="AY36" s="84" t="s">
        <v>2065</v>
      </c>
      <c r="AZ36" s="80" t="s">
        <v>66</v>
      </c>
      <c r="BA36" s="80" t="str">
        <f>REPLACE(INDEX(GroupVertices[Group],MATCH(Vertices[[#This Row],[Vertex]],GroupVertices[Vertex],0)),1,1,"")</f>
        <v>10</v>
      </c>
      <c r="BB36" s="48"/>
      <c r="BC36" s="48"/>
      <c r="BD36" s="48"/>
      <c r="BE36" s="48"/>
      <c r="BF36" s="48" t="s">
        <v>590</v>
      </c>
      <c r="BG36" s="48" t="s">
        <v>590</v>
      </c>
      <c r="BH36" s="121" t="s">
        <v>2877</v>
      </c>
      <c r="BI36" s="121" t="s">
        <v>2877</v>
      </c>
      <c r="BJ36" s="121" t="s">
        <v>3008</v>
      </c>
      <c r="BK36" s="121" t="s">
        <v>3008</v>
      </c>
      <c r="BL36" s="121">
        <v>1</v>
      </c>
      <c r="BM36" s="124">
        <v>7.142857142857143</v>
      </c>
      <c r="BN36" s="121">
        <v>0</v>
      </c>
      <c r="BO36" s="124">
        <v>0</v>
      </c>
      <c r="BP36" s="121">
        <v>0</v>
      </c>
      <c r="BQ36" s="124">
        <v>0</v>
      </c>
      <c r="BR36" s="121">
        <v>13</v>
      </c>
      <c r="BS36" s="124">
        <v>92.85714285714286</v>
      </c>
      <c r="BT36" s="121">
        <v>14</v>
      </c>
      <c r="BU36" s="2"/>
      <c r="BV36" s="3"/>
      <c r="BW36" s="3"/>
      <c r="BX36" s="3"/>
      <c r="BY36" s="3"/>
    </row>
    <row r="37" spans="1:77" ht="41.45" customHeight="1">
      <c r="A37" s="66" t="s">
        <v>370</v>
      </c>
      <c r="C37" s="67"/>
      <c r="D37" s="67" t="s">
        <v>64</v>
      </c>
      <c r="E37" s="68">
        <v>173.3812132380784</v>
      </c>
      <c r="F37" s="70">
        <v>99.95468392458551</v>
      </c>
      <c r="G37" s="102" t="s">
        <v>763</v>
      </c>
      <c r="H37" s="67"/>
      <c r="I37" s="71" t="s">
        <v>370</v>
      </c>
      <c r="J37" s="72"/>
      <c r="K37" s="72"/>
      <c r="L37" s="71" t="s">
        <v>2231</v>
      </c>
      <c r="M37" s="75">
        <v>16.102337399800653</v>
      </c>
      <c r="N37" s="76">
        <v>6953.8603515625</v>
      </c>
      <c r="O37" s="76">
        <v>1581.4169921875</v>
      </c>
      <c r="P37" s="77"/>
      <c r="Q37" s="78"/>
      <c r="R37" s="78"/>
      <c r="S37" s="88"/>
      <c r="T37" s="48">
        <v>6</v>
      </c>
      <c r="U37" s="48">
        <v>1</v>
      </c>
      <c r="V37" s="49">
        <v>20</v>
      </c>
      <c r="W37" s="49">
        <v>0.2</v>
      </c>
      <c r="X37" s="49">
        <v>0</v>
      </c>
      <c r="Y37" s="49">
        <v>3.073161</v>
      </c>
      <c r="Z37" s="49">
        <v>0</v>
      </c>
      <c r="AA37" s="49">
        <v>0</v>
      </c>
      <c r="AB37" s="73">
        <v>37</v>
      </c>
      <c r="AC37" s="73"/>
      <c r="AD37" s="74"/>
      <c r="AE37" s="80" t="s">
        <v>1386</v>
      </c>
      <c r="AF37" s="80">
        <v>818</v>
      </c>
      <c r="AG37" s="80">
        <v>539</v>
      </c>
      <c r="AH37" s="80">
        <v>3857</v>
      </c>
      <c r="AI37" s="80">
        <v>1177</v>
      </c>
      <c r="AJ37" s="80"/>
      <c r="AK37" s="80" t="s">
        <v>1544</v>
      </c>
      <c r="AL37" s="80" t="s">
        <v>1689</v>
      </c>
      <c r="AM37" s="80"/>
      <c r="AN37" s="80"/>
      <c r="AO37" s="82">
        <v>40276.811875</v>
      </c>
      <c r="AP37" s="84" t="s">
        <v>1859</v>
      </c>
      <c r="AQ37" s="80" t="b">
        <v>0</v>
      </c>
      <c r="AR37" s="80" t="b">
        <v>0</v>
      </c>
      <c r="AS37" s="80" t="b">
        <v>1</v>
      </c>
      <c r="AT37" s="80" t="s">
        <v>1298</v>
      </c>
      <c r="AU37" s="80">
        <v>9</v>
      </c>
      <c r="AV37" s="84" t="s">
        <v>1970</v>
      </c>
      <c r="AW37" s="80" t="b">
        <v>0</v>
      </c>
      <c r="AX37" s="80" t="s">
        <v>2031</v>
      </c>
      <c r="AY37" s="84" t="s">
        <v>2066</v>
      </c>
      <c r="AZ37" s="80" t="s">
        <v>66</v>
      </c>
      <c r="BA37" s="80" t="str">
        <f>REPLACE(INDEX(GroupVertices[Group],MATCH(Vertices[[#This Row],[Vertex]],GroupVertices[Vertex],0)),1,1,"")</f>
        <v>10</v>
      </c>
      <c r="BB37" s="48"/>
      <c r="BC37" s="48"/>
      <c r="BD37" s="48"/>
      <c r="BE37" s="48"/>
      <c r="BF37" s="48" t="s">
        <v>2825</v>
      </c>
      <c r="BG37" s="48" t="s">
        <v>2842</v>
      </c>
      <c r="BH37" s="121" t="s">
        <v>2596</v>
      </c>
      <c r="BI37" s="121" t="s">
        <v>2959</v>
      </c>
      <c r="BJ37" s="121" t="s">
        <v>2718</v>
      </c>
      <c r="BK37" s="121" t="s">
        <v>2718</v>
      </c>
      <c r="BL37" s="121">
        <v>8</v>
      </c>
      <c r="BM37" s="124">
        <v>9.30232558139535</v>
      </c>
      <c r="BN37" s="121">
        <v>4</v>
      </c>
      <c r="BO37" s="124">
        <v>4.651162790697675</v>
      </c>
      <c r="BP37" s="121">
        <v>0</v>
      </c>
      <c r="BQ37" s="124">
        <v>0</v>
      </c>
      <c r="BR37" s="121">
        <v>74</v>
      </c>
      <c r="BS37" s="124">
        <v>86.04651162790698</v>
      </c>
      <c r="BT37" s="121">
        <v>86</v>
      </c>
      <c r="BU37" s="2"/>
      <c r="BV37" s="3"/>
      <c r="BW37" s="3"/>
      <c r="BX37" s="3"/>
      <c r="BY37" s="3"/>
    </row>
    <row r="38" spans="1:77" ht="41.45" customHeight="1">
      <c r="A38" s="66" t="s">
        <v>270</v>
      </c>
      <c r="C38" s="67"/>
      <c r="D38" s="67" t="s">
        <v>64</v>
      </c>
      <c r="E38" s="68">
        <v>169.46759902052358</v>
      </c>
      <c r="F38" s="70">
        <v>99.97026658992321</v>
      </c>
      <c r="G38" s="102" t="s">
        <v>692</v>
      </c>
      <c r="H38" s="67"/>
      <c r="I38" s="71" t="s">
        <v>270</v>
      </c>
      <c r="J38" s="72"/>
      <c r="K38" s="72"/>
      <c r="L38" s="71" t="s">
        <v>2232</v>
      </c>
      <c r="M38" s="75">
        <v>10.909154464924965</v>
      </c>
      <c r="N38" s="76">
        <v>7432.41162109375</v>
      </c>
      <c r="O38" s="76">
        <v>2028.613037109375</v>
      </c>
      <c r="P38" s="77"/>
      <c r="Q38" s="78"/>
      <c r="R38" s="78"/>
      <c r="S38" s="88"/>
      <c r="T38" s="48">
        <v>0</v>
      </c>
      <c r="U38" s="48">
        <v>1</v>
      </c>
      <c r="V38" s="49">
        <v>0</v>
      </c>
      <c r="W38" s="49">
        <v>0.111111</v>
      </c>
      <c r="X38" s="49">
        <v>0</v>
      </c>
      <c r="Y38" s="49">
        <v>0.585364</v>
      </c>
      <c r="Z38" s="49">
        <v>0</v>
      </c>
      <c r="AA38" s="49">
        <v>0</v>
      </c>
      <c r="AB38" s="73">
        <v>38</v>
      </c>
      <c r="AC38" s="73"/>
      <c r="AD38" s="74"/>
      <c r="AE38" s="80" t="s">
        <v>1387</v>
      </c>
      <c r="AF38" s="80">
        <v>645</v>
      </c>
      <c r="AG38" s="80">
        <v>354</v>
      </c>
      <c r="AH38" s="80">
        <v>31584</v>
      </c>
      <c r="AI38" s="80">
        <v>35695</v>
      </c>
      <c r="AJ38" s="80"/>
      <c r="AK38" s="80" t="s">
        <v>1545</v>
      </c>
      <c r="AL38" s="80" t="s">
        <v>1690</v>
      </c>
      <c r="AM38" s="80"/>
      <c r="AN38" s="80"/>
      <c r="AO38" s="82">
        <v>40764.85157407408</v>
      </c>
      <c r="AP38" s="80"/>
      <c r="AQ38" s="80" t="b">
        <v>0</v>
      </c>
      <c r="AR38" s="80" t="b">
        <v>0</v>
      </c>
      <c r="AS38" s="80" t="b">
        <v>1</v>
      </c>
      <c r="AT38" s="80" t="s">
        <v>1298</v>
      </c>
      <c r="AU38" s="80">
        <v>6</v>
      </c>
      <c r="AV38" s="84" t="s">
        <v>1970</v>
      </c>
      <c r="AW38" s="80" t="b">
        <v>0</v>
      </c>
      <c r="AX38" s="80" t="s">
        <v>2031</v>
      </c>
      <c r="AY38" s="84" t="s">
        <v>2067</v>
      </c>
      <c r="AZ38" s="80" t="s">
        <v>66</v>
      </c>
      <c r="BA38" s="80" t="str">
        <f>REPLACE(INDEX(GroupVertices[Group],MATCH(Vertices[[#This Row],[Vertex]],GroupVertices[Vertex],0)),1,1,"")</f>
        <v>10</v>
      </c>
      <c r="BB38" s="48"/>
      <c r="BC38" s="48"/>
      <c r="BD38" s="48"/>
      <c r="BE38" s="48"/>
      <c r="BF38" s="48"/>
      <c r="BG38" s="48"/>
      <c r="BH38" s="121" t="s">
        <v>2878</v>
      </c>
      <c r="BI38" s="121" t="s">
        <v>2878</v>
      </c>
      <c r="BJ38" s="121" t="s">
        <v>2718</v>
      </c>
      <c r="BK38" s="121" t="s">
        <v>2718</v>
      </c>
      <c r="BL38" s="121">
        <v>0</v>
      </c>
      <c r="BM38" s="124">
        <v>0</v>
      </c>
      <c r="BN38" s="121">
        <v>3</v>
      </c>
      <c r="BO38" s="124">
        <v>11.11111111111111</v>
      </c>
      <c r="BP38" s="121">
        <v>0</v>
      </c>
      <c r="BQ38" s="124">
        <v>0</v>
      </c>
      <c r="BR38" s="121">
        <v>24</v>
      </c>
      <c r="BS38" s="124">
        <v>88.88888888888889</v>
      </c>
      <c r="BT38" s="121">
        <v>27</v>
      </c>
      <c r="BU38" s="2"/>
      <c r="BV38" s="3"/>
      <c r="BW38" s="3"/>
      <c r="BX38" s="3"/>
      <c r="BY38" s="3"/>
    </row>
    <row r="39" spans="1:77" ht="41.45" customHeight="1">
      <c r="A39" s="66" t="s">
        <v>271</v>
      </c>
      <c r="C39" s="67"/>
      <c r="D39" s="67" t="s">
        <v>64</v>
      </c>
      <c r="E39" s="68">
        <v>215.33092671597709</v>
      </c>
      <c r="F39" s="70">
        <v>99.78765459829012</v>
      </c>
      <c r="G39" s="102" t="s">
        <v>693</v>
      </c>
      <c r="H39" s="67"/>
      <c r="I39" s="71" t="s">
        <v>271</v>
      </c>
      <c r="J39" s="72"/>
      <c r="K39" s="72"/>
      <c r="L39" s="71" t="s">
        <v>2233</v>
      </c>
      <c r="M39" s="75">
        <v>71.76764420984657</v>
      </c>
      <c r="N39" s="76">
        <v>3831.489013671875</v>
      </c>
      <c r="O39" s="76">
        <v>6605.57470703125</v>
      </c>
      <c r="P39" s="77"/>
      <c r="Q39" s="78"/>
      <c r="R39" s="78"/>
      <c r="S39" s="88"/>
      <c r="T39" s="48">
        <v>0</v>
      </c>
      <c r="U39" s="48">
        <v>2</v>
      </c>
      <c r="V39" s="49">
        <v>0</v>
      </c>
      <c r="W39" s="49">
        <v>0.002232</v>
      </c>
      <c r="X39" s="49">
        <v>0.006387</v>
      </c>
      <c r="Y39" s="49">
        <v>0.62231</v>
      </c>
      <c r="Z39" s="49">
        <v>0.5</v>
      </c>
      <c r="AA39" s="49">
        <v>0</v>
      </c>
      <c r="AB39" s="73">
        <v>39</v>
      </c>
      <c r="AC39" s="73"/>
      <c r="AD39" s="74"/>
      <c r="AE39" s="80" t="s">
        <v>1388</v>
      </c>
      <c r="AF39" s="80">
        <v>1046</v>
      </c>
      <c r="AG39" s="80">
        <v>2522</v>
      </c>
      <c r="AH39" s="80">
        <v>21055</v>
      </c>
      <c r="AI39" s="80">
        <v>24315</v>
      </c>
      <c r="AJ39" s="80"/>
      <c r="AK39" s="80" t="s">
        <v>1546</v>
      </c>
      <c r="AL39" s="80" t="s">
        <v>1691</v>
      </c>
      <c r="AM39" s="80"/>
      <c r="AN39" s="80"/>
      <c r="AO39" s="82">
        <v>40703.610868055555</v>
      </c>
      <c r="AP39" s="80"/>
      <c r="AQ39" s="80" t="b">
        <v>1</v>
      </c>
      <c r="AR39" s="80" t="b">
        <v>0</v>
      </c>
      <c r="AS39" s="80" t="b">
        <v>1</v>
      </c>
      <c r="AT39" s="80" t="s">
        <v>1298</v>
      </c>
      <c r="AU39" s="80">
        <v>59</v>
      </c>
      <c r="AV39" s="84" t="s">
        <v>1965</v>
      </c>
      <c r="AW39" s="80" t="b">
        <v>0</v>
      </c>
      <c r="AX39" s="80" t="s">
        <v>2031</v>
      </c>
      <c r="AY39" s="84" t="s">
        <v>2068</v>
      </c>
      <c r="AZ39" s="80" t="s">
        <v>66</v>
      </c>
      <c r="BA39" s="80" t="str">
        <f>REPLACE(INDEX(GroupVertices[Group],MATCH(Vertices[[#This Row],[Vertex]],GroupVertices[Vertex],0)),1,1,"")</f>
        <v>3</v>
      </c>
      <c r="BB39" s="48"/>
      <c r="BC39" s="48"/>
      <c r="BD39" s="48"/>
      <c r="BE39" s="48"/>
      <c r="BF39" s="48" t="s">
        <v>587</v>
      </c>
      <c r="BG39" s="48" t="s">
        <v>587</v>
      </c>
      <c r="BH39" s="121" t="s">
        <v>2879</v>
      </c>
      <c r="BI39" s="121" t="s">
        <v>2960</v>
      </c>
      <c r="BJ39" s="121" t="s">
        <v>3009</v>
      </c>
      <c r="BK39" s="121" t="s">
        <v>3009</v>
      </c>
      <c r="BL39" s="121">
        <v>0</v>
      </c>
      <c r="BM39" s="124">
        <v>0</v>
      </c>
      <c r="BN39" s="121">
        <v>1</v>
      </c>
      <c r="BO39" s="124">
        <v>3.8461538461538463</v>
      </c>
      <c r="BP39" s="121">
        <v>0</v>
      </c>
      <c r="BQ39" s="124">
        <v>0</v>
      </c>
      <c r="BR39" s="121">
        <v>25</v>
      </c>
      <c r="BS39" s="124">
        <v>96.15384615384616</v>
      </c>
      <c r="BT39" s="121">
        <v>26</v>
      </c>
      <c r="BU39" s="2"/>
      <c r="BV39" s="3"/>
      <c r="BW39" s="3"/>
      <c r="BX39" s="3"/>
      <c r="BY39" s="3"/>
    </row>
    <row r="40" spans="1:77" ht="41.45" customHeight="1">
      <c r="A40" s="66" t="s">
        <v>381</v>
      </c>
      <c r="C40" s="67"/>
      <c r="D40" s="67" t="s">
        <v>64</v>
      </c>
      <c r="E40" s="68">
        <v>180.5526468583546</v>
      </c>
      <c r="F40" s="70">
        <v>99.92612974323698</v>
      </c>
      <c r="G40" s="102" t="s">
        <v>772</v>
      </c>
      <c r="H40" s="67"/>
      <c r="I40" s="71" t="s">
        <v>381</v>
      </c>
      <c r="J40" s="72"/>
      <c r="K40" s="72"/>
      <c r="L40" s="71" t="s">
        <v>2234</v>
      </c>
      <c r="M40" s="75">
        <v>25.618494237221512</v>
      </c>
      <c r="N40" s="76">
        <v>3991.315673828125</v>
      </c>
      <c r="O40" s="76">
        <v>6340.12646484375</v>
      </c>
      <c r="P40" s="77"/>
      <c r="Q40" s="78"/>
      <c r="R40" s="78"/>
      <c r="S40" s="88"/>
      <c r="T40" s="48">
        <v>8</v>
      </c>
      <c r="U40" s="48">
        <v>5</v>
      </c>
      <c r="V40" s="49">
        <v>1034.79995</v>
      </c>
      <c r="W40" s="49">
        <v>0.00303</v>
      </c>
      <c r="X40" s="49">
        <v>0.030505</v>
      </c>
      <c r="Y40" s="49">
        <v>2.627234</v>
      </c>
      <c r="Z40" s="49">
        <v>0.125</v>
      </c>
      <c r="AA40" s="49">
        <v>0.2222222222222222</v>
      </c>
      <c r="AB40" s="73">
        <v>40</v>
      </c>
      <c r="AC40" s="73"/>
      <c r="AD40" s="74"/>
      <c r="AE40" s="80" t="s">
        <v>1389</v>
      </c>
      <c r="AF40" s="80">
        <v>354</v>
      </c>
      <c r="AG40" s="80">
        <v>878</v>
      </c>
      <c r="AH40" s="80">
        <v>4046</v>
      </c>
      <c r="AI40" s="80">
        <v>12221</v>
      </c>
      <c r="AJ40" s="80"/>
      <c r="AK40" s="80" t="s">
        <v>1547</v>
      </c>
      <c r="AL40" s="80" t="s">
        <v>1326</v>
      </c>
      <c r="AM40" s="84" t="s">
        <v>1768</v>
      </c>
      <c r="AN40" s="80"/>
      <c r="AO40" s="82">
        <v>41190.47226851852</v>
      </c>
      <c r="AP40" s="84" t="s">
        <v>1860</v>
      </c>
      <c r="AQ40" s="80" t="b">
        <v>1</v>
      </c>
      <c r="AR40" s="80" t="b">
        <v>0</v>
      </c>
      <c r="AS40" s="80" t="b">
        <v>1</v>
      </c>
      <c r="AT40" s="80" t="s">
        <v>1298</v>
      </c>
      <c r="AU40" s="80">
        <v>20</v>
      </c>
      <c r="AV40" s="84" t="s">
        <v>1965</v>
      </c>
      <c r="AW40" s="80" t="b">
        <v>0</v>
      </c>
      <c r="AX40" s="80" t="s">
        <v>2031</v>
      </c>
      <c r="AY40" s="84" t="s">
        <v>2069</v>
      </c>
      <c r="AZ40" s="80" t="s">
        <v>66</v>
      </c>
      <c r="BA40" s="80" t="str">
        <f>REPLACE(INDEX(GroupVertices[Group],MATCH(Vertices[[#This Row],[Vertex]],GroupVertices[Vertex],0)),1,1,"")</f>
        <v>3</v>
      </c>
      <c r="BB40" s="48" t="s">
        <v>2800</v>
      </c>
      <c r="BC40" s="48" t="s">
        <v>2800</v>
      </c>
      <c r="BD40" s="48" t="s">
        <v>575</v>
      </c>
      <c r="BE40" s="48" t="s">
        <v>575</v>
      </c>
      <c r="BF40" s="48" t="s">
        <v>2826</v>
      </c>
      <c r="BG40" s="48" t="s">
        <v>2843</v>
      </c>
      <c r="BH40" s="121" t="s">
        <v>2880</v>
      </c>
      <c r="BI40" s="121" t="s">
        <v>2961</v>
      </c>
      <c r="BJ40" s="121" t="s">
        <v>3010</v>
      </c>
      <c r="BK40" s="121" t="s">
        <v>3010</v>
      </c>
      <c r="BL40" s="121">
        <v>11</v>
      </c>
      <c r="BM40" s="124">
        <v>10.091743119266056</v>
      </c>
      <c r="BN40" s="121">
        <v>4</v>
      </c>
      <c r="BO40" s="124">
        <v>3.669724770642202</v>
      </c>
      <c r="BP40" s="121">
        <v>0</v>
      </c>
      <c r="BQ40" s="124">
        <v>0</v>
      </c>
      <c r="BR40" s="121">
        <v>94</v>
      </c>
      <c r="BS40" s="124">
        <v>86.23853211009174</v>
      </c>
      <c r="BT40" s="121">
        <v>109</v>
      </c>
      <c r="BU40" s="2"/>
      <c r="BV40" s="3"/>
      <c r="BW40" s="3"/>
      <c r="BX40" s="3"/>
      <c r="BY40" s="3"/>
    </row>
    <row r="41" spans="1:77" ht="41.45" customHeight="1">
      <c r="A41" s="66" t="s">
        <v>272</v>
      </c>
      <c r="C41" s="67"/>
      <c r="D41" s="67" t="s">
        <v>64</v>
      </c>
      <c r="E41" s="68">
        <v>165.49052078863</v>
      </c>
      <c r="F41" s="70">
        <v>99.98610194713125</v>
      </c>
      <c r="G41" s="102" t="s">
        <v>694</v>
      </c>
      <c r="H41" s="67"/>
      <c r="I41" s="71" t="s">
        <v>272</v>
      </c>
      <c r="J41" s="72"/>
      <c r="K41" s="72"/>
      <c r="L41" s="71" t="s">
        <v>2235</v>
      </c>
      <c r="M41" s="75">
        <v>5.631757752726966</v>
      </c>
      <c r="N41" s="76">
        <v>8922.7548828125</v>
      </c>
      <c r="O41" s="76">
        <v>8435.5</v>
      </c>
      <c r="P41" s="77"/>
      <c r="Q41" s="78"/>
      <c r="R41" s="78"/>
      <c r="S41" s="88"/>
      <c r="T41" s="48">
        <v>3</v>
      </c>
      <c r="U41" s="48">
        <v>4</v>
      </c>
      <c r="V41" s="49">
        <v>743.44591</v>
      </c>
      <c r="W41" s="49">
        <v>0.002801</v>
      </c>
      <c r="X41" s="49">
        <v>0.020853</v>
      </c>
      <c r="Y41" s="49">
        <v>1.947567</v>
      </c>
      <c r="Z41" s="49">
        <v>0.16666666666666666</v>
      </c>
      <c r="AA41" s="49">
        <v>0</v>
      </c>
      <c r="AB41" s="73">
        <v>41</v>
      </c>
      <c r="AC41" s="73"/>
      <c r="AD41" s="74"/>
      <c r="AE41" s="80" t="s">
        <v>1390</v>
      </c>
      <c r="AF41" s="80">
        <v>160</v>
      </c>
      <c r="AG41" s="80">
        <v>166</v>
      </c>
      <c r="AH41" s="80">
        <v>584</v>
      </c>
      <c r="AI41" s="80">
        <v>931</v>
      </c>
      <c r="AJ41" s="80"/>
      <c r="AK41" s="80" t="s">
        <v>1548</v>
      </c>
      <c r="AL41" s="80"/>
      <c r="AM41" s="80"/>
      <c r="AN41" s="80"/>
      <c r="AO41" s="82">
        <v>41440.77747685185</v>
      </c>
      <c r="AP41" s="84" t="s">
        <v>1861</v>
      </c>
      <c r="AQ41" s="80" t="b">
        <v>1</v>
      </c>
      <c r="AR41" s="80" t="b">
        <v>0</v>
      </c>
      <c r="AS41" s="80" t="b">
        <v>1</v>
      </c>
      <c r="AT41" s="80" t="s">
        <v>1298</v>
      </c>
      <c r="AU41" s="80">
        <v>0</v>
      </c>
      <c r="AV41" s="84" t="s">
        <v>1965</v>
      </c>
      <c r="AW41" s="80" t="b">
        <v>0</v>
      </c>
      <c r="AX41" s="80" t="s">
        <v>2031</v>
      </c>
      <c r="AY41" s="84" t="s">
        <v>2070</v>
      </c>
      <c r="AZ41" s="80" t="s">
        <v>66</v>
      </c>
      <c r="BA41" s="80" t="str">
        <f>REPLACE(INDEX(GroupVertices[Group],MATCH(Vertices[[#This Row],[Vertex]],GroupVertices[Vertex],0)),1,1,"")</f>
        <v>8</v>
      </c>
      <c r="BB41" s="48" t="s">
        <v>2801</v>
      </c>
      <c r="BC41" s="48" t="s">
        <v>2801</v>
      </c>
      <c r="BD41" s="48" t="s">
        <v>575</v>
      </c>
      <c r="BE41" s="48" t="s">
        <v>575</v>
      </c>
      <c r="BF41" s="48" t="s">
        <v>2827</v>
      </c>
      <c r="BG41" s="48" t="s">
        <v>2844</v>
      </c>
      <c r="BH41" s="121" t="s">
        <v>2881</v>
      </c>
      <c r="BI41" s="121" t="s">
        <v>2962</v>
      </c>
      <c r="BJ41" s="121" t="s">
        <v>3011</v>
      </c>
      <c r="BK41" s="121" t="s">
        <v>3011</v>
      </c>
      <c r="BL41" s="121">
        <v>1</v>
      </c>
      <c r="BM41" s="124">
        <v>6.666666666666667</v>
      </c>
      <c r="BN41" s="121">
        <v>0</v>
      </c>
      <c r="BO41" s="124">
        <v>0</v>
      </c>
      <c r="BP41" s="121">
        <v>0</v>
      </c>
      <c r="BQ41" s="124">
        <v>0</v>
      </c>
      <c r="BR41" s="121">
        <v>14</v>
      </c>
      <c r="BS41" s="124">
        <v>93.33333333333333</v>
      </c>
      <c r="BT41" s="121">
        <v>15</v>
      </c>
      <c r="BU41" s="2"/>
      <c r="BV41" s="3"/>
      <c r="BW41" s="3"/>
      <c r="BX41" s="3"/>
      <c r="BY41" s="3"/>
    </row>
    <row r="42" spans="1:77" ht="41.45" customHeight="1">
      <c r="A42" s="66" t="s">
        <v>392</v>
      </c>
      <c r="C42" s="67"/>
      <c r="D42" s="67" t="s">
        <v>64</v>
      </c>
      <c r="E42" s="68">
        <v>238.6856839926287</v>
      </c>
      <c r="F42" s="70">
        <v>99.69466399000463</v>
      </c>
      <c r="G42" s="102" t="s">
        <v>1984</v>
      </c>
      <c r="H42" s="67"/>
      <c r="I42" s="71" t="s">
        <v>392</v>
      </c>
      <c r="J42" s="72"/>
      <c r="K42" s="72"/>
      <c r="L42" s="71" t="s">
        <v>2236</v>
      </c>
      <c r="M42" s="75">
        <v>102.75831426445608</v>
      </c>
      <c r="N42" s="76">
        <v>8491.1298828125</v>
      </c>
      <c r="O42" s="76">
        <v>8880.6962890625</v>
      </c>
      <c r="P42" s="77"/>
      <c r="Q42" s="78"/>
      <c r="R42" s="78"/>
      <c r="S42" s="88"/>
      <c r="T42" s="48">
        <v>1</v>
      </c>
      <c r="U42" s="48">
        <v>0</v>
      </c>
      <c r="V42" s="49">
        <v>0</v>
      </c>
      <c r="W42" s="49">
        <v>0.002049</v>
      </c>
      <c r="X42" s="49">
        <v>0.002556</v>
      </c>
      <c r="Y42" s="49">
        <v>0.38649</v>
      </c>
      <c r="Z42" s="49">
        <v>0</v>
      </c>
      <c r="AA42" s="49">
        <v>0</v>
      </c>
      <c r="AB42" s="73">
        <v>42</v>
      </c>
      <c r="AC42" s="73"/>
      <c r="AD42" s="74"/>
      <c r="AE42" s="80" t="s">
        <v>1391</v>
      </c>
      <c r="AF42" s="80">
        <v>501</v>
      </c>
      <c r="AG42" s="80">
        <v>3626</v>
      </c>
      <c r="AH42" s="80">
        <v>2255</v>
      </c>
      <c r="AI42" s="80">
        <v>2351</v>
      </c>
      <c r="AJ42" s="80"/>
      <c r="AK42" s="80" t="s">
        <v>1549</v>
      </c>
      <c r="AL42" s="80" t="s">
        <v>1326</v>
      </c>
      <c r="AM42" s="84" t="s">
        <v>1781</v>
      </c>
      <c r="AN42" s="80"/>
      <c r="AO42" s="82">
        <v>42439.647939814815</v>
      </c>
      <c r="AP42" s="84" t="s">
        <v>1862</v>
      </c>
      <c r="AQ42" s="80" t="b">
        <v>1</v>
      </c>
      <c r="AR42" s="80" t="b">
        <v>0</v>
      </c>
      <c r="AS42" s="80" t="b">
        <v>1</v>
      </c>
      <c r="AT42" s="80" t="s">
        <v>1298</v>
      </c>
      <c r="AU42" s="80">
        <v>11</v>
      </c>
      <c r="AV42" s="80"/>
      <c r="AW42" s="80" t="b">
        <v>0</v>
      </c>
      <c r="AX42" s="80" t="s">
        <v>2031</v>
      </c>
      <c r="AY42" s="84" t="s">
        <v>2071</v>
      </c>
      <c r="AZ42" s="80" t="s">
        <v>65</v>
      </c>
      <c r="BA42" s="80" t="str">
        <f>REPLACE(INDEX(GroupVertices[Group],MATCH(Vertices[[#This Row],[Vertex]],GroupVertices[Vertex],0)),1,1,"")</f>
        <v>8</v>
      </c>
      <c r="BB42" s="48"/>
      <c r="BC42" s="48"/>
      <c r="BD42" s="48"/>
      <c r="BE42" s="48"/>
      <c r="BF42" s="48"/>
      <c r="BG42" s="48"/>
      <c r="BH42" s="48"/>
      <c r="BI42" s="48"/>
      <c r="BJ42" s="48"/>
      <c r="BK42" s="48"/>
      <c r="BL42" s="48"/>
      <c r="BM42" s="49"/>
      <c r="BN42" s="48"/>
      <c r="BO42" s="49"/>
      <c r="BP42" s="48"/>
      <c r="BQ42" s="49"/>
      <c r="BR42" s="48"/>
      <c r="BS42" s="49"/>
      <c r="BT42" s="48"/>
      <c r="BU42" s="2"/>
      <c r="BV42" s="3"/>
      <c r="BW42" s="3"/>
      <c r="BX42" s="3"/>
      <c r="BY42" s="3"/>
    </row>
    <row r="43" spans="1:77" ht="41.45" customHeight="1">
      <c r="A43" s="66" t="s">
        <v>273</v>
      </c>
      <c r="C43" s="67"/>
      <c r="D43" s="67" t="s">
        <v>64</v>
      </c>
      <c r="E43" s="68">
        <v>162.9519602150809</v>
      </c>
      <c r="F43" s="70">
        <v>99.99620962194489</v>
      </c>
      <c r="G43" s="102" t="s">
        <v>695</v>
      </c>
      <c r="H43" s="67"/>
      <c r="I43" s="71" t="s">
        <v>273</v>
      </c>
      <c r="J43" s="72"/>
      <c r="K43" s="72"/>
      <c r="L43" s="71" t="s">
        <v>2237</v>
      </c>
      <c r="M43" s="75">
        <v>2.263206659834627</v>
      </c>
      <c r="N43" s="76">
        <v>3262.216796875</v>
      </c>
      <c r="O43" s="76">
        <v>5140.36083984375</v>
      </c>
      <c r="P43" s="77"/>
      <c r="Q43" s="78"/>
      <c r="R43" s="78"/>
      <c r="S43" s="88"/>
      <c r="T43" s="48">
        <v>0</v>
      </c>
      <c r="U43" s="48">
        <v>1</v>
      </c>
      <c r="V43" s="49">
        <v>0</v>
      </c>
      <c r="W43" s="49">
        <v>0.002012</v>
      </c>
      <c r="X43" s="49">
        <v>0.002648</v>
      </c>
      <c r="Y43" s="49">
        <v>0.398995</v>
      </c>
      <c r="Z43" s="49">
        <v>0</v>
      </c>
      <c r="AA43" s="49">
        <v>0</v>
      </c>
      <c r="AB43" s="73">
        <v>43</v>
      </c>
      <c r="AC43" s="73"/>
      <c r="AD43" s="74"/>
      <c r="AE43" s="80" t="s">
        <v>1392</v>
      </c>
      <c r="AF43" s="80">
        <v>126</v>
      </c>
      <c r="AG43" s="80">
        <v>46</v>
      </c>
      <c r="AH43" s="80">
        <v>300</v>
      </c>
      <c r="AI43" s="80">
        <v>413</v>
      </c>
      <c r="AJ43" s="80"/>
      <c r="AK43" s="80" t="s">
        <v>1550</v>
      </c>
      <c r="AL43" s="80" t="s">
        <v>1692</v>
      </c>
      <c r="AM43" s="80"/>
      <c r="AN43" s="80"/>
      <c r="AO43" s="82">
        <v>43322.945972222224</v>
      </c>
      <c r="AP43" s="84" t="s">
        <v>1863</v>
      </c>
      <c r="AQ43" s="80" t="b">
        <v>1</v>
      </c>
      <c r="AR43" s="80" t="b">
        <v>0</v>
      </c>
      <c r="AS43" s="80" t="b">
        <v>0</v>
      </c>
      <c r="AT43" s="80" t="s">
        <v>1298</v>
      </c>
      <c r="AU43" s="80">
        <v>0</v>
      </c>
      <c r="AV43" s="80"/>
      <c r="AW43" s="80" t="b">
        <v>0</v>
      </c>
      <c r="AX43" s="80" t="s">
        <v>2031</v>
      </c>
      <c r="AY43" s="84" t="s">
        <v>2072</v>
      </c>
      <c r="AZ43" s="80" t="s">
        <v>66</v>
      </c>
      <c r="BA43" s="80" t="str">
        <f>REPLACE(INDEX(GroupVertices[Group],MATCH(Vertices[[#This Row],[Vertex]],GroupVertices[Vertex],0)),1,1,"")</f>
        <v>3</v>
      </c>
      <c r="BB43" s="48"/>
      <c r="BC43" s="48"/>
      <c r="BD43" s="48"/>
      <c r="BE43" s="48"/>
      <c r="BF43" s="48"/>
      <c r="BG43" s="48"/>
      <c r="BH43" s="121" t="s">
        <v>2882</v>
      </c>
      <c r="BI43" s="121" t="s">
        <v>2882</v>
      </c>
      <c r="BJ43" s="121" t="s">
        <v>2711</v>
      </c>
      <c r="BK43" s="121" t="s">
        <v>2711</v>
      </c>
      <c r="BL43" s="121">
        <v>0</v>
      </c>
      <c r="BM43" s="124">
        <v>0</v>
      </c>
      <c r="BN43" s="121">
        <v>1</v>
      </c>
      <c r="BO43" s="124">
        <v>4.166666666666667</v>
      </c>
      <c r="BP43" s="121">
        <v>0</v>
      </c>
      <c r="BQ43" s="124">
        <v>0</v>
      </c>
      <c r="BR43" s="121">
        <v>23</v>
      </c>
      <c r="BS43" s="124">
        <v>95.83333333333333</v>
      </c>
      <c r="BT43" s="121">
        <v>24</v>
      </c>
      <c r="BU43" s="2"/>
      <c r="BV43" s="3"/>
      <c r="BW43" s="3"/>
      <c r="BX43" s="3"/>
      <c r="BY43" s="3"/>
    </row>
    <row r="44" spans="1:77" ht="41.45" customHeight="1">
      <c r="A44" s="66" t="s">
        <v>274</v>
      </c>
      <c r="C44" s="67"/>
      <c r="D44" s="67" t="s">
        <v>64</v>
      </c>
      <c r="E44" s="68">
        <v>168.49448413399642</v>
      </c>
      <c r="F44" s="70">
        <v>99.97414119860177</v>
      </c>
      <c r="G44" s="102" t="s">
        <v>696</v>
      </c>
      <c r="H44" s="67"/>
      <c r="I44" s="71" t="s">
        <v>274</v>
      </c>
      <c r="J44" s="72"/>
      <c r="K44" s="72"/>
      <c r="L44" s="71" t="s">
        <v>2238</v>
      </c>
      <c r="M44" s="75">
        <v>9.6178765459829</v>
      </c>
      <c r="N44" s="76">
        <v>7913.64697265625</v>
      </c>
      <c r="O44" s="76">
        <v>1161.9716796875</v>
      </c>
      <c r="P44" s="77"/>
      <c r="Q44" s="78"/>
      <c r="R44" s="78"/>
      <c r="S44" s="88"/>
      <c r="T44" s="48">
        <v>2</v>
      </c>
      <c r="U44" s="48">
        <v>1</v>
      </c>
      <c r="V44" s="49">
        <v>0</v>
      </c>
      <c r="W44" s="49">
        <v>1</v>
      </c>
      <c r="X44" s="49">
        <v>0</v>
      </c>
      <c r="Y44" s="49">
        <v>1.298241</v>
      </c>
      <c r="Z44" s="49">
        <v>0</v>
      </c>
      <c r="AA44" s="49">
        <v>0</v>
      </c>
      <c r="AB44" s="73">
        <v>44</v>
      </c>
      <c r="AC44" s="73"/>
      <c r="AD44" s="74"/>
      <c r="AE44" s="80" t="s">
        <v>1393</v>
      </c>
      <c r="AF44" s="80">
        <v>155</v>
      </c>
      <c r="AG44" s="80">
        <v>308</v>
      </c>
      <c r="AH44" s="80">
        <v>242</v>
      </c>
      <c r="AI44" s="80">
        <v>305</v>
      </c>
      <c r="AJ44" s="80"/>
      <c r="AK44" s="80" t="s">
        <v>1551</v>
      </c>
      <c r="AL44" s="80"/>
      <c r="AM44" s="80"/>
      <c r="AN44" s="80"/>
      <c r="AO44" s="82">
        <v>41346.73861111111</v>
      </c>
      <c r="AP44" s="80"/>
      <c r="AQ44" s="80" t="b">
        <v>1</v>
      </c>
      <c r="AR44" s="80" t="b">
        <v>0</v>
      </c>
      <c r="AS44" s="80" t="b">
        <v>0</v>
      </c>
      <c r="AT44" s="80" t="s">
        <v>1298</v>
      </c>
      <c r="AU44" s="80">
        <v>1</v>
      </c>
      <c r="AV44" s="84" t="s">
        <v>1965</v>
      </c>
      <c r="AW44" s="80" t="b">
        <v>0</v>
      </c>
      <c r="AX44" s="80" t="s">
        <v>2031</v>
      </c>
      <c r="AY44" s="84" t="s">
        <v>2073</v>
      </c>
      <c r="AZ44" s="80" t="s">
        <v>66</v>
      </c>
      <c r="BA44" s="80" t="str">
        <f>REPLACE(INDEX(GroupVertices[Group],MATCH(Vertices[[#This Row],[Vertex]],GroupVertices[Vertex],0)),1,1,"")</f>
        <v>17</v>
      </c>
      <c r="BB44" s="48"/>
      <c r="BC44" s="48"/>
      <c r="BD44" s="48"/>
      <c r="BE44" s="48"/>
      <c r="BF44" s="48" t="s">
        <v>587</v>
      </c>
      <c r="BG44" s="48" t="s">
        <v>587</v>
      </c>
      <c r="BH44" s="121" t="s">
        <v>2602</v>
      </c>
      <c r="BI44" s="121" t="s">
        <v>2602</v>
      </c>
      <c r="BJ44" s="121" t="s">
        <v>2724</v>
      </c>
      <c r="BK44" s="121" t="s">
        <v>2724</v>
      </c>
      <c r="BL44" s="121">
        <v>0</v>
      </c>
      <c r="BM44" s="124">
        <v>0</v>
      </c>
      <c r="BN44" s="121">
        <v>2</v>
      </c>
      <c r="BO44" s="124">
        <v>10.526315789473685</v>
      </c>
      <c r="BP44" s="121">
        <v>0</v>
      </c>
      <c r="BQ44" s="124">
        <v>0</v>
      </c>
      <c r="BR44" s="121">
        <v>17</v>
      </c>
      <c r="BS44" s="124">
        <v>89.47368421052632</v>
      </c>
      <c r="BT44" s="121">
        <v>19</v>
      </c>
      <c r="BU44" s="2"/>
      <c r="BV44" s="3"/>
      <c r="BW44" s="3"/>
      <c r="BX44" s="3"/>
      <c r="BY44" s="3"/>
    </row>
    <row r="45" spans="1:77" ht="41.45" customHeight="1">
      <c r="A45" s="66" t="s">
        <v>275</v>
      </c>
      <c r="C45" s="67"/>
      <c r="D45" s="67" t="s">
        <v>64</v>
      </c>
      <c r="E45" s="68">
        <v>170.5887966071744</v>
      </c>
      <c r="F45" s="70">
        <v>99.96580236688052</v>
      </c>
      <c r="G45" s="102" t="s">
        <v>697</v>
      </c>
      <c r="H45" s="67"/>
      <c r="I45" s="71" t="s">
        <v>275</v>
      </c>
      <c r="J45" s="72"/>
      <c r="K45" s="72"/>
      <c r="L45" s="71" t="s">
        <v>2239</v>
      </c>
      <c r="M45" s="75">
        <v>12.39693119761908</v>
      </c>
      <c r="N45" s="76">
        <v>7913.64697265625</v>
      </c>
      <c r="O45" s="76">
        <v>607.0821533203125</v>
      </c>
      <c r="P45" s="77"/>
      <c r="Q45" s="78"/>
      <c r="R45" s="78"/>
      <c r="S45" s="88"/>
      <c r="T45" s="48">
        <v>0</v>
      </c>
      <c r="U45" s="48">
        <v>1</v>
      </c>
      <c r="V45" s="49">
        <v>0</v>
      </c>
      <c r="W45" s="49">
        <v>1</v>
      </c>
      <c r="X45" s="49">
        <v>0</v>
      </c>
      <c r="Y45" s="49">
        <v>0.701752</v>
      </c>
      <c r="Z45" s="49">
        <v>0</v>
      </c>
      <c r="AA45" s="49">
        <v>0</v>
      </c>
      <c r="AB45" s="73">
        <v>45</v>
      </c>
      <c r="AC45" s="73"/>
      <c r="AD45" s="74"/>
      <c r="AE45" s="80" t="s">
        <v>1394</v>
      </c>
      <c r="AF45" s="80">
        <v>345</v>
      </c>
      <c r="AG45" s="80">
        <v>407</v>
      </c>
      <c r="AH45" s="80">
        <v>8771</v>
      </c>
      <c r="AI45" s="80">
        <v>8730</v>
      </c>
      <c r="AJ45" s="80"/>
      <c r="AK45" s="80" t="s">
        <v>1552</v>
      </c>
      <c r="AL45" s="80" t="s">
        <v>1693</v>
      </c>
      <c r="AM45" s="80"/>
      <c r="AN45" s="80"/>
      <c r="AO45" s="82">
        <v>41547.939780092594</v>
      </c>
      <c r="AP45" s="84" t="s">
        <v>1864</v>
      </c>
      <c r="AQ45" s="80" t="b">
        <v>1</v>
      </c>
      <c r="AR45" s="80" t="b">
        <v>0</v>
      </c>
      <c r="AS45" s="80" t="b">
        <v>1</v>
      </c>
      <c r="AT45" s="80" t="s">
        <v>1298</v>
      </c>
      <c r="AU45" s="80">
        <v>31</v>
      </c>
      <c r="AV45" s="84" t="s">
        <v>1965</v>
      </c>
      <c r="AW45" s="80" t="b">
        <v>0</v>
      </c>
      <c r="AX45" s="80" t="s">
        <v>2031</v>
      </c>
      <c r="AY45" s="84" t="s">
        <v>2074</v>
      </c>
      <c r="AZ45" s="80" t="s">
        <v>66</v>
      </c>
      <c r="BA45" s="80" t="str">
        <f>REPLACE(INDEX(GroupVertices[Group],MATCH(Vertices[[#This Row],[Vertex]],GroupVertices[Vertex],0)),1,1,"")</f>
        <v>17</v>
      </c>
      <c r="BB45" s="48"/>
      <c r="BC45" s="48"/>
      <c r="BD45" s="48"/>
      <c r="BE45" s="48"/>
      <c r="BF45" s="48" t="s">
        <v>587</v>
      </c>
      <c r="BG45" s="48" t="s">
        <v>587</v>
      </c>
      <c r="BH45" s="121" t="s">
        <v>2602</v>
      </c>
      <c r="BI45" s="121" t="s">
        <v>2602</v>
      </c>
      <c r="BJ45" s="121" t="s">
        <v>2724</v>
      </c>
      <c r="BK45" s="121" t="s">
        <v>2724</v>
      </c>
      <c r="BL45" s="121">
        <v>0</v>
      </c>
      <c r="BM45" s="124">
        <v>0</v>
      </c>
      <c r="BN45" s="121">
        <v>2</v>
      </c>
      <c r="BO45" s="124">
        <v>10.526315789473685</v>
      </c>
      <c r="BP45" s="121">
        <v>0</v>
      </c>
      <c r="BQ45" s="124">
        <v>0</v>
      </c>
      <c r="BR45" s="121">
        <v>17</v>
      </c>
      <c r="BS45" s="124">
        <v>89.47368421052632</v>
      </c>
      <c r="BT45" s="121">
        <v>19</v>
      </c>
      <c r="BU45" s="2"/>
      <c r="BV45" s="3"/>
      <c r="BW45" s="3"/>
      <c r="BX45" s="3"/>
      <c r="BY45" s="3"/>
    </row>
    <row r="46" spans="1:77" ht="41.45" customHeight="1">
      <c r="A46" s="66" t="s">
        <v>276</v>
      </c>
      <c r="C46" s="67"/>
      <c r="D46" s="67" t="s">
        <v>64</v>
      </c>
      <c r="E46" s="68">
        <v>162</v>
      </c>
      <c r="F46" s="70">
        <v>100</v>
      </c>
      <c r="G46" s="102" t="s">
        <v>677</v>
      </c>
      <c r="H46" s="67"/>
      <c r="I46" s="71" t="s">
        <v>276</v>
      </c>
      <c r="J46" s="72"/>
      <c r="K46" s="72"/>
      <c r="L46" s="71" t="s">
        <v>2240</v>
      </c>
      <c r="M46" s="75">
        <v>1</v>
      </c>
      <c r="N46" s="76">
        <v>2743.041259765625</v>
      </c>
      <c r="O46" s="76">
        <v>2549.97216796875</v>
      </c>
      <c r="P46" s="77"/>
      <c r="Q46" s="78"/>
      <c r="R46" s="78"/>
      <c r="S46" s="88"/>
      <c r="T46" s="48">
        <v>0</v>
      </c>
      <c r="U46" s="48">
        <v>1</v>
      </c>
      <c r="V46" s="49">
        <v>0</v>
      </c>
      <c r="W46" s="49">
        <v>0.002128</v>
      </c>
      <c r="X46" s="49">
        <v>0.002968</v>
      </c>
      <c r="Y46" s="49">
        <v>0.374287</v>
      </c>
      <c r="Z46" s="49">
        <v>0</v>
      </c>
      <c r="AA46" s="49">
        <v>0</v>
      </c>
      <c r="AB46" s="73">
        <v>46</v>
      </c>
      <c r="AC46" s="73"/>
      <c r="AD46" s="74"/>
      <c r="AE46" s="80" t="s">
        <v>1395</v>
      </c>
      <c r="AF46" s="80">
        <v>117</v>
      </c>
      <c r="AG46" s="80">
        <v>1</v>
      </c>
      <c r="AH46" s="80">
        <v>49</v>
      </c>
      <c r="AI46" s="80">
        <v>47</v>
      </c>
      <c r="AJ46" s="80"/>
      <c r="AK46" s="80"/>
      <c r="AL46" s="80"/>
      <c r="AM46" s="80"/>
      <c r="AN46" s="80"/>
      <c r="AO46" s="82">
        <v>42908.71939814815</v>
      </c>
      <c r="AP46" s="80"/>
      <c r="AQ46" s="80" t="b">
        <v>1</v>
      </c>
      <c r="AR46" s="80" t="b">
        <v>1</v>
      </c>
      <c r="AS46" s="80" t="b">
        <v>0</v>
      </c>
      <c r="AT46" s="80" t="s">
        <v>1298</v>
      </c>
      <c r="AU46" s="80">
        <v>0</v>
      </c>
      <c r="AV46" s="80"/>
      <c r="AW46" s="80" t="b">
        <v>0</v>
      </c>
      <c r="AX46" s="80" t="s">
        <v>2031</v>
      </c>
      <c r="AY46" s="84" t="s">
        <v>2075</v>
      </c>
      <c r="AZ46" s="80" t="s">
        <v>66</v>
      </c>
      <c r="BA46" s="80" t="str">
        <f>REPLACE(INDEX(GroupVertices[Group],MATCH(Vertices[[#This Row],[Vertex]],GroupVertices[Vertex],0)),1,1,"")</f>
        <v>2</v>
      </c>
      <c r="BB46" s="48" t="s">
        <v>539</v>
      </c>
      <c r="BC46" s="48" t="s">
        <v>539</v>
      </c>
      <c r="BD46" s="48" t="s">
        <v>574</v>
      </c>
      <c r="BE46" s="48" t="s">
        <v>574</v>
      </c>
      <c r="BF46" s="48" t="s">
        <v>595</v>
      </c>
      <c r="BG46" s="48" t="s">
        <v>595</v>
      </c>
      <c r="BH46" s="121" t="s">
        <v>2874</v>
      </c>
      <c r="BI46" s="121" t="s">
        <v>2874</v>
      </c>
      <c r="BJ46" s="121" t="s">
        <v>2987</v>
      </c>
      <c r="BK46" s="121" t="s">
        <v>2987</v>
      </c>
      <c r="BL46" s="121">
        <v>4</v>
      </c>
      <c r="BM46" s="124">
        <v>13.333333333333334</v>
      </c>
      <c r="BN46" s="121">
        <v>1</v>
      </c>
      <c r="BO46" s="124">
        <v>3.3333333333333335</v>
      </c>
      <c r="BP46" s="121">
        <v>0</v>
      </c>
      <c r="BQ46" s="124">
        <v>0</v>
      </c>
      <c r="BR46" s="121">
        <v>25</v>
      </c>
      <c r="BS46" s="124">
        <v>83.33333333333333</v>
      </c>
      <c r="BT46" s="121">
        <v>30</v>
      </c>
      <c r="BU46" s="2"/>
      <c r="BV46" s="3"/>
      <c r="BW46" s="3"/>
      <c r="BX46" s="3"/>
      <c r="BY46" s="3"/>
    </row>
    <row r="47" spans="1:77" ht="41.45" customHeight="1">
      <c r="A47" s="66" t="s">
        <v>277</v>
      </c>
      <c r="C47" s="67"/>
      <c r="D47" s="67" t="s">
        <v>64</v>
      </c>
      <c r="E47" s="68">
        <v>162.2961654002474</v>
      </c>
      <c r="F47" s="70">
        <v>99.99882077127174</v>
      </c>
      <c r="G47" s="102" t="s">
        <v>1985</v>
      </c>
      <c r="H47" s="67"/>
      <c r="I47" s="71" t="s">
        <v>277</v>
      </c>
      <c r="J47" s="72"/>
      <c r="K47" s="72"/>
      <c r="L47" s="71" t="s">
        <v>2241</v>
      </c>
      <c r="M47" s="75">
        <v>1.3929976275041063</v>
      </c>
      <c r="N47" s="76">
        <v>5388.80224609375</v>
      </c>
      <c r="O47" s="76">
        <v>6105.45703125</v>
      </c>
      <c r="P47" s="77"/>
      <c r="Q47" s="78"/>
      <c r="R47" s="78"/>
      <c r="S47" s="88"/>
      <c r="T47" s="48">
        <v>0</v>
      </c>
      <c r="U47" s="48">
        <v>1</v>
      </c>
      <c r="V47" s="49">
        <v>0</v>
      </c>
      <c r="W47" s="49">
        <v>0.002336</v>
      </c>
      <c r="X47" s="49">
        <v>0.004464</v>
      </c>
      <c r="Y47" s="49">
        <v>0.368607</v>
      </c>
      <c r="Z47" s="49">
        <v>0</v>
      </c>
      <c r="AA47" s="49">
        <v>0</v>
      </c>
      <c r="AB47" s="73">
        <v>47</v>
      </c>
      <c r="AC47" s="73"/>
      <c r="AD47" s="74"/>
      <c r="AE47" s="80" t="s">
        <v>1396</v>
      </c>
      <c r="AF47" s="80">
        <v>90</v>
      </c>
      <c r="AG47" s="80">
        <v>15</v>
      </c>
      <c r="AH47" s="80">
        <v>131</v>
      </c>
      <c r="AI47" s="80">
        <v>123</v>
      </c>
      <c r="AJ47" s="80"/>
      <c r="AK47" s="80"/>
      <c r="AL47" s="80" t="s">
        <v>1694</v>
      </c>
      <c r="AM47" s="80"/>
      <c r="AN47" s="80"/>
      <c r="AO47" s="82">
        <v>40053.24959490741</v>
      </c>
      <c r="AP47" s="84" t="s">
        <v>1865</v>
      </c>
      <c r="AQ47" s="80" t="b">
        <v>0</v>
      </c>
      <c r="AR47" s="80" t="b">
        <v>0</v>
      </c>
      <c r="AS47" s="80" t="b">
        <v>1</v>
      </c>
      <c r="AT47" s="80" t="s">
        <v>1298</v>
      </c>
      <c r="AU47" s="80">
        <v>0</v>
      </c>
      <c r="AV47" s="84" t="s">
        <v>1972</v>
      </c>
      <c r="AW47" s="80" t="b">
        <v>0</v>
      </c>
      <c r="AX47" s="80" t="s">
        <v>2031</v>
      </c>
      <c r="AY47" s="84" t="s">
        <v>2076</v>
      </c>
      <c r="AZ47" s="80" t="s">
        <v>66</v>
      </c>
      <c r="BA47" s="80" t="str">
        <f>REPLACE(INDEX(GroupVertices[Group],MATCH(Vertices[[#This Row],[Vertex]],GroupVertices[Vertex],0)),1,1,"")</f>
        <v>4</v>
      </c>
      <c r="BB47" s="48"/>
      <c r="BC47" s="48"/>
      <c r="BD47" s="48"/>
      <c r="BE47" s="48"/>
      <c r="BF47" s="48" t="s">
        <v>589</v>
      </c>
      <c r="BG47" s="48" t="s">
        <v>589</v>
      </c>
      <c r="BH47" s="121" t="s">
        <v>2883</v>
      </c>
      <c r="BI47" s="121" t="s">
        <v>2963</v>
      </c>
      <c r="BJ47" s="121" t="s">
        <v>3012</v>
      </c>
      <c r="BK47" s="121" t="s">
        <v>3073</v>
      </c>
      <c r="BL47" s="121">
        <v>0</v>
      </c>
      <c r="BM47" s="124">
        <v>0</v>
      </c>
      <c r="BN47" s="121">
        <v>0</v>
      </c>
      <c r="BO47" s="124">
        <v>0</v>
      </c>
      <c r="BP47" s="121">
        <v>0</v>
      </c>
      <c r="BQ47" s="124">
        <v>0</v>
      </c>
      <c r="BR47" s="121">
        <v>16</v>
      </c>
      <c r="BS47" s="124">
        <v>100</v>
      </c>
      <c r="BT47" s="121">
        <v>16</v>
      </c>
      <c r="BU47" s="2"/>
      <c r="BV47" s="3"/>
      <c r="BW47" s="3"/>
      <c r="BX47" s="3"/>
      <c r="BY47" s="3"/>
    </row>
    <row r="48" spans="1:77" ht="41.45" customHeight="1">
      <c r="A48" s="66" t="s">
        <v>278</v>
      </c>
      <c r="C48" s="67"/>
      <c r="D48" s="67" t="s">
        <v>64</v>
      </c>
      <c r="E48" s="68">
        <v>177.23136344129452</v>
      </c>
      <c r="F48" s="70">
        <v>99.93935395111816</v>
      </c>
      <c r="G48" s="102" t="s">
        <v>1986</v>
      </c>
      <c r="H48" s="67"/>
      <c r="I48" s="71" t="s">
        <v>278</v>
      </c>
      <c r="J48" s="72"/>
      <c r="K48" s="72"/>
      <c r="L48" s="71" t="s">
        <v>2242</v>
      </c>
      <c r="M48" s="75">
        <v>21.211306557354035</v>
      </c>
      <c r="N48" s="76">
        <v>9604.654296875</v>
      </c>
      <c r="O48" s="76">
        <v>5076.41552734375</v>
      </c>
      <c r="P48" s="77"/>
      <c r="Q48" s="78"/>
      <c r="R48" s="78"/>
      <c r="S48" s="88"/>
      <c r="T48" s="48">
        <v>1</v>
      </c>
      <c r="U48" s="48">
        <v>1</v>
      </c>
      <c r="V48" s="49">
        <v>0</v>
      </c>
      <c r="W48" s="49">
        <v>0</v>
      </c>
      <c r="X48" s="49">
        <v>0</v>
      </c>
      <c r="Y48" s="49">
        <v>0.999997</v>
      </c>
      <c r="Z48" s="49">
        <v>0</v>
      </c>
      <c r="AA48" s="49" t="s">
        <v>3693</v>
      </c>
      <c r="AB48" s="73">
        <v>48</v>
      </c>
      <c r="AC48" s="73"/>
      <c r="AD48" s="74"/>
      <c r="AE48" s="80" t="s">
        <v>1397</v>
      </c>
      <c r="AF48" s="80">
        <v>341</v>
      </c>
      <c r="AG48" s="80">
        <v>721</v>
      </c>
      <c r="AH48" s="80">
        <v>539</v>
      </c>
      <c r="AI48" s="80">
        <v>705</v>
      </c>
      <c r="AJ48" s="80"/>
      <c r="AK48" s="80" t="s">
        <v>1553</v>
      </c>
      <c r="AL48" s="80"/>
      <c r="AM48" s="80"/>
      <c r="AN48" s="80"/>
      <c r="AO48" s="82">
        <v>40966.01975694444</v>
      </c>
      <c r="AP48" s="80"/>
      <c r="AQ48" s="80" t="b">
        <v>1</v>
      </c>
      <c r="AR48" s="80" t="b">
        <v>0</v>
      </c>
      <c r="AS48" s="80" t="b">
        <v>1</v>
      </c>
      <c r="AT48" s="80" t="s">
        <v>1298</v>
      </c>
      <c r="AU48" s="80">
        <v>1</v>
      </c>
      <c r="AV48" s="84" t="s">
        <v>1965</v>
      </c>
      <c r="AW48" s="80" t="b">
        <v>0</v>
      </c>
      <c r="AX48" s="80" t="s">
        <v>2031</v>
      </c>
      <c r="AY48" s="84" t="s">
        <v>2077</v>
      </c>
      <c r="AZ48" s="80" t="s">
        <v>66</v>
      </c>
      <c r="BA48" s="80" t="str">
        <f>REPLACE(INDEX(GroupVertices[Group],MATCH(Vertices[[#This Row],[Vertex]],GroupVertices[Vertex],0)),1,1,"")</f>
        <v>12</v>
      </c>
      <c r="BB48" s="48"/>
      <c r="BC48" s="48"/>
      <c r="BD48" s="48"/>
      <c r="BE48" s="48"/>
      <c r="BF48" s="48" t="s">
        <v>587</v>
      </c>
      <c r="BG48" s="48" t="s">
        <v>587</v>
      </c>
      <c r="BH48" s="121" t="s">
        <v>2884</v>
      </c>
      <c r="BI48" s="121" t="s">
        <v>2884</v>
      </c>
      <c r="BJ48" s="121" t="s">
        <v>3013</v>
      </c>
      <c r="BK48" s="121" t="s">
        <v>3013</v>
      </c>
      <c r="BL48" s="121">
        <v>0</v>
      </c>
      <c r="BM48" s="124">
        <v>0</v>
      </c>
      <c r="BN48" s="121">
        <v>2</v>
      </c>
      <c r="BO48" s="124">
        <v>16.666666666666668</v>
      </c>
      <c r="BP48" s="121">
        <v>0</v>
      </c>
      <c r="BQ48" s="124">
        <v>0</v>
      </c>
      <c r="BR48" s="121">
        <v>10</v>
      </c>
      <c r="BS48" s="124">
        <v>83.33333333333333</v>
      </c>
      <c r="BT48" s="121">
        <v>12</v>
      </c>
      <c r="BU48" s="2"/>
      <c r="BV48" s="3"/>
      <c r="BW48" s="3"/>
      <c r="BX48" s="3"/>
      <c r="BY48" s="3"/>
    </row>
    <row r="49" spans="1:77" ht="41.45" customHeight="1">
      <c r="A49" s="66" t="s">
        <v>279</v>
      </c>
      <c r="C49" s="67"/>
      <c r="D49" s="67" t="s">
        <v>64</v>
      </c>
      <c r="E49" s="68">
        <v>165.06742735970514</v>
      </c>
      <c r="F49" s="70">
        <v>99.98778655960018</v>
      </c>
      <c r="G49" s="102" t="s">
        <v>698</v>
      </c>
      <c r="H49" s="67"/>
      <c r="I49" s="71" t="s">
        <v>279</v>
      </c>
      <c r="J49" s="72"/>
      <c r="K49" s="72"/>
      <c r="L49" s="71" t="s">
        <v>2243</v>
      </c>
      <c r="M49" s="75">
        <v>5.070332570578243</v>
      </c>
      <c r="N49" s="76">
        <v>4880.40380859375</v>
      </c>
      <c r="O49" s="76">
        <v>8365.6787109375</v>
      </c>
      <c r="P49" s="77"/>
      <c r="Q49" s="78"/>
      <c r="R49" s="78"/>
      <c r="S49" s="88"/>
      <c r="T49" s="48">
        <v>0</v>
      </c>
      <c r="U49" s="48">
        <v>1</v>
      </c>
      <c r="V49" s="49">
        <v>0</v>
      </c>
      <c r="W49" s="49">
        <v>0.002336</v>
      </c>
      <c r="X49" s="49">
        <v>0.004464</v>
      </c>
      <c r="Y49" s="49">
        <v>0.368607</v>
      </c>
      <c r="Z49" s="49">
        <v>0</v>
      </c>
      <c r="AA49" s="49">
        <v>0</v>
      </c>
      <c r="AB49" s="73">
        <v>49</v>
      </c>
      <c r="AC49" s="73"/>
      <c r="AD49" s="74"/>
      <c r="AE49" s="80" t="s">
        <v>1318</v>
      </c>
      <c r="AF49" s="80">
        <v>0</v>
      </c>
      <c r="AG49" s="80">
        <v>146</v>
      </c>
      <c r="AH49" s="80">
        <v>4317</v>
      </c>
      <c r="AI49" s="80">
        <v>88</v>
      </c>
      <c r="AJ49" s="80"/>
      <c r="AK49" s="80" t="s">
        <v>1554</v>
      </c>
      <c r="AL49" s="80" t="s">
        <v>1695</v>
      </c>
      <c r="AM49" s="80"/>
      <c r="AN49" s="80"/>
      <c r="AO49" s="82">
        <v>43020.00775462963</v>
      </c>
      <c r="AP49" s="84" t="s">
        <v>1866</v>
      </c>
      <c r="AQ49" s="80" t="b">
        <v>1</v>
      </c>
      <c r="AR49" s="80" t="b">
        <v>0</v>
      </c>
      <c r="AS49" s="80" t="b">
        <v>0</v>
      </c>
      <c r="AT49" s="80" t="s">
        <v>1298</v>
      </c>
      <c r="AU49" s="80">
        <v>4</v>
      </c>
      <c r="AV49" s="80"/>
      <c r="AW49" s="80" t="b">
        <v>0</v>
      </c>
      <c r="AX49" s="80" t="s">
        <v>2031</v>
      </c>
      <c r="AY49" s="84" t="s">
        <v>2078</v>
      </c>
      <c r="AZ49" s="80" t="s">
        <v>66</v>
      </c>
      <c r="BA49" s="80" t="str">
        <f>REPLACE(INDEX(GroupVertices[Group],MATCH(Vertices[[#This Row],[Vertex]],GroupVertices[Vertex],0)),1,1,"")</f>
        <v>4</v>
      </c>
      <c r="BB49" s="48" t="s">
        <v>538</v>
      </c>
      <c r="BC49" s="48" t="s">
        <v>538</v>
      </c>
      <c r="BD49" s="48" t="s">
        <v>573</v>
      </c>
      <c r="BE49" s="48" t="s">
        <v>573</v>
      </c>
      <c r="BF49" s="48" t="s">
        <v>594</v>
      </c>
      <c r="BG49" s="48" t="s">
        <v>594</v>
      </c>
      <c r="BH49" s="121" t="s">
        <v>2870</v>
      </c>
      <c r="BI49" s="121" t="s">
        <v>2870</v>
      </c>
      <c r="BJ49" s="121" t="s">
        <v>3002</v>
      </c>
      <c r="BK49" s="121" t="s">
        <v>3002</v>
      </c>
      <c r="BL49" s="121">
        <v>1</v>
      </c>
      <c r="BM49" s="124">
        <v>8.333333333333334</v>
      </c>
      <c r="BN49" s="121">
        <v>0</v>
      </c>
      <c r="BO49" s="124">
        <v>0</v>
      </c>
      <c r="BP49" s="121">
        <v>0</v>
      </c>
      <c r="BQ49" s="124">
        <v>0</v>
      </c>
      <c r="BR49" s="121">
        <v>11</v>
      </c>
      <c r="BS49" s="124">
        <v>91.66666666666667</v>
      </c>
      <c r="BT49" s="121">
        <v>12</v>
      </c>
      <c r="BU49" s="2"/>
      <c r="BV49" s="3"/>
      <c r="BW49" s="3"/>
      <c r="BX49" s="3"/>
      <c r="BY49" s="3"/>
    </row>
    <row r="50" spans="1:77" ht="41.45" customHeight="1">
      <c r="A50" s="66" t="s">
        <v>280</v>
      </c>
      <c r="C50" s="67"/>
      <c r="D50" s="67" t="s">
        <v>64</v>
      </c>
      <c r="E50" s="68">
        <v>164.4962512306566</v>
      </c>
      <c r="F50" s="70">
        <v>99.99006078643326</v>
      </c>
      <c r="G50" s="102" t="s">
        <v>699</v>
      </c>
      <c r="H50" s="67"/>
      <c r="I50" s="71" t="s">
        <v>280</v>
      </c>
      <c r="J50" s="72"/>
      <c r="K50" s="72"/>
      <c r="L50" s="71" t="s">
        <v>2244</v>
      </c>
      <c r="M50" s="75">
        <v>4.312408574677467</v>
      </c>
      <c r="N50" s="76">
        <v>7042.3486328125</v>
      </c>
      <c r="O50" s="76">
        <v>5296.4931640625</v>
      </c>
      <c r="P50" s="77"/>
      <c r="Q50" s="78"/>
      <c r="R50" s="78"/>
      <c r="S50" s="88"/>
      <c r="T50" s="48">
        <v>1</v>
      </c>
      <c r="U50" s="48">
        <v>5</v>
      </c>
      <c r="V50" s="49">
        <v>1302.363248</v>
      </c>
      <c r="W50" s="49">
        <v>0.002257</v>
      </c>
      <c r="X50" s="49">
        <v>0.005357</v>
      </c>
      <c r="Y50" s="49">
        <v>1.821735</v>
      </c>
      <c r="Z50" s="49">
        <v>0.03333333333333333</v>
      </c>
      <c r="AA50" s="49">
        <v>0</v>
      </c>
      <c r="AB50" s="73">
        <v>50</v>
      </c>
      <c r="AC50" s="73"/>
      <c r="AD50" s="74"/>
      <c r="AE50" s="80" t="s">
        <v>1398</v>
      </c>
      <c r="AF50" s="80">
        <v>105</v>
      </c>
      <c r="AG50" s="80">
        <v>119</v>
      </c>
      <c r="AH50" s="80">
        <v>160</v>
      </c>
      <c r="AI50" s="80">
        <v>176</v>
      </c>
      <c r="AJ50" s="80"/>
      <c r="AK50" s="80" t="s">
        <v>1555</v>
      </c>
      <c r="AL50" s="80" t="s">
        <v>1696</v>
      </c>
      <c r="AM50" s="80"/>
      <c r="AN50" s="80"/>
      <c r="AO50" s="82">
        <v>41332.7902662037</v>
      </c>
      <c r="AP50" s="80"/>
      <c r="AQ50" s="80" t="b">
        <v>1</v>
      </c>
      <c r="AR50" s="80" t="b">
        <v>0</v>
      </c>
      <c r="AS50" s="80" t="b">
        <v>0</v>
      </c>
      <c r="AT50" s="80" t="s">
        <v>1958</v>
      </c>
      <c r="AU50" s="80">
        <v>0</v>
      </c>
      <c r="AV50" s="84" t="s">
        <v>1965</v>
      </c>
      <c r="AW50" s="80" t="b">
        <v>0</v>
      </c>
      <c r="AX50" s="80" t="s">
        <v>2031</v>
      </c>
      <c r="AY50" s="84" t="s">
        <v>2079</v>
      </c>
      <c r="AZ50" s="80" t="s">
        <v>66</v>
      </c>
      <c r="BA50" s="80" t="str">
        <f>REPLACE(INDEX(GroupVertices[Group],MATCH(Vertices[[#This Row],[Vertex]],GroupVertices[Vertex],0)),1,1,"")</f>
        <v>11</v>
      </c>
      <c r="BB50" s="48" t="s">
        <v>2802</v>
      </c>
      <c r="BC50" s="48" t="s">
        <v>2802</v>
      </c>
      <c r="BD50" s="48" t="s">
        <v>2461</v>
      </c>
      <c r="BE50" s="48" t="s">
        <v>2461</v>
      </c>
      <c r="BF50" s="48" t="s">
        <v>2828</v>
      </c>
      <c r="BG50" s="48" t="s">
        <v>2845</v>
      </c>
      <c r="BH50" s="121" t="s">
        <v>2885</v>
      </c>
      <c r="BI50" s="121" t="s">
        <v>2964</v>
      </c>
      <c r="BJ50" s="121" t="s">
        <v>3014</v>
      </c>
      <c r="BK50" s="121" t="s">
        <v>3014</v>
      </c>
      <c r="BL50" s="121">
        <v>6</v>
      </c>
      <c r="BM50" s="124">
        <v>6.25</v>
      </c>
      <c r="BN50" s="121">
        <v>1</v>
      </c>
      <c r="BO50" s="124">
        <v>1.0416666666666667</v>
      </c>
      <c r="BP50" s="121">
        <v>0</v>
      </c>
      <c r="BQ50" s="124">
        <v>0</v>
      </c>
      <c r="BR50" s="121">
        <v>89</v>
      </c>
      <c r="BS50" s="124">
        <v>92.70833333333333</v>
      </c>
      <c r="BT50" s="121">
        <v>96</v>
      </c>
      <c r="BU50" s="2"/>
      <c r="BV50" s="3"/>
      <c r="BW50" s="3"/>
      <c r="BX50" s="3"/>
      <c r="BY50" s="3"/>
    </row>
    <row r="51" spans="1:77" ht="41.45" customHeight="1">
      <c r="A51" s="66" t="s">
        <v>393</v>
      </c>
      <c r="C51" s="67"/>
      <c r="D51" s="67" t="s">
        <v>64</v>
      </c>
      <c r="E51" s="68">
        <v>1000</v>
      </c>
      <c r="F51" s="70">
        <v>94.26372608201255</v>
      </c>
      <c r="G51" s="102" t="s">
        <v>1987</v>
      </c>
      <c r="H51" s="67"/>
      <c r="I51" s="71" t="s">
        <v>393</v>
      </c>
      <c r="J51" s="72"/>
      <c r="K51" s="72"/>
      <c r="L51" s="71" t="s">
        <v>2245</v>
      </c>
      <c r="M51" s="75">
        <v>1912.7088877346173</v>
      </c>
      <c r="N51" s="76">
        <v>6874.2822265625</v>
      </c>
      <c r="O51" s="76">
        <v>6230.14599609375</v>
      </c>
      <c r="P51" s="77"/>
      <c r="Q51" s="78"/>
      <c r="R51" s="78"/>
      <c r="S51" s="88"/>
      <c r="T51" s="48">
        <v>1</v>
      </c>
      <c r="U51" s="48">
        <v>0</v>
      </c>
      <c r="V51" s="49">
        <v>0</v>
      </c>
      <c r="W51" s="49">
        <v>0.001742</v>
      </c>
      <c r="X51" s="49">
        <v>0.000657</v>
      </c>
      <c r="Y51" s="49">
        <v>0.408079</v>
      </c>
      <c r="Z51" s="49">
        <v>0</v>
      </c>
      <c r="AA51" s="49">
        <v>0</v>
      </c>
      <c r="AB51" s="73">
        <v>51</v>
      </c>
      <c r="AC51" s="73"/>
      <c r="AD51" s="74"/>
      <c r="AE51" s="80" t="s">
        <v>1399</v>
      </c>
      <c r="AF51" s="80">
        <v>1630</v>
      </c>
      <c r="AG51" s="80">
        <v>68103</v>
      </c>
      <c r="AH51" s="80">
        <v>8521</v>
      </c>
      <c r="AI51" s="80">
        <v>3163</v>
      </c>
      <c r="AJ51" s="80"/>
      <c r="AK51" s="80" t="s">
        <v>1556</v>
      </c>
      <c r="AL51" s="80" t="s">
        <v>1697</v>
      </c>
      <c r="AM51" s="84" t="s">
        <v>1782</v>
      </c>
      <c r="AN51" s="80"/>
      <c r="AO51" s="82">
        <v>39653.545810185184</v>
      </c>
      <c r="AP51" s="84" t="s">
        <v>1867</v>
      </c>
      <c r="AQ51" s="80" t="b">
        <v>0</v>
      </c>
      <c r="AR51" s="80" t="b">
        <v>0</v>
      </c>
      <c r="AS51" s="80" t="b">
        <v>1</v>
      </c>
      <c r="AT51" s="80" t="s">
        <v>1958</v>
      </c>
      <c r="AU51" s="80">
        <v>807</v>
      </c>
      <c r="AV51" s="84" t="s">
        <v>1965</v>
      </c>
      <c r="AW51" s="80" t="b">
        <v>1</v>
      </c>
      <c r="AX51" s="80" t="s">
        <v>2031</v>
      </c>
      <c r="AY51" s="84" t="s">
        <v>2080</v>
      </c>
      <c r="AZ51" s="80" t="s">
        <v>65</v>
      </c>
      <c r="BA51" s="80" t="str">
        <f>REPLACE(INDEX(GroupVertices[Group],MATCH(Vertices[[#This Row],[Vertex]],GroupVertices[Vertex],0)),1,1,"")</f>
        <v>11</v>
      </c>
      <c r="BB51" s="48"/>
      <c r="BC51" s="48"/>
      <c r="BD51" s="48"/>
      <c r="BE51" s="48"/>
      <c r="BF51" s="48"/>
      <c r="BG51" s="48"/>
      <c r="BH51" s="48"/>
      <c r="BI51" s="48"/>
      <c r="BJ51" s="48"/>
      <c r="BK51" s="48"/>
      <c r="BL51" s="48"/>
      <c r="BM51" s="49"/>
      <c r="BN51" s="48"/>
      <c r="BO51" s="49"/>
      <c r="BP51" s="48"/>
      <c r="BQ51" s="49"/>
      <c r="BR51" s="48"/>
      <c r="BS51" s="49"/>
      <c r="BT51" s="48"/>
      <c r="BU51" s="2"/>
      <c r="BV51" s="3"/>
      <c r="BW51" s="3"/>
      <c r="BX51" s="3"/>
      <c r="BY51" s="3"/>
    </row>
    <row r="52" spans="1:77" ht="41.45" customHeight="1">
      <c r="A52" s="66" t="s">
        <v>394</v>
      </c>
      <c r="C52" s="67"/>
      <c r="D52" s="67" t="s">
        <v>64</v>
      </c>
      <c r="E52" s="68">
        <v>1000</v>
      </c>
      <c r="F52" s="70">
        <v>86.68153805118415</v>
      </c>
      <c r="G52" s="102" t="s">
        <v>1988</v>
      </c>
      <c r="H52" s="67"/>
      <c r="I52" s="71" t="s">
        <v>394</v>
      </c>
      <c r="J52" s="72"/>
      <c r="K52" s="72"/>
      <c r="L52" s="71" t="s">
        <v>2246</v>
      </c>
      <c r="M52" s="75">
        <v>4439.599418808698</v>
      </c>
      <c r="N52" s="76">
        <v>7432.41162109375</v>
      </c>
      <c r="O52" s="76">
        <v>5557.3671875</v>
      </c>
      <c r="P52" s="77"/>
      <c r="Q52" s="78"/>
      <c r="R52" s="78"/>
      <c r="S52" s="88"/>
      <c r="T52" s="48">
        <v>1</v>
      </c>
      <c r="U52" s="48">
        <v>0</v>
      </c>
      <c r="V52" s="49">
        <v>0</v>
      </c>
      <c r="W52" s="49">
        <v>0.001742</v>
      </c>
      <c r="X52" s="49">
        <v>0.000657</v>
      </c>
      <c r="Y52" s="49">
        <v>0.408079</v>
      </c>
      <c r="Z52" s="49">
        <v>0</v>
      </c>
      <c r="AA52" s="49">
        <v>0</v>
      </c>
      <c r="AB52" s="73">
        <v>52</v>
      </c>
      <c r="AC52" s="73"/>
      <c r="AD52" s="74"/>
      <c r="AE52" s="80" t="s">
        <v>1400</v>
      </c>
      <c r="AF52" s="80">
        <v>482</v>
      </c>
      <c r="AG52" s="80">
        <v>158120</v>
      </c>
      <c r="AH52" s="80">
        <v>2835</v>
      </c>
      <c r="AI52" s="80">
        <v>115</v>
      </c>
      <c r="AJ52" s="80"/>
      <c r="AK52" s="80" t="s">
        <v>1557</v>
      </c>
      <c r="AL52" s="80" t="s">
        <v>1698</v>
      </c>
      <c r="AM52" s="84" t="s">
        <v>1783</v>
      </c>
      <c r="AN52" s="80"/>
      <c r="AO52" s="82">
        <v>39985.40412037037</v>
      </c>
      <c r="AP52" s="84" t="s">
        <v>1868</v>
      </c>
      <c r="AQ52" s="80" t="b">
        <v>0</v>
      </c>
      <c r="AR52" s="80" t="b">
        <v>0</v>
      </c>
      <c r="AS52" s="80" t="b">
        <v>0</v>
      </c>
      <c r="AT52" s="80" t="s">
        <v>1298</v>
      </c>
      <c r="AU52" s="80">
        <v>3369</v>
      </c>
      <c r="AV52" s="84" t="s">
        <v>1970</v>
      </c>
      <c r="AW52" s="80" t="b">
        <v>1</v>
      </c>
      <c r="AX52" s="80" t="s">
        <v>2031</v>
      </c>
      <c r="AY52" s="84" t="s">
        <v>2081</v>
      </c>
      <c r="AZ52" s="80" t="s">
        <v>65</v>
      </c>
      <c r="BA52" s="80" t="str">
        <f>REPLACE(INDEX(GroupVertices[Group],MATCH(Vertices[[#This Row],[Vertex]],GroupVertices[Vertex],0)),1,1,"")</f>
        <v>11</v>
      </c>
      <c r="BB52" s="48"/>
      <c r="BC52" s="48"/>
      <c r="BD52" s="48"/>
      <c r="BE52" s="48"/>
      <c r="BF52" s="48"/>
      <c r="BG52" s="48"/>
      <c r="BH52" s="48"/>
      <c r="BI52" s="48"/>
      <c r="BJ52" s="48"/>
      <c r="BK52" s="48"/>
      <c r="BL52" s="48"/>
      <c r="BM52" s="49"/>
      <c r="BN52" s="48"/>
      <c r="BO52" s="49"/>
      <c r="BP52" s="48"/>
      <c r="BQ52" s="49"/>
      <c r="BR52" s="48"/>
      <c r="BS52" s="49"/>
      <c r="BT52" s="48"/>
      <c r="BU52" s="2"/>
      <c r="BV52" s="3"/>
      <c r="BW52" s="3"/>
      <c r="BX52" s="3"/>
      <c r="BY52" s="3"/>
    </row>
    <row r="53" spans="1:77" ht="41.45" customHeight="1">
      <c r="A53" s="66" t="s">
        <v>282</v>
      </c>
      <c r="C53" s="67"/>
      <c r="D53" s="67" t="s">
        <v>64</v>
      </c>
      <c r="E53" s="68">
        <v>168.26178274808774</v>
      </c>
      <c r="F53" s="70">
        <v>99.97506773545969</v>
      </c>
      <c r="G53" s="102" t="s">
        <v>701</v>
      </c>
      <c r="H53" s="67"/>
      <c r="I53" s="71" t="s">
        <v>282</v>
      </c>
      <c r="J53" s="72"/>
      <c r="K53" s="72"/>
      <c r="L53" s="71" t="s">
        <v>2247</v>
      </c>
      <c r="M53" s="75">
        <v>9.309092695801104</v>
      </c>
      <c r="N53" s="76">
        <v>4970.0244140625</v>
      </c>
      <c r="O53" s="76">
        <v>6260.78662109375</v>
      </c>
      <c r="P53" s="77"/>
      <c r="Q53" s="78"/>
      <c r="R53" s="78"/>
      <c r="S53" s="88"/>
      <c r="T53" s="48">
        <v>4</v>
      </c>
      <c r="U53" s="48">
        <v>2</v>
      </c>
      <c r="V53" s="49">
        <v>317.124603</v>
      </c>
      <c r="W53" s="49">
        <v>0.002519</v>
      </c>
      <c r="X53" s="49">
        <v>0.00826</v>
      </c>
      <c r="Y53" s="49">
        <v>1.27046</v>
      </c>
      <c r="Z53" s="49">
        <v>0.08333333333333333</v>
      </c>
      <c r="AA53" s="49">
        <v>0</v>
      </c>
      <c r="AB53" s="73">
        <v>53</v>
      </c>
      <c r="AC53" s="73"/>
      <c r="AD53" s="74"/>
      <c r="AE53" s="80" t="s">
        <v>1401</v>
      </c>
      <c r="AF53" s="80">
        <v>150</v>
      </c>
      <c r="AG53" s="80">
        <v>297</v>
      </c>
      <c r="AH53" s="80">
        <v>2030</v>
      </c>
      <c r="AI53" s="80">
        <v>997</v>
      </c>
      <c r="AJ53" s="80"/>
      <c r="AK53" s="80" t="s">
        <v>1558</v>
      </c>
      <c r="AL53" s="80" t="s">
        <v>1696</v>
      </c>
      <c r="AM53" s="80"/>
      <c r="AN53" s="80"/>
      <c r="AO53" s="82">
        <v>39994.44002314815</v>
      </c>
      <c r="AP53" s="84" t="s">
        <v>1869</v>
      </c>
      <c r="AQ53" s="80" t="b">
        <v>1</v>
      </c>
      <c r="AR53" s="80" t="b">
        <v>0</v>
      </c>
      <c r="AS53" s="80" t="b">
        <v>1</v>
      </c>
      <c r="AT53" s="80" t="s">
        <v>1298</v>
      </c>
      <c r="AU53" s="80">
        <v>6</v>
      </c>
      <c r="AV53" s="84" t="s">
        <v>1965</v>
      </c>
      <c r="AW53" s="80" t="b">
        <v>0</v>
      </c>
      <c r="AX53" s="80" t="s">
        <v>2031</v>
      </c>
      <c r="AY53" s="84" t="s">
        <v>2082</v>
      </c>
      <c r="AZ53" s="80" t="s">
        <v>66</v>
      </c>
      <c r="BA53" s="80" t="str">
        <f>REPLACE(INDEX(GroupVertices[Group],MATCH(Vertices[[#This Row],[Vertex]],GroupVertices[Vertex],0)),1,1,"")</f>
        <v>4</v>
      </c>
      <c r="BB53" s="48" t="s">
        <v>2803</v>
      </c>
      <c r="BC53" s="48" t="s">
        <v>2803</v>
      </c>
      <c r="BD53" s="48" t="s">
        <v>575</v>
      </c>
      <c r="BE53" s="48" t="s">
        <v>575</v>
      </c>
      <c r="BF53" s="48" t="s">
        <v>2829</v>
      </c>
      <c r="BG53" s="48" t="s">
        <v>2846</v>
      </c>
      <c r="BH53" s="121" t="s">
        <v>2886</v>
      </c>
      <c r="BI53" s="121" t="s">
        <v>2965</v>
      </c>
      <c r="BJ53" s="121" t="s">
        <v>3015</v>
      </c>
      <c r="BK53" s="121" t="s">
        <v>3015</v>
      </c>
      <c r="BL53" s="121">
        <v>9</v>
      </c>
      <c r="BM53" s="124">
        <v>15.517241379310345</v>
      </c>
      <c r="BN53" s="121">
        <v>1</v>
      </c>
      <c r="BO53" s="124">
        <v>1.7241379310344827</v>
      </c>
      <c r="BP53" s="121">
        <v>0</v>
      </c>
      <c r="BQ53" s="124">
        <v>0</v>
      </c>
      <c r="BR53" s="121">
        <v>48</v>
      </c>
      <c r="BS53" s="124">
        <v>82.75862068965517</v>
      </c>
      <c r="BT53" s="121">
        <v>58</v>
      </c>
      <c r="BU53" s="2"/>
      <c r="BV53" s="3"/>
      <c r="BW53" s="3"/>
      <c r="BX53" s="3"/>
      <c r="BY53" s="3"/>
    </row>
    <row r="54" spans="1:77" ht="41.45" customHeight="1">
      <c r="A54" s="66" t="s">
        <v>283</v>
      </c>
      <c r="C54" s="67"/>
      <c r="D54" s="67" t="s">
        <v>64</v>
      </c>
      <c r="E54" s="68">
        <v>254.84785297755786</v>
      </c>
      <c r="F54" s="70">
        <v>99.63031179369112</v>
      </c>
      <c r="G54" s="102" t="s">
        <v>702</v>
      </c>
      <c r="H54" s="67"/>
      <c r="I54" s="71" t="s">
        <v>283</v>
      </c>
      <c r="J54" s="72"/>
      <c r="K54" s="72"/>
      <c r="L54" s="71" t="s">
        <v>2248</v>
      </c>
      <c r="M54" s="75">
        <v>124.20475622253731</v>
      </c>
      <c r="N54" s="76">
        <v>7913.64697265625</v>
      </c>
      <c r="O54" s="76">
        <v>2073.052978515625</v>
      </c>
      <c r="P54" s="77"/>
      <c r="Q54" s="78"/>
      <c r="R54" s="78"/>
      <c r="S54" s="88"/>
      <c r="T54" s="48">
        <v>0</v>
      </c>
      <c r="U54" s="48">
        <v>1</v>
      </c>
      <c r="V54" s="49">
        <v>0</v>
      </c>
      <c r="W54" s="49">
        <v>0.333333</v>
      </c>
      <c r="X54" s="49">
        <v>0</v>
      </c>
      <c r="Y54" s="49">
        <v>0.638296</v>
      </c>
      <c r="Z54" s="49">
        <v>0</v>
      </c>
      <c r="AA54" s="49">
        <v>0</v>
      </c>
      <c r="AB54" s="73">
        <v>54</v>
      </c>
      <c r="AC54" s="73"/>
      <c r="AD54" s="74"/>
      <c r="AE54" s="80" t="s">
        <v>1402</v>
      </c>
      <c r="AF54" s="80">
        <v>123</v>
      </c>
      <c r="AG54" s="80">
        <v>4390</v>
      </c>
      <c r="AH54" s="80">
        <v>231470</v>
      </c>
      <c r="AI54" s="80">
        <v>39</v>
      </c>
      <c r="AJ54" s="80"/>
      <c r="AK54" s="80" t="s">
        <v>1559</v>
      </c>
      <c r="AL54" s="80" t="s">
        <v>1699</v>
      </c>
      <c r="AM54" s="80"/>
      <c r="AN54" s="80"/>
      <c r="AO54" s="82">
        <v>42489.631736111114</v>
      </c>
      <c r="AP54" s="80"/>
      <c r="AQ54" s="80" t="b">
        <v>0</v>
      </c>
      <c r="AR54" s="80" t="b">
        <v>0</v>
      </c>
      <c r="AS54" s="80" t="b">
        <v>0</v>
      </c>
      <c r="AT54" s="80" t="s">
        <v>1298</v>
      </c>
      <c r="AU54" s="80">
        <v>3549</v>
      </c>
      <c r="AV54" s="84" t="s">
        <v>1965</v>
      </c>
      <c r="AW54" s="80" t="b">
        <v>0</v>
      </c>
      <c r="AX54" s="80" t="s">
        <v>2031</v>
      </c>
      <c r="AY54" s="84" t="s">
        <v>2083</v>
      </c>
      <c r="AZ54" s="80" t="s">
        <v>66</v>
      </c>
      <c r="BA54" s="80" t="str">
        <f>REPLACE(INDEX(GroupVertices[Group],MATCH(Vertices[[#This Row],[Vertex]],GroupVertices[Vertex],0)),1,1,"")</f>
        <v>13</v>
      </c>
      <c r="BB54" s="48" t="s">
        <v>543</v>
      </c>
      <c r="BC54" s="48" t="s">
        <v>543</v>
      </c>
      <c r="BD54" s="48" t="s">
        <v>576</v>
      </c>
      <c r="BE54" s="48" t="s">
        <v>576</v>
      </c>
      <c r="BF54" s="48" t="s">
        <v>598</v>
      </c>
      <c r="BG54" s="48" t="s">
        <v>598</v>
      </c>
      <c r="BH54" s="121" t="s">
        <v>2599</v>
      </c>
      <c r="BI54" s="121" t="s">
        <v>2599</v>
      </c>
      <c r="BJ54" s="121" t="s">
        <v>2721</v>
      </c>
      <c r="BK54" s="121" t="s">
        <v>2721</v>
      </c>
      <c r="BL54" s="121">
        <v>1</v>
      </c>
      <c r="BM54" s="124">
        <v>3.125</v>
      </c>
      <c r="BN54" s="121">
        <v>2</v>
      </c>
      <c r="BO54" s="124">
        <v>6.25</v>
      </c>
      <c r="BP54" s="121">
        <v>0</v>
      </c>
      <c r="BQ54" s="124">
        <v>0</v>
      </c>
      <c r="BR54" s="121">
        <v>29</v>
      </c>
      <c r="BS54" s="124">
        <v>90.625</v>
      </c>
      <c r="BT54" s="121">
        <v>32</v>
      </c>
      <c r="BU54" s="2"/>
      <c r="BV54" s="3"/>
      <c r="BW54" s="3"/>
      <c r="BX54" s="3"/>
      <c r="BY54" s="3"/>
    </row>
    <row r="55" spans="1:77" ht="41.45" customHeight="1">
      <c r="A55" s="66" t="s">
        <v>284</v>
      </c>
      <c r="C55" s="67"/>
      <c r="D55" s="67" t="s">
        <v>64</v>
      </c>
      <c r="E55" s="68">
        <v>170.60995127862066</v>
      </c>
      <c r="F55" s="70">
        <v>99.96571813625707</v>
      </c>
      <c r="G55" s="102" t="s">
        <v>1989</v>
      </c>
      <c r="H55" s="67"/>
      <c r="I55" s="71" t="s">
        <v>284</v>
      </c>
      <c r="J55" s="72"/>
      <c r="K55" s="72"/>
      <c r="L55" s="71" t="s">
        <v>2249</v>
      </c>
      <c r="M55" s="75">
        <v>12.425002456726517</v>
      </c>
      <c r="N55" s="76">
        <v>7913.64697265625</v>
      </c>
      <c r="O55" s="76">
        <v>3289.048095703125</v>
      </c>
      <c r="P55" s="77"/>
      <c r="Q55" s="78"/>
      <c r="R55" s="78"/>
      <c r="S55" s="88"/>
      <c r="T55" s="48">
        <v>3</v>
      </c>
      <c r="U55" s="48">
        <v>1</v>
      </c>
      <c r="V55" s="49">
        <v>2</v>
      </c>
      <c r="W55" s="49">
        <v>0.5</v>
      </c>
      <c r="X55" s="49">
        <v>0</v>
      </c>
      <c r="Y55" s="49">
        <v>1.723399</v>
      </c>
      <c r="Z55" s="49">
        <v>0</v>
      </c>
      <c r="AA55" s="49">
        <v>0</v>
      </c>
      <c r="AB55" s="73">
        <v>55</v>
      </c>
      <c r="AC55" s="73"/>
      <c r="AD55" s="74"/>
      <c r="AE55" s="80" t="s">
        <v>1403</v>
      </c>
      <c r="AF55" s="80">
        <v>1234</v>
      </c>
      <c r="AG55" s="80">
        <v>408</v>
      </c>
      <c r="AH55" s="80">
        <v>858</v>
      </c>
      <c r="AI55" s="80">
        <v>214</v>
      </c>
      <c r="AJ55" s="80"/>
      <c r="AK55" s="80" t="s">
        <v>1560</v>
      </c>
      <c r="AL55" s="80" t="s">
        <v>1700</v>
      </c>
      <c r="AM55" s="84" t="s">
        <v>1784</v>
      </c>
      <c r="AN55" s="80"/>
      <c r="AO55" s="82">
        <v>43338.803125</v>
      </c>
      <c r="AP55" s="84" t="s">
        <v>1870</v>
      </c>
      <c r="AQ55" s="80" t="b">
        <v>0</v>
      </c>
      <c r="AR55" s="80" t="b">
        <v>0</v>
      </c>
      <c r="AS55" s="80" t="b">
        <v>1</v>
      </c>
      <c r="AT55" s="80" t="s">
        <v>1959</v>
      </c>
      <c r="AU55" s="80">
        <v>5</v>
      </c>
      <c r="AV55" s="84" t="s">
        <v>1965</v>
      </c>
      <c r="AW55" s="80" t="b">
        <v>0</v>
      </c>
      <c r="AX55" s="80" t="s">
        <v>2031</v>
      </c>
      <c r="AY55" s="84" t="s">
        <v>2084</v>
      </c>
      <c r="AZ55" s="80" t="s">
        <v>66</v>
      </c>
      <c r="BA55" s="80" t="str">
        <f>REPLACE(INDEX(GroupVertices[Group],MATCH(Vertices[[#This Row],[Vertex]],GroupVertices[Vertex],0)),1,1,"")</f>
        <v>13</v>
      </c>
      <c r="BB55" s="48" t="s">
        <v>543</v>
      </c>
      <c r="BC55" s="48" t="s">
        <v>543</v>
      </c>
      <c r="BD55" s="48" t="s">
        <v>576</v>
      </c>
      <c r="BE55" s="48" t="s">
        <v>576</v>
      </c>
      <c r="BF55" s="48" t="s">
        <v>2514</v>
      </c>
      <c r="BG55" s="48" t="s">
        <v>2514</v>
      </c>
      <c r="BH55" s="121" t="s">
        <v>2599</v>
      </c>
      <c r="BI55" s="121" t="s">
        <v>2599</v>
      </c>
      <c r="BJ55" s="121" t="s">
        <v>2721</v>
      </c>
      <c r="BK55" s="121" t="s">
        <v>2721</v>
      </c>
      <c r="BL55" s="121">
        <v>1</v>
      </c>
      <c r="BM55" s="124">
        <v>3.125</v>
      </c>
      <c r="BN55" s="121">
        <v>2</v>
      </c>
      <c r="BO55" s="124">
        <v>6.25</v>
      </c>
      <c r="BP55" s="121">
        <v>0</v>
      </c>
      <c r="BQ55" s="124">
        <v>0</v>
      </c>
      <c r="BR55" s="121">
        <v>29</v>
      </c>
      <c r="BS55" s="124">
        <v>90.625</v>
      </c>
      <c r="BT55" s="121">
        <v>32</v>
      </c>
      <c r="BU55" s="2"/>
      <c r="BV55" s="3"/>
      <c r="BW55" s="3"/>
      <c r="BX55" s="3"/>
      <c r="BY55" s="3"/>
    </row>
    <row r="56" spans="1:77" ht="41.45" customHeight="1">
      <c r="A56" s="66" t="s">
        <v>285</v>
      </c>
      <c r="C56" s="67"/>
      <c r="D56" s="67" t="s">
        <v>64</v>
      </c>
      <c r="E56" s="68">
        <v>178.92373715699392</v>
      </c>
      <c r="F56" s="70">
        <v>99.9326155012424</v>
      </c>
      <c r="G56" s="102" t="s">
        <v>703</v>
      </c>
      <c r="H56" s="67"/>
      <c r="I56" s="71" t="s">
        <v>285</v>
      </c>
      <c r="J56" s="72"/>
      <c r="K56" s="72"/>
      <c r="L56" s="71" t="s">
        <v>2250</v>
      </c>
      <c r="M56" s="75">
        <v>23.45700728594893</v>
      </c>
      <c r="N56" s="76">
        <v>7913.64697265625</v>
      </c>
      <c r="O56" s="76">
        <v>2681.050537109375</v>
      </c>
      <c r="P56" s="77"/>
      <c r="Q56" s="78"/>
      <c r="R56" s="78"/>
      <c r="S56" s="88"/>
      <c r="T56" s="48">
        <v>0</v>
      </c>
      <c r="U56" s="48">
        <v>1</v>
      </c>
      <c r="V56" s="49">
        <v>0</v>
      </c>
      <c r="W56" s="49">
        <v>0.333333</v>
      </c>
      <c r="X56" s="49">
        <v>0</v>
      </c>
      <c r="Y56" s="49">
        <v>0.638296</v>
      </c>
      <c r="Z56" s="49">
        <v>0</v>
      </c>
      <c r="AA56" s="49">
        <v>0</v>
      </c>
      <c r="AB56" s="73">
        <v>56</v>
      </c>
      <c r="AC56" s="73"/>
      <c r="AD56" s="74"/>
      <c r="AE56" s="80" t="s">
        <v>1404</v>
      </c>
      <c r="AF56" s="80">
        <v>8</v>
      </c>
      <c r="AG56" s="80">
        <v>801</v>
      </c>
      <c r="AH56" s="80">
        <v>45691</v>
      </c>
      <c r="AI56" s="80">
        <v>1</v>
      </c>
      <c r="AJ56" s="80"/>
      <c r="AK56" s="80" t="s">
        <v>1561</v>
      </c>
      <c r="AL56" s="80" t="s">
        <v>1701</v>
      </c>
      <c r="AM56" s="84" t="s">
        <v>1785</v>
      </c>
      <c r="AN56" s="80"/>
      <c r="AO56" s="82">
        <v>43221.950740740744</v>
      </c>
      <c r="AP56" s="80"/>
      <c r="AQ56" s="80" t="b">
        <v>1</v>
      </c>
      <c r="AR56" s="80" t="b">
        <v>0</v>
      </c>
      <c r="AS56" s="80" t="b">
        <v>0</v>
      </c>
      <c r="AT56" s="80" t="s">
        <v>1298</v>
      </c>
      <c r="AU56" s="80">
        <v>45</v>
      </c>
      <c r="AV56" s="80"/>
      <c r="AW56" s="80" t="b">
        <v>0</v>
      </c>
      <c r="AX56" s="80" t="s">
        <v>2031</v>
      </c>
      <c r="AY56" s="84" t="s">
        <v>2085</v>
      </c>
      <c r="AZ56" s="80" t="s">
        <v>66</v>
      </c>
      <c r="BA56" s="80" t="str">
        <f>REPLACE(INDEX(GroupVertices[Group],MATCH(Vertices[[#This Row],[Vertex]],GroupVertices[Vertex],0)),1,1,"")</f>
        <v>13</v>
      </c>
      <c r="BB56" s="48" t="s">
        <v>543</v>
      </c>
      <c r="BC56" s="48" t="s">
        <v>543</v>
      </c>
      <c r="BD56" s="48" t="s">
        <v>576</v>
      </c>
      <c r="BE56" s="48" t="s">
        <v>576</v>
      </c>
      <c r="BF56" s="48" t="s">
        <v>598</v>
      </c>
      <c r="BG56" s="48" t="s">
        <v>598</v>
      </c>
      <c r="BH56" s="121" t="s">
        <v>2599</v>
      </c>
      <c r="BI56" s="121" t="s">
        <v>2599</v>
      </c>
      <c r="BJ56" s="121" t="s">
        <v>2721</v>
      </c>
      <c r="BK56" s="121" t="s">
        <v>2721</v>
      </c>
      <c r="BL56" s="121">
        <v>1</v>
      </c>
      <c r="BM56" s="124">
        <v>3.125</v>
      </c>
      <c r="BN56" s="121">
        <v>2</v>
      </c>
      <c r="BO56" s="124">
        <v>6.25</v>
      </c>
      <c r="BP56" s="121">
        <v>0</v>
      </c>
      <c r="BQ56" s="124">
        <v>0</v>
      </c>
      <c r="BR56" s="121">
        <v>29</v>
      </c>
      <c r="BS56" s="124">
        <v>90.625</v>
      </c>
      <c r="BT56" s="121">
        <v>32</v>
      </c>
      <c r="BU56" s="2"/>
      <c r="BV56" s="3"/>
      <c r="BW56" s="3"/>
      <c r="BX56" s="3"/>
      <c r="BY56" s="3"/>
    </row>
    <row r="57" spans="1:77" ht="41.45" customHeight="1">
      <c r="A57" s="66" t="s">
        <v>286</v>
      </c>
      <c r="C57" s="67"/>
      <c r="D57" s="67" t="s">
        <v>64</v>
      </c>
      <c r="E57" s="68">
        <v>169.55221770630854</v>
      </c>
      <c r="F57" s="70">
        <v>99.96992966742943</v>
      </c>
      <c r="G57" s="102" t="s">
        <v>1990</v>
      </c>
      <c r="H57" s="67"/>
      <c r="I57" s="71" t="s">
        <v>286</v>
      </c>
      <c r="J57" s="72"/>
      <c r="K57" s="72"/>
      <c r="L57" s="71" t="s">
        <v>2251</v>
      </c>
      <c r="M57" s="75">
        <v>11.02143950135471</v>
      </c>
      <c r="N57" s="76">
        <v>7038.7646484375</v>
      </c>
      <c r="O57" s="76">
        <v>3439.216552734375</v>
      </c>
      <c r="P57" s="77"/>
      <c r="Q57" s="78"/>
      <c r="R57" s="78"/>
      <c r="S57" s="88"/>
      <c r="T57" s="48">
        <v>0</v>
      </c>
      <c r="U57" s="48">
        <v>1</v>
      </c>
      <c r="V57" s="49">
        <v>0</v>
      </c>
      <c r="W57" s="49">
        <v>0.001427</v>
      </c>
      <c r="X57" s="49">
        <v>9.5E-05</v>
      </c>
      <c r="Y57" s="49">
        <v>0.480567</v>
      </c>
      <c r="Z57" s="49">
        <v>0</v>
      </c>
      <c r="AA57" s="49">
        <v>0</v>
      </c>
      <c r="AB57" s="73">
        <v>57</v>
      </c>
      <c r="AC57" s="73"/>
      <c r="AD57" s="74"/>
      <c r="AE57" s="80" t="s">
        <v>1405</v>
      </c>
      <c r="AF57" s="80">
        <v>288</v>
      </c>
      <c r="AG57" s="80">
        <v>358</v>
      </c>
      <c r="AH57" s="80">
        <v>1382</v>
      </c>
      <c r="AI57" s="80">
        <v>464</v>
      </c>
      <c r="AJ57" s="80"/>
      <c r="AK57" s="80" t="s">
        <v>1562</v>
      </c>
      <c r="AL57" s="80" t="s">
        <v>1702</v>
      </c>
      <c r="AM57" s="80"/>
      <c r="AN57" s="80"/>
      <c r="AO57" s="82">
        <v>40704.692708333336</v>
      </c>
      <c r="AP57" s="84" t="s">
        <v>1871</v>
      </c>
      <c r="AQ57" s="80" t="b">
        <v>1</v>
      </c>
      <c r="AR57" s="80" t="b">
        <v>0</v>
      </c>
      <c r="AS57" s="80" t="b">
        <v>1</v>
      </c>
      <c r="AT57" s="80" t="s">
        <v>1298</v>
      </c>
      <c r="AU57" s="80">
        <v>17</v>
      </c>
      <c r="AV57" s="84" t="s">
        <v>1965</v>
      </c>
      <c r="AW57" s="80" t="b">
        <v>0</v>
      </c>
      <c r="AX57" s="80" t="s">
        <v>2031</v>
      </c>
      <c r="AY57" s="84" t="s">
        <v>2086</v>
      </c>
      <c r="AZ57" s="80" t="s">
        <v>66</v>
      </c>
      <c r="BA57" s="80" t="str">
        <f>REPLACE(INDEX(GroupVertices[Group],MATCH(Vertices[[#This Row],[Vertex]],GroupVertices[Vertex],0)),1,1,"")</f>
        <v>11</v>
      </c>
      <c r="BB57" s="48"/>
      <c r="BC57" s="48"/>
      <c r="BD57" s="48"/>
      <c r="BE57" s="48"/>
      <c r="BF57" s="48" t="s">
        <v>587</v>
      </c>
      <c r="BG57" s="48" t="s">
        <v>587</v>
      </c>
      <c r="BH57" s="121" t="s">
        <v>2887</v>
      </c>
      <c r="BI57" s="121" t="s">
        <v>2887</v>
      </c>
      <c r="BJ57" s="121" t="s">
        <v>3016</v>
      </c>
      <c r="BK57" s="121" t="s">
        <v>3016</v>
      </c>
      <c r="BL57" s="121">
        <v>0</v>
      </c>
      <c r="BM57" s="124">
        <v>0</v>
      </c>
      <c r="BN57" s="121">
        <v>0</v>
      </c>
      <c r="BO57" s="124">
        <v>0</v>
      </c>
      <c r="BP57" s="121">
        <v>0</v>
      </c>
      <c r="BQ57" s="124">
        <v>0</v>
      </c>
      <c r="BR57" s="121">
        <v>8</v>
      </c>
      <c r="BS57" s="124">
        <v>100</v>
      </c>
      <c r="BT57" s="121">
        <v>8</v>
      </c>
      <c r="BU57" s="2"/>
      <c r="BV57" s="3"/>
      <c r="BW57" s="3"/>
      <c r="BX57" s="3"/>
      <c r="BY57" s="3"/>
    </row>
    <row r="58" spans="1:77" ht="41.45" customHeight="1">
      <c r="A58" s="66" t="s">
        <v>287</v>
      </c>
      <c r="C58" s="67"/>
      <c r="D58" s="67" t="s">
        <v>64</v>
      </c>
      <c r="E58" s="68">
        <v>169.59452704920102</v>
      </c>
      <c r="F58" s="70">
        <v>99.96976120618253</v>
      </c>
      <c r="G58" s="102" t="s">
        <v>704</v>
      </c>
      <c r="H58" s="67"/>
      <c r="I58" s="71" t="s">
        <v>287</v>
      </c>
      <c r="J58" s="72"/>
      <c r="K58" s="72"/>
      <c r="L58" s="71" t="s">
        <v>2252</v>
      </c>
      <c r="M58" s="75">
        <v>11.077582019569581</v>
      </c>
      <c r="N58" s="76">
        <v>6870.6982421875</v>
      </c>
      <c r="O58" s="76">
        <v>4372.869140625</v>
      </c>
      <c r="P58" s="77"/>
      <c r="Q58" s="78"/>
      <c r="R58" s="78"/>
      <c r="S58" s="88"/>
      <c r="T58" s="48">
        <v>4</v>
      </c>
      <c r="U58" s="48">
        <v>1</v>
      </c>
      <c r="V58" s="49">
        <v>522</v>
      </c>
      <c r="W58" s="49">
        <v>0.001754</v>
      </c>
      <c r="X58" s="49">
        <v>0.000775</v>
      </c>
      <c r="Y58" s="49">
        <v>1.555609</v>
      </c>
      <c r="Z58" s="49">
        <v>0</v>
      </c>
      <c r="AA58" s="49">
        <v>0</v>
      </c>
      <c r="AB58" s="73">
        <v>58</v>
      </c>
      <c r="AC58" s="73"/>
      <c r="AD58" s="74"/>
      <c r="AE58" s="80" t="s">
        <v>1406</v>
      </c>
      <c r="AF58" s="80">
        <v>191</v>
      </c>
      <c r="AG58" s="80">
        <v>360</v>
      </c>
      <c r="AH58" s="80">
        <v>799</v>
      </c>
      <c r="AI58" s="80">
        <v>114</v>
      </c>
      <c r="AJ58" s="80"/>
      <c r="AK58" s="80" t="s">
        <v>1563</v>
      </c>
      <c r="AL58" s="80" t="s">
        <v>1703</v>
      </c>
      <c r="AM58" s="80"/>
      <c r="AN58" s="80"/>
      <c r="AO58" s="82">
        <v>42601.61614583333</v>
      </c>
      <c r="AP58" s="84" t="s">
        <v>1872</v>
      </c>
      <c r="AQ58" s="80" t="b">
        <v>1</v>
      </c>
      <c r="AR58" s="80" t="b">
        <v>0</v>
      </c>
      <c r="AS58" s="80" t="b">
        <v>1</v>
      </c>
      <c r="AT58" s="80" t="s">
        <v>1956</v>
      </c>
      <c r="AU58" s="80">
        <v>6</v>
      </c>
      <c r="AV58" s="80"/>
      <c r="AW58" s="80" t="b">
        <v>0</v>
      </c>
      <c r="AX58" s="80" t="s">
        <v>2031</v>
      </c>
      <c r="AY58" s="84" t="s">
        <v>2087</v>
      </c>
      <c r="AZ58" s="80" t="s">
        <v>66</v>
      </c>
      <c r="BA58" s="80" t="str">
        <f>REPLACE(INDEX(GroupVertices[Group],MATCH(Vertices[[#This Row],[Vertex]],GroupVertices[Vertex],0)),1,1,"")</f>
        <v>11</v>
      </c>
      <c r="BB58" s="48"/>
      <c r="BC58" s="48"/>
      <c r="BD58" s="48"/>
      <c r="BE58" s="48"/>
      <c r="BF58" s="48" t="s">
        <v>592</v>
      </c>
      <c r="BG58" s="48" t="s">
        <v>600</v>
      </c>
      <c r="BH58" s="121" t="s">
        <v>2888</v>
      </c>
      <c r="BI58" s="121" t="s">
        <v>2966</v>
      </c>
      <c r="BJ58" s="121" t="s">
        <v>2719</v>
      </c>
      <c r="BK58" s="121" t="s">
        <v>2719</v>
      </c>
      <c r="BL58" s="121">
        <v>1</v>
      </c>
      <c r="BM58" s="124">
        <v>2.3255813953488373</v>
      </c>
      <c r="BN58" s="121">
        <v>0</v>
      </c>
      <c r="BO58" s="124">
        <v>0</v>
      </c>
      <c r="BP58" s="121">
        <v>0</v>
      </c>
      <c r="BQ58" s="124">
        <v>0</v>
      </c>
      <c r="BR58" s="121">
        <v>42</v>
      </c>
      <c r="BS58" s="124">
        <v>97.67441860465117</v>
      </c>
      <c r="BT58" s="121">
        <v>43</v>
      </c>
      <c r="BU58" s="2"/>
      <c r="BV58" s="3"/>
      <c r="BW58" s="3"/>
      <c r="BX58" s="3"/>
      <c r="BY58" s="3"/>
    </row>
    <row r="59" spans="1:77" ht="41.45" customHeight="1">
      <c r="A59" s="66" t="s">
        <v>288</v>
      </c>
      <c r="C59" s="67"/>
      <c r="D59" s="67" t="s">
        <v>64</v>
      </c>
      <c r="E59" s="68">
        <v>192.3357988539116</v>
      </c>
      <c r="F59" s="70">
        <v>99.879213285977</v>
      </c>
      <c r="G59" s="102" t="s">
        <v>1991</v>
      </c>
      <c r="H59" s="67"/>
      <c r="I59" s="71" t="s">
        <v>288</v>
      </c>
      <c r="J59" s="72"/>
      <c r="K59" s="72"/>
      <c r="L59" s="71" t="s">
        <v>2253</v>
      </c>
      <c r="M59" s="75">
        <v>41.254185560063455</v>
      </c>
      <c r="N59" s="76">
        <v>6480.63525390625</v>
      </c>
      <c r="O59" s="76">
        <v>4111.9951171875</v>
      </c>
      <c r="P59" s="77"/>
      <c r="Q59" s="78"/>
      <c r="R59" s="78"/>
      <c r="S59" s="88"/>
      <c r="T59" s="48">
        <v>0</v>
      </c>
      <c r="U59" s="48">
        <v>1</v>
      </c>
      <c r="V59" s="49">
        <v>0</v>
      </c>
      <c r="W59" s="49">
        <v>0.001427</v>
      </c>
      <c r="X59" s="49">
        <v>9.5E-05</v>
      </c>
      <c r="Y59" s="49">
        <v>0.480567</v>
      </c>
      <c r="Z59" s="49">
        <v>0</v>
      </c>
      <c r="AA59" s="49">
        <v>0</v>
      </c>
      <c r="AB59" s="73">
        <v>59</v>
      </c>
      <c r="AC59" s="73"/>
      <c r="AD59" s="74"/>
      <c r="AE59" s="80" t="s">
        <v>1407</v>
      </c>
      <c r="AF59" s="80">
        <v>1068</v>
      </c>
      <c r="AG59" s="80">
        <v>1435</v>
      </c>
      <c r="AH59" s="80">
        <v>13075</v>
      </c>
      <c r="AI59" s="80">
        <v>38360</v>
      </c>
      <c r="AJ59" s="80"/>
      <c r="AK59" s="80" t="s">
        <v>1564</v>
      </c>
      <c r="AL59" s="80" t="s">
        <v>1704</v>
      </c>
      <c r="AM59" s="80"/>
      <c r="AN59" s="80"/>
      <c r="AO59" s="82">
        <v>41732.200370370374</v>
      </c>
      <c r="AP59" s="80"/>
      <c r="AQ59" s="80" t="b">
        <v>1</v>
      </c>
      <c r="AR59" s="80" t="b">
        <v>0</v>
      </c>
      <c r="AS59" s="80" t="b">
        <v>1</v>
      </c>
      <c r="AT59" s="80" t="s">
        <v>1298</v>
      </c>
      <c r="AU59" s="80">
        <v>38</v>
      </c>
      <c r="AV59" s="84" t="s">
        <v>1965</v>
      </c>
      <c r="AW59" s="80" t="b">
        <v>0</v>
      </c>
      <c r="AX59" s="80" t="s">
        <v>2031</v>
      </c>
      <c r="AY59" s="84" t="s">
        <v>2088</v>
      </c>
      <c r="AZ59" s="80" t="s">
        <v>66</v>
      </c>
      <c r="BA59" s="80" t="str">
        <f>REPLACE(INDEX(GroupVertices[Group],MATCH(Vertices[[#This Row],[Vertex]],GroupVertices[Vertex],0)),1,1,"")</f>
        <v>11</v>
      </c>
      <c r="BB59" s="48"/>
      <c r="BC59" s="48"/>
      <c r="BD59" s="48"/>
      <c r="BE59" s="48"/>
      <c r="BF59" s="48" t="s">
        <v>587</v>
      </c>
      <c r="BG59" s="48" t="s">
        <v>587</v>
      </c>
      <c r="BH59" s="121" t="s">
        <v>2887</v>
      </c>
      <c r="BI59" s="121" t="s">
        <v>2887</v>
      </c>
      <c r="BJ59" s="121" t="s">
        <v>3016</v>
      </c>
      <c r="BK59" s="121" t="s">
        <v>3016</v>
      </c>
      <c r="BL59" s="121">
        <v>0</v>
      </c>
      <c r="BM59" s="124">
        <v>0</v>
      </c>
      <c r="BN59" s="121">
        <v>0</v>
      </c>
      <c r="BO59" s="124">
        <v>0</v>
      </c>
      <c r="BP59" s="121">
        <v>0</v>
      </c>
      <c r="BQ59" s="124">
        <v>0</v>
      </c>
      <c r="BR59" s="121">
        <v>8</v>
      </c>
      <c r="BS59" s="124">
        <v>100</v>
      </c>
      <c r="BT59" s="121">
        <v>8</v>
      </c>
      <c r="BU59" s="2"/>
      <c r="BV59" s="3"/>
      <c r="BW59" s="3"/>
      <c r="BX59" s="3"/>
      <c r="BY59" s="3"/>
    </row>
    <row r="60" spans="1:77" ht="41.45" customHeight="1">
      <c r="A60" s="66" t="s">
        <v>289</v>
      </c>
      <c r="C60" s="67"/>
      <c r="D60" s="67" t="s">
        <v>64</v>
      </c>
      <c r="E60" s="68">
        <v>194.47242066998209</v>
      </c>
      <c r="F60" s="70">
        <v>99.87070599300885</v>
      </c>
      <c r="G60" s="102" t="s">
        <v>1992</v>
      </c>
      <c r="H60" s="67"/>
      <c r="I60" s="71" t="s">
        <v>289</v>
      </c>
      <c r="J60" s="72"/>
      <c r="K60" s="72"/>
      <c r="L60" s="71" t="s">
        <v>2254</v>
      </c>
      <c r="M60" s="75">
        <v>44.089382729914504</v>
      </c>
      <c r="N60" s="76">
        <v>2190.08447265625</v>
      </c>
      <c r="O60" s="76">
        <v>6184.4501953125</v>
      </c>
      <c r="P60" s="77"/>
      <c r="Q60" s="78"/>
      <c r="R60" s="78"/>
      <c r="S60" s="88"/>
      <c r="T60" s="48">
        <v>0</v>
      </c>
      <c r="U60" s="48">
        <v>2</v>
      </c>
      <c r="V60" s="49">
        <v>262</v>
      </c>
      <c r="W60" s="49">
        <v>0.002469</v>
      </c>
      <c r="X60" s="49">
        <v>0.008571</v>
      </c>
      <c r="Y60" s="49">
        <v>0.794655</v>
      </c>
      <c r="Z60" s="49">
        <v>0</v>
      </c>
      <c r="AA60" s="49">
        <v>0</v>
      </c>
      <c r="AB60" s="73">
        <v>60</v>
      </c>
      <c r="AC60" s="73"/>
      <c r="AD60" s="74"/>
      <c r="AE60" s="80" t="s">
        <v>1408</v>
      </c>
      <c r="AF60" s="80">
        <v>2092</v>
      </c>
      <c r="AG60" s="80">
        <v>1536</v>
      </c>
      <c r="AH60" s="80">
        <v>3852</v>
      </c>
      <c r="AI60" s="80">
        <v>4931</v>
      </c>
      <c r="AJ60" s="80"/>
      <c r="AK60" s="80" t="s">
        <v>1565</v>
      </c>
      <c r="AL60" s="80" t="s">
        <v>1705</v>
      </c>
      <c r="AM60" s="84" t="s">
        <v>1786</v>
      </c>
      <c r="AN60" s="80"/>
      <c r="AO60" s="82">
        <v>41545.560949074075</v>
      </c>
      <c r="AP60" s="84" t="s">
        <v>1873</v>
      </c>
      <c r="AQ60" s="80" t="b">
        <v>0</v>
      </c>
      <c r="AR60" s="80" t="b">
        <v>0</v>
      </c>
      <c r="AS60" s="80" t="b">
        <v>1</v>
      </c>
      <c r="AT60" s="80" t="s">
        <v>1298</v>
      </c>
      <c r="AU60" s="80">
        <v>15</v>
      </c>
      <c r="AV60" s="84" t="s">
        <v>1965</v>
      </c>
      <c r="AW60" s="80" t="b">
        <v>0</v>
      </c>
      <c r="AX60" s="80" t="s">
        <v>2031</v>
      </c>
      <c r="AY60" s="84" t="s">
        <v>2089</v>
      </c>
      <c r="AZ60" s="80" t="s">
        <v>66</v>
      </c>
      <c r="BA60" s="80" t="str">
        <f>REPLACE(INDEX(GroupVertices[Group],MATCH(Vertices[[#This Row],[Vertex]],GroupVertices[Vertex],0)),1,1,"")</f>
        <v>1</v>
      </c>
      <c r="BB60" s="48"/>
      <c r="BC60" s="48"/>
      <c r="BD60" s="48"/>
      <c r="BE60" s="48"/>
      <c r="BF60" s="48" t="s">
        <v>587</v>
      </c>
      <c r="BG60" s="48" t="s">
        <v>587</v>
      </c>
      <c r="BH60" s="121" t="s">
        <v>2889</v>
      </c>
      <c r="BI60" s="121" t="s">
        <v>2889</v>
      </c>
      <c r="BJ60" s="121" t="s">
        <v>3017</v>
      </c>
      <c r="BK60" s="121" t="s">
        <v>3017</v>
      </c>
      <c r="BL60" s="121">
        <v>1</v>
      </c>
      <c r="BM60" s="124">
        <v>6.666666666666667</v>
      </c>
      <c r="BN60" s="121">
        <v>0</v>
      </c>
      <c r="BO60" s="124">
        <v>0</v>
      </c>
      <c r="BP60" s="121">
        <v>0</v>
      </c>
      <c r="BQ60" s="124">
        <v>0</v>
      </c>
      <c r="BR60" s="121">
        <v>14</v>
      </c>
      <c r="BS60" s="124">
        <v>93.33333333333333</v>
      </c>
      <c r="BT60" s="121">
        <v>15</v>
      </c>
      <c r="BU60" s="2"/>
      <c r="BV60" s="3"/>
      <c r="BW60" s="3"/>
      <c r="BX60" s="3"/>
      <c r="BY60" s="3"/>
    </row>
    <row r="61" spans="1:77" ht="41.45" customHeight="1">
      <c r="A61" s="66" t="s">
        <v>395</v>
      </c>
      <c r="C61" s="67"/>
      <c r="D61" s="67" t="s">
        <v>64</v>
      </c>
      <c r="E61" s="68">
        <v>210.76151768358872</v>
      </c>
      <c r="F61" s="70">
        <v>99.80584841295467</v>
      </c>
      <c r="G61" s="102" t="s">
        <v>1993</v>
      </c>
      <c r="H61" s="67"/>
      <c r="I61" s="71" t="s">
        <v>395</v>
      </c>
      <c r="J61" s="72"/>
      <c r="K61" s="72"/>
      <c r="L61" s="71" t="s">
        <v>2255</v>
      </c>
      <c r="M61" s="75">
        <v>65.70425224264035</v>
      </c>
      <c r="N61" s="76">
        <v>2743.041259765625</v>
      </c>
      <c r="O61" s="76">
        <v>5520.30322265625</v>
      </c>
      <c r="P61" s="77"/>
      <c r="Q61" s="78"/>
      <c r="R61" s="78"/>
      <c r="S61" s="88"/>
      <c r="T61" s="48">
        <v>1</v>
      </c>
      <c r="U61" s="48">
        <v>0</v>
      </c>
      <c r="V61" s="49">
        <v>0</v>
      </c>
      <c r="W61" s="49">
        <v>0.001866</v>
      </c>
      <c r="X61" s="49">
        <v>0.00105</v>
      </c>
      <c r="Y61" s="49">
        <v>0.487728</v>
      </c>
      <c r="Z61" s="49">
        <v>0</v>
      </c>
      <c r="AA61" s="49">
        <v>0</v>
      </c>
      <c r="AB61" s="73">
        <v>61</v>
      </c>
      <c r="AC61" s="73"/>
      <c r="AD61" s="74"/>
      <c r="AE61" s="80" t="s">
        <v>1409</v>
      </c>
      <c r="AF61" s="80">
        <v>1079</v>
      </c>
      <c r="AG61" s="80">
        <v>2306</v>
      </c>
      <c r="AH61" s="80">
        <v>7354</v>
      </c>
      <c r="AI61" s="80">
        <v>9401</v>
      </c>
      <c r="AJ61" s="80"/>
      <c r="AK61" s="80" t="s">
        <v>1566</v>
      </c>
      <c r="AL61" s="80" t="s">
        <v>1706</v>
      </c>
      <c r="AM61" s="84" t="s">
        <v>1787</v>
      </c>
      <c r="AN61" s="80"/>
      <c r="AO61" s="82">
        <v>41095.752754629626</v>
      </c>
      <c r="AP61" s="84" t="s">
        <v>1874</v>
      </c>
      <c r="AQ61" s="80" t="b">
        <v>0</v>
      </c>
      <c r="AR61" s="80" t="b">
        <v>0</v>
      </c>
      <c r="AS61" s="80" t="b">
        <v>0</v>
      </c>
      <c r="AT61" s="80" t="s">
        <v>1298</v>
      </c>
      <c r="AU61" s="80">
        <v>45</v>
      </c>
      <c r="AV61" s="84" t="s">
        <v>1970</v>
      </c>
      <c r="AW61" s="80" t="b">
        <v>0</v>
      </c>
      <c r="AX61" s="80" t="s">
        <v>2031</v>
      </c>
      <c r="AY61" s="84" t="s">
        <v>2090</v>
      </c>
      <c r="AZ61" s="80" t="s">
        <v>65</v>
      </c>
      <c r="BA61" s="80" t="str">
        <f>REPLACE(INDEX(GroupVertices[Group],MATCH(Vertices[[#This Row],[Vertex]],GroupVertices[Vertex],0)),1,1,"")</f>
        <v>1</v>
      </c>
      <c r="BB61" s="48"/>
      <c r="BC61" s="48"/>
      <c r="BD61" s="48"/>
      <c r="BE61" s="48"/>
      <c r="BF61" s="48"/>
      <c r="BG61" s="48"/>
      <c r="BH61" s="48"/>
      <c r="BI61" s="48"/>
      <c r="BJ61" s="48"/>
      <c r="BK61" s="48"/>
      <c r="BL61" s="48"/>
      <c r="BM61" s="49"/>
      <c r="BN61" s="48"/>
      <c r="BO61" s="49"/>
      <c r="BP61" s="48"/>
      <c r="BQ61" s="49"/>
      <c r="BR61" s="48"/>
      <c r="BS61" s="49"/>
      <c r="BT61" s="48"/>
      <c r="BU61" s="2"/>
      <c r="BV61" s="3"/>
      <c r="BW61" s="3"/>
      <c r="BX61" s="3"/>
      <c r="BY61" s="3"/>
    </row>
    <row r="62" spans="1:77" ht="41.45" customHeight="1">
      <c r="A62" s="66" t="s">
        <v>290</v>
      </c>
      <c r="C62" s="67"/>
      <c r="D62" s="67" t="s">
        <v>64</v>
      </c>
      <c r="E62" s="68">
        <v>269.2753389038952</v>
      </c>
      <c r="F62" s="70">
        <v>99.57286650850027</v>
      </c>
      <c r="G62" s="102" t="s">
        <v>705</v>
      </c>
      <c r="H62" s="67"/>
      <c r="I62" s="71" t="s">
        <v>290</v>
      </c>
      <c r="J62" s="72"/>
      <c r="K62" s="72"/>
      <c r="L62" s="71" t="s">
        <v>2256</v>
      </c>
      <c r="M62" s="75">
        <v>143.34935493380877</v>
      </c>
      <c r="N62" s="76">
        <v>9651.44140625</v>
      </c>
      <c r="O62" s="76">
        <v>785.6357421875</v>
      </c>
      <c r="P62" s="77"/>
      <c r="Q62" s="78"/>
      <c r="R62" s="78"/>
      <c r="S62" s="88"/>
      <c r="T62" s="48">
        <v>0</v>
      </c>
      <c r="U62" s="48">
        <v>1</v>
      </c>
      <c r="V62" s="49">
        <v>0</v>
      </c>
      <c r="W62" s="49">
        <v>1</v>
      </c>
      <c r="X62" s="49">
        <v>0</v>
      </c>
      <c r="Y62" s="49">
        <v>0.999997</v>
      </c>
      <c r="Z62" s="49">
        <v>0</v>
      </c>
      <c r="AA62" s="49">
        <v>0</v>
      </c>
      <c r="AB62" s="73">
        <v>62</v>
      </c>
      <c r="AC62" s="73"/>
      <c r="AD62" s="74"/>
      <c r="AE62" s="80" t="s">
        <v>1410</v>
      </c>
      <c r="AF62" s="80">
        <v>3984</v>
      </c>
      <c r="AG62" s="80">
        <v>5072</v>
      </c>
      <c r="AH62" s="80">
        <v>15877</v>
      </c>
      <c r="AI62" s="80">
        <v>1756</v>
      </c>
      <c r="AJ62" s="80"/>
      <c r="AK62" s="80" t="s">
        <v>1567</v>
      </c>
      <c r="AL62" s="80" t="s">
        <v>1707</v>
      </c>
      <c r="AM62" s="80"/>
      <c r="AN62" s="80"/>
      <c r="AO62" s="82">
        <v>39829.96472222222</v>
      </c>
      <c r="AP62" s="84" t="s">
        <v>1875</v>
      </c>
      <c r="AQ62" s="80" t="b">
        <v>0</v>
      </c>
      <c r="AR62" s="80" t="b">
        <v>0</v>
      </c>
      <c r="AS62" s="80" t="b">
        <v>0</v>
      </c>
      <c r="AT62" s="80" t="s">
        <v>1298</v>
      </c>
      <c r="AU62" s="80">
        <v>61</v>
      </c>
      <c r="AV62" s="84" t="s">
        <v>1966</v>
      </c>
      <c r="AW62" s="80" t="b">
        <v>0</v>
      </c>
      <c r="AX62" s="80" t="s">
        <v>2031</v>
      </c>
      <c r="AY62" s="84" t="s">
        <v>2091</v>
      </c>
      <c r="AZ62" s="80" t="s">
        <v>66</v>
      </c>
      <c r="BA62" s="80" t="str">
        <f>REPLACE(INDEX(GroupVertices[Group],MATCH(Vertices[[#This Row],[Vertex]],GroupVertices[Vertex],0)),1,1,"")</f>
        <v>16</v>
      </c>
      <c r="BB62" s="48" t="s">
        <v>544</v>
      </c>
      <c r="BC62" s="48" t="s">
        <v>544</v>
      </c>
      <c r="BD62" s="48" t="s">
        <v>577</v>
      </c>
      <c r="BE62" s="48" t="s">
        <v>577</v>
      </c>
      <c r="BF62" s="48" t="s">
        <v>587</v>
      </c>
      <c r="BG62" s="48" t="s">
        <v>587</v>
      </c>
      <c r="BH62" s="121" t="s">
        <v>2890</v>
      </c>
      <c r="BI62" s="121" t="s">
        <v>2890</v>
      </c>
      <c r="BJ62" s="121" t="s">
        <v>3018</v>
      </c>
      <c r="BK62" s="121" t="s">
        <v>3018</v>
      </c>
      <c r="BL62" s="121">
        <v>1</v>
      </c>
      <c r="BM62" s="124">
        <v>3.0303030303030303</v>
      </c>
      <c r="BN62" s="121">
        <v>1</v>
      </c>
      <c r="BO62" s="124">
        <v>3.0303030303030303</v>
      </c>
      <c r="BP62" s="121">
        <v>0</v>
      </c>
      <c r="BQ62" s="124">
        <v>0</v>
      </c>
      <c r="BR62" s="121">
        <v>31</v>
      </c>
      <c r="BS62" s="124">
        <v>93.93939393939394</v>
      </c>
      <c r="BT62" s="121">
        <v>33</v>
      </c>
      <c r="BU62" s="2"/>
      <c r="BV62" s="3"/>
      <c r="BW62" s="3"/>
      <c r="BX62" s="3"/>
      <c r="BY62" s="3"/>
    </row>
    <row r="63" spans="1:77" ht="41.45" customHeight="1">
      <c r="A63" s="66" t="s">
        <v>396</v>
      </c>
      <c r="C63" s="67"/>
      <c r="D63" s="67" t="s">
        <v>64</v>
      </c>
      <c r="E63" s="68">
        <v>173.867770681342</v>
      </c>
      <c r="F63" s="70">
        <v>99.95274662024623</v>
      </c>
      <c r="G63" s="102" t="s">
        <v>1994</v>
      </c>
      <c r="H63" s="67"/>
      <c r="I63" s="71" t="s">
        <v>396</v>
      </c>
      <c r="J63" s="72"/>
      <c r="K63" s="72"/>
      <c r="L63" s="71" t="s">
        <v>2257</v>
      </c>
      <c r="M63" s="75">
        <v>16.747976359271686</v>
      </c>
      <c r="N63" s="76">
        <v>9651.44140625</v>
      </c>
      <c r="O63" s="76">
        <v>1697.6324462890625</v>
      </c>
      <c r="P63" s="77"/>
      <c r="Q63" s="78"/>
      <c r="R63" s="78"/>
      <c r="S63" s="88"/>
      <c r="T63" s="48">
        <v>1</v>
      </c>
      <c r="U63" s="48">
        <v>0</v>
      </c>
      <c r="V63" s="49">
        <v>0</v>
      </c>
      <c r="W63" s="49">
        <v>1</v>
      </c>
      <c r="X63" s="49">
        <v>0</v>
      </c>
      <c r="Y63" s="49">
        <v>0.999997</v>
      </c>
      <c r="Z63" s="49">
        <v>0</v>
      </c>
      <c r="AA63" s="49">
        <v>0</v>
      </c>
      <c r="AB63" s="73">
        <v>63</v>
      </c>
      <c r="AC63" s="73"/>
      <c r="AD63" s="74"/>
      <c r="AE63" s="80" t="s">
        <v>1411</v>
      </c>
      <c r="AF63" s="80">
        <v>253</v>
      </c>
      <c r="AG63" s="80">
        <v>562</v>
      </c>
      <c r="AH63" s="80">
        <v>289</v>
      </c>
      <c r="AI63" s="80">
        <v>191</v>
      </c>
      <c r="AJ63" s="80"/>
      <c r="AK63" s="80" t="s">
        <v>1568</v>
      </c>
      <c r="AL63" s="80" t="s">
        <v>1707</v>
      </c>
      <c r="AM63" s="84" t="s">
        <v>1788</v>
      </c>
      <c r="AN63" s="80"/>
      <c r="AO63" s="82">
        <v>43019.630740740744</v>
      </c>
      <c r="AP63" s="84" t="s">
        <v>1876</v>
      </c>
      <c r="AQ63" s="80" t="b">
        <v>1</v>
      </c>
      <c r="AR63" s="80" t="b">
        <v>0</v>
      </c>
      <c r="AS63" s="80" t="b">
        <v>0</v>
      </c>
      <c r="AT63" s="80" t="s">
        <v>1956</v>
      </c>
      <c r="AU63" s="80">
        <v>1</v>
      </c>
      <c r="AV63" s="80"/>
      <c r="AW63" s="80" t="b">
        <v>0</v>
      </c>
      <c r="AX63" s="80" t="s">
        <v>2031</v>
      </c>
      <c r="AY63" s="84" t="s">
        <v>2092</v>
      </c>
      <c r="AZ63" s="80" t="s">
        <v>65</v>
      </c>
      <c r="BA63" s="80" t="str">
        <f>REPLACE(INDEX(GroupVertices[Group],MATCH(Vertices[[#This Row],[Vertex]],GroupVertices[Vertex],0)),1,1,"")</f>
        <v>16</v>
      </c>
      <c r="BB63" s="48"/>
      <c r="BC63" s="48"/>
      <c r="BD63" s="48"/>
      <c r="BE63" s="48"/>
      <c r="BF63" s="48"/>
      <c r="BG63" s="48"/>
      <c r="BH63" s="48"/>
      <c r="BI63" s="48"/>
      <c r="BJ63" s="48"/>
      <c r="BK63" s="48"/>
      <c r="BL63" s="48"/>
      <c r="BM63" s="49"/>
      <c r="BN63" s="48"/>
      <c r="BO63" s="49"/>
      <c r="BP63" s="48"/>
      <c r="BQ63" s="49"/>
      <c r="BR63" s="48"/>
      <c r="BS63" s="49"/>
      <c r="BT63" s="48"/>
      <c r="BU63" s="2"/>
      <c r="BV63" s="3"/>
      <c r="BW63" s="3"/>
      <c r="BX63" s="3"/>
      <c r="BY63" s="3"/>
    </row>
    <row r="64" spans="1:77" ht="41.45" customHeight="1">
      <c r="A64" s="66" t="s">
        <v>291</v>
      </c>
      <c r="C64" s="67"/>
      <c r="D64" s="67" t="s">
        <v>64</v>
      </c>
      <c r="E64" s="68">
        <v>197.75139474414965</v>
      </c>
      <c r="F64" s="70">
        <v>99.85765024637458</v>
      </c>
      <c r="G64" s="102" t="s">
        <v>706</v>
      </c>
      <c r="H64" s="67"/>
      <c r="I64" s="71" t="s">
        <v>291</v>
      </c>
      <c r="J64" s="72"/>
      <c r="K64" s="72"/>
      <c r="L64" s="71" t="s">
        <v>2258</v>
      </c>
      <c r="M64" s="75">
        <v>48.44042789156711</v>
      </c>
      <c r="N64" s="76">
        <v>9391.525390625</v>
      </c>
      <c r="O64" s="76">
        <v>8086.89404296875</v>
      </c>
      <c r="P64" s="77"/>
      <c r="Q64" s="78"/>
      <c r="R64" s="78"/>
      <c r="S64" s="88"/>
      <c r="T64" s="48">
        <v>0</v>
      </c>
      <c r="U64" s="48">
        <v>8</v>
      </c>
      <c r="V64" s="49">
        <v>1355.909524</v>
      </c>
      <c r="W64" s="49">
        <v>0.002551</v>
      </c>
      <c r="X64" s="49">
        <v>0.012431</v>
      </c>
      <c r="Y64" s="49">
        <v>2.818172</v>
      </c>
      <c r="Z64" s="49">
        <v>0.03571428571428571</v>
      </c>
      <c r="AA64" s="49">
        <v>0</v>
      </c>
      <c r="AB64" s="73">
        <v>64</v>
      </c>
      <c r="AC64" s="73"/>
      <c r="AD64" s="74"/>
      <c r="AE64" s="80" t="s">
        <v>1412</v>
      </c>
      <c r="AF64" s="80">
        <v>1608</v>
      </c>
      <c r="AG64" s="80">
        <v>1691</v>
      </c>
      <c r="AH64" s="80">
        <v>23456</v>
      </c>
      <c r="AI64" s="80">
        <v>35</v>
      </c>
      <c r="AJ64" s="80"/>
      <c r="AK64" s="80" t="s">
        <v>1569</v>
      </c>
      <c r="AL64" s="80" t="s">
        <v>1328</v>
      </c>
      <c r="AM64" s="80"/>
      <c r="AN64" s="80"/>
      <c r="AO64" s="82">
        <v>39843.64380787037</v>
      </c>
      <c r="AP64" s="84" t="s">
        <v>1877</v>
      </c>
      <c r="AQ64" s="80" t="b">
        <v>1</v>
      </c>
      <c r="AR64" s="80" t="b">
        <v>0</v>
      </c>
      <c r="AS64" s="80" t="b">
        <v>1</v>
      </c>
      <c r="AT64" s="80" t="s">
        <v>1298</v>
      </c>
      <c r="AU64" s="80">
        <v>139</v>
      </c>
      <c r="AV64" s="84" t="s">
        <v>1965</v>
      </c>
      <c r="AW64" s="80" t="b">
        <v>0</v>
      </c>
      <c r="AX64" s="80" t="s">
        <v>2031</v>
      </c>
      <c r="AY64" s="84" t="s">
        <v>2093</v>
      </c>
      <c r="AZ64" s="80" t="s">
        <v>66</v>
      </c>
      <c r="BA64" s="80" t="str">
        <f>REPLACE(INDEX(GroupVertices[Group],MATCH(Vertices[[#This Row],[Vertex]],GroupVertices[Vertex],0)),1,1,"")</f>
        <v>8</v>
      </c>
      <c r="BB64" s="48" t="s">
        <v>545</v>
      </c>
      <c r="BC64" s="48" t="s">
        <v>545</v>
      </c>
      <c r="BD64" s="48" t="s">
        <v>575</v>
      </c>
      <c r="BE64" s="48" t="s">
        <v>575</v>
      </c>
      <c r="BF64" s="48" t="s">
        <v>601</v>
      </c>
      <c r="BG64" s="48" t="s">
        <v>2847</v>
      </c>
      <c r="BH64" s="121" t="s">
        <v>2891</v>
      </c>
      <c r="BI64" s="121" t="s">
        <v>2967</v>
      </c>
      <c r="BJ64" s="121" t="s">
        <v>3019</v>
      </c>
      <c r="BK64" s="121" t="s">
        <v>3019</v>
      </c>
      <c r="BL64" s="121">
        <v>1</v>
      </c>
      <c r="BM64" s="124">
        <v>3.7037037037037037</v>
      </c>
      <c r="BN64" s="121">
        <v>1</v>
      </c>
      <c r="BO64" s="124">
        <v>3.7037037037037037</v>
      </c>
      <c r="BP64" s="121">
        <v>0</v>
      </c>
      <c r="BQ64" s="124">
        <v>0</v>
      </c>
      <c r="BR64" s="121">
        <v>25</v>
      </c>
      <c r="BS64" s="124">
        <v>92.5925925925926</v>
      </c>
      <c r="BT64" s="121">
        <v>27</v>
      </c>
      <c r="BU64" s="2"/>
      <c r="BV64" s="3"/>
      <c r="BW64" s="3"/>
      <c r="BX64" s="3"/>
      <c r="BY64" s="3"/>
    </row>
    <row r="65" spans="1:77" ht="41.45" customHeight="1">
      <c r="A65" s="66" t="s">
        <v>397</v>
      </c>
      <c r="C65" s="67"/>
      <c r="D65" s="67" t="s">
        <v>64</v>
      </c>
      <c r="E65" s="68">
        <v>264.07128972811955</v>
      </c>
      <c r="F65" s="70">
        <v>99.59358724186824</v>
      </c>
      <c r="G65" s="102" t="s">
        <v>1995</v>
      </c>
      <c r="H65" s="67"/>
      <c r="I65" s="71" t="s">
        <v>397</v>
      </c>
      <c r="J65" s="72"/>
      <c r="K65" s="72"/>
      <c r="L65" s="71" t="s">
        <v>2259</v>
      </c>
      <c r="M65" s="75">
        <v>136.44382519337947</v>
      </c>
      <c r="N65" s="76">
        <v>9838.587890625</v>
      </c>
      <c r="O65" s="76">
        <v>8709.86328125</v>
      </c>
      <c r="P65" s="77"/>
      <c r="Q65" s="78"/>
      <c r="R65" s="78"/>
      <c r="S65" s="88"/>
      <c r="T65" s="48">
        <v>1</v>
      </c>
      <c r="U65" s="48">
        <v>0</v>
      </c>
      <c r="V65" s="49">
        <v>0</v>
      </c>
      <c r="W65" s="49">
        <v>0.001912</v>
      </c>
      <c r="X65" s="49">
        <v>0.001524</v>
      </c>
      <c r="Y65" s="49">
        <v>0.449431</v>
      </c>
      <c r="Z65" s="49">
        <v>0</v>
      </c>
      <c r="AA65" s="49">
        <v>0</v>
      </c>
      <c r="AB65" s="73">
        <v>65</v>
      </c>
      <c r="AC65" s="73"/>
      <c r="AD65" s="74"/>
      <c r="AE65" s="80" t="s">
        <v>1413</v>
      </c>
      <c r="AF65" s="80">
        <v>44</v>
      </c>
      <c r="AG65" s="80">
        <v>4826</v>
      </c>
      <c r="AH65" s="80">
        <v>5415</v>
      </c>
      <c r="AI65" s="80">
        <v>6388</v>
      </c>
      <c r="AJ65" s="80"/>
      <c r="AK65" s="80" t="s">
        <v>1570</v>
      </c>
      <c r="AL65" s="80" t="s">
        <v>1326</v>
      </c>
      <c r="AM65" s="84" t="s">
        <v>1789</v>
      </c>
      <c r="AN65" s="80"/>
      <c r="AO65" s="82">
        <v>42485.58587962963</v>
      </c>
      <c r="AP65" s="84" t="s">
        <v>1878</v>
      </c>
      <c r="AQ65" s="80" t="b">
        <v>0</v>
      </c>
      <c r="AR65" s="80" t="b">
        <v>0</v>
      </c>
      <c r="AS65" s="80" t="b">
        <v>1</v>
      </c>
      <c r="AT65" s="80" t="s">
        <v>1298</v>
      </c>
      <c r="AU65" s="80">
        <v>70</v>
      </c>
      <c r="AV65" s="84" t="s">
        <v>1965</v>
      </c>
      <c r="AW65" s="80" t="b">
        <v>0</v>
      </c>
      <c r="AX65" s="80" t="s">
        <v>2031</v>
      </c>
      <c r="AY65" s="84" t="s">
        <v>2094</v>
      </c>
      <c r="AZ65" s="80" t="s">
        <v>65</v>
      </c>
      <c r="BA65" s="80" t="str">
        <f>REPLACE(INDEX(GroupVertices[Group],MATCH(Vertices[[#This Row],[Vertex]],GroupVertices[Vertex],0)),1,1,"")</f>
        <v>8</v>
      </c>
      <c r="BB65" s="48"/>
      <c r="BC65" s="48"/>
      <c r="BD65" s="48"/>
      <c r="BE65" s="48"/>
      <c r="BF65" s="48"/>
      <c r="BG65" s="48"/>
      <c r="BH65" s="48"/>
      <c r="BI65" s="48"/>
      <c r="BJ65" s="48"/>
      <c r="BK65" s="48"/>
      <c r="BL65" s="48"/>
      <c r="BM65" s="49"/>
      <c r="BN65" s="48"/>
      <c r="BO65" s="49"/>
      <c r="BP65" s="48"/>
      <c r="BQ65" s="49"/>
      <c r="BR65" s="48"/>
      <c r="BS65" s="49"/>
      <c r="BT65" s="48"/>
      <c r="BU65" s="2"/>
      <c r="BV65" s="3"/>
      <c r="BW65" s="3"/>
      <c r="BX65" s="3"/>
      <c r="BY65" s="3"/>
    </row>
    <row r="66" spans="1:77" ht="41.45" customHeight="1">
      <c r="A66" s="66" t="s">
        <v>398</v>
      </c>
      <c r="C66" s="67"/>
      <c r="D66" s="67" t="s">
        <v>64</v>
      </c>
      <c r="E66" s="68">
        <v>170.16570317824957</v>
      </c>
      <c r="F66" s="70">
        <v>99.96748697934946</v>
      </c>
      <c r="G66" s="102" t="s">
        <v>1996</v>
      </c>
      <c r="H66" s="67"/>
      <c r="I66" s="71" t="s">
        <v>398</v>
      </c>
      <c r="J66" s="72"/>
      <c r="K66" s="72"/>
      <c r="L66" s="71" t="s">
        <v>2260</v>
      </c>
      <c r="M66" s="75">
        <v>11.835506015470358</v>
      </c>
      <c r="N66" s="76">
        <v>9506.7685546875</v>
      </c>
      <c r="O66" s="76">
        <v>6559.78369140625</v>
      </c>
      <c r="P66" s="77"/>
      <c r="Q66" s="78"/>
      <c r="R66" s="78"/>
      <c r="S66" s="88"/>
      <c r="T66" s="48">
        <v>1</v>
      </c>
      <c r="U66" s="48">
        <v>0</v>
      </c>
      <c r="V66" s="49">
        <v>0</v>
      </c>
      <c r="W66" s="49">
        <v>0.001912</v>
      </c>
      <c r="X66" s="49">
        <v>0.001524</v>
      </c>
      <c r="Y66" s="49">
        <v>0.449431</v>
      </c>
      <c r="Z66" s="49">
        <v>0</v>
      </c>
      <c r="AA66" s="49">
        <v>0</v>
      </c>
      <c r="AB66" s="73">
        <v>66</v>
      </c>
      <c r="AC66" s="73"/>
      <c r="AD66" s="74"/>
      <c r="AE66" s="80" t="s">
        <v>1414</v>
      </c>
      <c r="AF66" s="80">
        <v>66</v>
      </c>
      <c r="AG66" s="80">
        <v>387</v>
      </c>
      <c r="AH66" s="80">
        <v>172</v>
      </c>
      <c r="AI66" s="80">
        <v>75</v>
      </c>
      <c r="AJ66" s="80"/>
      <c r="AK66" s="80" t="s">
        <v>1571</v>
      </c>
      <c r="AL66" s="80"/>
      <c r="AM66" s="84" t="s">
        <v>1790</v>
      </c>
      <c r="AN66" s="80"/>
      <c r="AO66" s="82">
        <v>42527.86561342593</v>
      </c>
      <c r="AP66" s="84" t="s">
        <v>1879</v>
      </c>
      <c r="AQ66" s="80" t="b">
        <v>1</v>
      </c>
      <c r="AR66" s="80" t="b">
        <v>0</v>
      </c>
      <c r="AS66" s="80" t="b">
        <v>1</v>
      </c>
      <c r="AT66" s="80" t="s">
        <v>1298</v>
      </c>
      <c r="AU66" s="80">
        <v>4</v>
      </c>
      <c r="AV66" s="80"/>
      <c r="AW66" s="80" t="b">
        <v>0</v>
      </c>
      <c r="AX66" s="80" t="s">
        <v>2031</v>
      </c>
      <c r="AY66" s="84" t="s">
        <v>2095</v>
      </c>
      <c r="AZ66" s="80" t="s">
        <v>65</v>
      </c>
      <c r="BA66" s="80" t="str">
        <f>REPLACE(INDEX(GroupVertices[Group],MATCH(Vertices[[#This Row],[Vertex]],GroupVertices[Vertex],0)),1,1,"")</f>
        <v>8</v>
      </c>
      <c r="BB66" s="48"/>
      <c r="BC66" s="48"/>
      <c r="BD66" s="48"/>
      <c r="BE66" s="48"/>
      <c r="BF66" s="48"/>
      <c r="BG66" s="48"/>
      <c r="BH66" s="48"/>
      <c r="BI66" s="48"/>
      <c r="BJ66" s="48"/>
      <c r="BK66" s="48"/>
      <c r="BL66" s="48"/>
      <c r="BM66" s="49"/>
      <c r="BN66" s="48"/>
      <c r="BO66" s="49"/>
      <c r="BP66" s="48"/>
      <c r="BQ66" s="49"/>
      <c r="BR66" s="48"/>
      <c r="BS66" s="49"/>
      <c r="BT66" s="48"/>
      <c r="BU66" s="2"/>
      <c r="BV66" s="3"/>
      <c r="BW66" s="3"/>
      <c r="BX66" s="3"/>
      <c r="BY66" s="3"/>
    </row>
    <row r="67" spans="1:77" ht="41.45" customHeight="1">
      <c r="A67" s="66" t="s">
        <v>399</v>
      </c>
      <c r="C67" s="67"/>
      <c r="D67" s="67" t="s">
        <v>64</v>
      </c>
      <c r="E67" s="68">
        <v>1000</v>
      </c>
      <c r="F67" s="70">
        <v>96.66337231339408</v>
      </c>
      <c r="G67" s="102" t="s">
        <v>1997</v>
      </c>
      <c r="H67" s="67"/>
      <c r="I67" s="71" t="s">
        <v>399</v>
      </c>
      <c r="J67" s="72"/>
      <c r="K67" s="72"/>
      <c r="L67" s="71" t="s">
        <v>2261</v>
      </c>
      <c r="M67" s="75">
        <v>1112.9867870228686</v>
      </c>
      <c r="N67" s="76">
        <v>9565.0185546875</v>
      </c>
      <c r="O67" s="76">
        <v>9669.3623046875</v>
      </c>
      <c r="P67" s="77"/>
      <c r="Q67" s="78"/>
      <c r="R67" s="78"/>
      <c r="S67" s="88"/>
      <c r="T67" s="48">
        <v>1</v>
      </c>
      <c r="U67" s="48">
        <v>0</v>
      </c>
      <c r="V67" s="49">
        <v>0</v>
      </c>
      <c r="W67" s="49">
        <v>0.001912</v>
      </c>
      <c r="X67" s="49">
        <v>0.001524</v>
      </c>
      <c r="Y67" s="49">
        <v>0.449431</v>
      </c>
      <c r="Z67" s="49">
        <v>0</v>
      </c>
      <c r="AA67" s="49">
        <v>0</v>
      </c>
      <c r="AB67" s="73">
        <v>67</v>
      </c>
      <c r="AC67" s="73"/>
      <c r="AD67" s="74"/>
      <c r="AE67" s="80" t="s">
        <v>1415</v>
      </c>
      <c r="AF67" s="80">
        <v>859</v>
      </c>
      <c r="AG67" s="80">
        <v>39614</v>
      </c>
      <c r="AH67" s="80">
        <v>18754</v>
      </c>
      <c r="AI67" s="80">
        <v>9313</v>
      </c>
      <c r="AJ67" s="80"/>
      <c r="AK67" s="80" t="s">
        <v>1572</v>
      </c>
      <c r="AL67" s="80" t="s">
        <v>1708</v>
      </c>
      <c r="AM67" s="84" t="s">
        <v>1791</v>
      </c>
      <c r="AN67" s="80"/>
      <c r="AO67" s="82">
        <v>39934.568923611114</v>
      </c>
      <c r="AP67" s="84" t="s">
        <v>1880</v>
      </c>
      <c r="AQ67" s="80" t="b">
        <v>0</v>
      </c>
      <c r="AR67" s="80" t="b">
        <v>0</v>
      </c>
      <c r="AS67" s="80" t="b">
        <v>1</v>
      </c>
      <c r="AT67" s="80" t="s">
        <v>1298</v>
      </c>
      <c r="AU67" s="80">
        <v>574</v>
      </c>
      <c r="AV67" s="84" t="s">
        <v>1965</v>
      </c>
      <c r="AW67" s="80" t="b">
        <v>1</v>
      </c>
      <c r="AX67" s="80" t="s">
        <v>2031</v>
      </c>
      <c r="AY67" s="84" t="s">
        <v>2096</v>
      </c>
      <c r="AZ67" s="80" t="s">
        <v>65</v>
      </c>
      <c r="BA67" s="80" t="str">
        <f>REPLACE(INDEX(GroupVertices[Group],MATCH(Vertices[[#This Row],[Vertex]],GroupVertices[Vertex],0)),1,1,"")</f>
        <v>8</v>
      </c>
      <c r="BB67" s="48"/>
      <c r="BC67" s="48"/>
      <c r="BD67" s="48"/>
      <c r="BE67" s="48"/>
      <c r="BF67" s="48"/>
      <c r="BG67" s="48"/>
      <c r="BH67" s="48"/>
      <c r="BI67" s="48"/>
      <c r="BJ67" s="48"/>
      <c r="BK67" s="48"/>
      <c r="BL67" s="48"/>
      <c r="BM67" s="49"/>
      <c r="BN67" s="48"/>
      <c r="BO67" s="49"/>
      <c r="BP67" s="48"/>
      <c r="BQ67" s="49"/>
      <c r="BR67" s="48"/>
      <c r="BS67" s="49"/>
      <c r="BT67" s="48"/>
      <c r="BU67" s="2"/>
      <c r="BV67" s="3"/>
      <c r="BW67" s="3"/>
      <c r="BX67" s="3"/>
      <c r="BY67" s="3"/>
    </row>
    <row r="68" spans="1:77" ht="41.45" customHeight="1">
      <c r="A68" s="66" t="s">
        <v>400</v>
      </c>
      <c r="C68" s="67"/>
      <c r="D68" s="67" t="s">
        <v>64</v>
      </c>
      <c r="E68" s="68">
        <v>179.38913992881126</v>
      </c>
      <c r="F68" s="70">
        <v>99.93076242752657</v>
      </c>
      <c r="G68" s="102" t="s">
        <v>1998</v>
      </c>
      <c r="H68" s="67"/>
      <c r="I68" s="71" t="s">
        <v>400</v>
      </c>
      <c r="J68" s="72"/>
      <c r="K68" s="72"/>
      <c r="L68" s="71" t="s">
        <v>2262</v>
      </c>
      <c r="M68" s="75">
        <v>24.074574986312523</v>
      </c>
      <c r="N68" s="76">
        <v>9816.3720703125</v>
      </c>
      <c r="O68" s="76">
        <v>7402.19384765625</v>
      </c>
      <c r="P68" s="77"/>
      <c r="Q68" s="78"/>
      <c r="R68" s="78"/>
      <c r="S68" s="88"/>
      <c r="T68" s="48">
        <v>1</v>
      </c>
      <c r="U68" s="48">
        <v>0</v>
      </c>
      <c r="V68" s="49">
        <v>0</v>
      </c>
      <c r="W68" s="49">
        <v>0.001912</v>
      </c>
      <c r="X68" s="49">
        <v>0.001524</v>
      </c>
      <c r="Y68" s="49">
        <v>0.449431</v>
      </c>
      <c r="Z68" s="49">
        <v>0</v>
      </c>
      <c r="AA68" s="49">
        <v>0</v>
      </c>
      <c r="AB68" s="73">
        <v>68</v>
      </c>
      <c r="AC68" s="73"/>
      <c r="AD68" s="74"/>
      <c r="AE68" s="80" t="s">
        <v>1416</v>
      </c>
      <c r="AF68" s="80">
        <v>471</v>
      </c>
      <c r="AG68" s="80">
        <v>823</v>
      </c>
      <c r="AH68" s="80">
        <v>1169</v>
      </c>
      <c r="AI68" s="80">
        <v>1343</v>
      </c>
      <c r="AJ68" s="80"/>
      <c r="AK68" s="80" t="s">
        <v>1573</v>
      </c>
      <c r="AL68" s="80" t="s">
        <v>1709</v>
      </c>
      <c r="AM68" s="84" t="s">
        <v>1792</v>
      </c>
      <c r="AN68" s="80"/>
      <c r="AO68" s="82">
        <v>42639.92601851852</v>
      </c>
      <c r="AP68" s="84" t="s">
        <v>1881</v>
      </c>
      <c r="AQ68" s="80" t="b">
        <v>0</v>
      </c>
      <c r="AR68" s="80" t="b">
        <v>0</v>
      </c>
      <c r="AS68" s="80" t="b">
        <v>0</v>
      </c>
      <c r="AT68" s="80" t="s">
        <v>1298</v>
      </c>
      <c r="AU68" s="80">
        <v>7</v>
      </c>
      <c r="AV68" s="84" t="s">
        <v>1965</v>
      </c>
      <c r="AW68" s="80" t="b">
        <v>0</v>
      </c>
      <c r="AX68" s="80" t="s">
        <v>2031</v>
      </c>
      <c r="AY68" s="84" t="s">
        <v>2097</v>
      </c>
      <c r="AZ68" s="80" t="s">
        <v>65</v>
      </c>
      <c r="BA68" s="80" t="str">
        <f>REPLACE(INDEX(GroupVertices[Group],MATCH(Vertices[[#This Row],[Vertex]],GroupVertices[Vertex],0)),1,1,"")</f>
        <v>8</v>
      </c>
      <c r="BB68" s="48"/>
      <c r="BC68" s="48"/>
      <c r="BD68" s="48"/>
      <c r="BE68" s="48"/>
      <c r="BF68" s="48"/>
      <c r="BG68" s="48"/>
      <c r="BH68" s="48"/>
      <c r="BI68" s="48"/>
      <c r="BJ68" s="48"/>
      <c r="BK68" s="48"/>
      <c r="BL68" s="48"/>
      <c r="BM68" s="49"/>
      <c r="BN68" s="48"/>
      <c r="BO68" s="49"/>
      <c r="BP68" s="48"/>
      <c r="BQ68" s="49"/>
      <c r="BR68" s="48"/>
      <c r="BS68" s="49"/>
      <c r="BT68" s="48"/>
      <c r="BU68" s="2"/>
      <c r="BV68" s="3"/>
      <c r="BW68" s="3"/>
      <c r="BX68" s="3"/>
      <c r="BY68" s="3"/>
    </row>
    <row r="69" spans="1:77" ht="41.45" customHeight="1">
      <c r="A69" s="66" t="s">
        <v>401</v>
      </c>
      <c r="C69" s="67"/>
      <c r="D69" s="67" t="s">
        <v>64</v>
      </c>
      <c r="E69" s="68">
        <v>248.67068891525508</v>
      </c>
      <c r="F69" s="70">
        <v>99.65490713573764</v>
      </c>
      <c r="G69" s="102" t="s">
        <v>1999</v>
      </c>
      <c r="H69" s="67"/>
      <c r="I69" s="71" t="s">
        <v>401</v>
      </c>
      <c r="J69" s="72"/>
      <c r="K69" s="72"/>
      <c r="L69" s="71" t="s">
        <v>2263</v>
      </c>
      <c r="M69" s="75">
        <v>116.00794856316595</v>
      </c>
      <c r="N69" s="76">
        <v>9120.580078125</v>
      </c>
      <c r="O69" s="76">
        <v>6733.88525390625</v>
      </c>
      <c r="P69" s="77"/>
      <c r="Q69" s="78"/>
      <c r="R69" s="78"/>
      <c r="S69" s="88"/>
      <c r="T69" s="48">
        <v>1</v>
      </c>
      <c r="U69" s="48">
        <v>0</v>
      </c>
      <c r="V69" s="49">
        <v>0</v>
      </c>
      <c r="W69" s="49">
        <v>0.001912</v>
      </c>
      <c r="X69" s="49">
        <v>0.001524</v>
      </c>
      <c r="Y69" s="49">
        <v>0.449431</v>
      </c>
      <c r="Z69" s="49">
        <v>0</v>
      </c>
      <c r="AA69" s="49">
        <v>0</v>
      </c>
      <c r="AB69" s="73">
        <v>69</v>
      </c>
      <c r="AC69" s="73"/>
      <c r="AD69" s="74"/>
      <c r="AE69" s="80" t="s">
        <v>1417</v>
      </c>
      <c r="AF69" s="80">
        <v>1247</v>
      </c>
      <c r="AG69" s="80">
        <v>4098</v>
      </c>
      <c r="AH69" s="80">
        <v>2450</v>
      </c>
      <c r="AI69" s="80">
        <v>347</v>
      </c>
      <c r="AJ69" s="80"/>
      <c r="AK69" s="80" t="s">
        <v>1574</v>
      </c>
      <c r="AL69" s="80" t="s">
        <v>1324</v>
      </c>
      <c r="AM69" s="84" t="s">
        <v>1793</v>
      </c>
      <c r="AN69" s="80"/>
      <c r="AO69" s="82">
        <v>40254.66892361111</v>
      </c>
      <c r="AP69" s="84" t="s">
        <v>1882</v>
      </c>
      <c r="AQ69" s="80" t="b">
        <v>0</v>
      </c>
      <c r="AR69" s="80" t="b">
        <v>0</v>
      </c>
      <c r="AS69" s="80" t="b">
        <v>1</v>
      </c>
      <c r="AT69" s="80" t="s">
        <v>1298</v>
      </c>
      <c r="AU69" s="80">
        <v>60</v>
      </c>
      <c r="AV69" s="84" t="s">
        <v>1973</v>
      </c>
      <c r="AW69" s="80" t="b">
        <v>0</v>
      </c>
      <c r="AX69" s="80" t="s">
        <v>2031</v>
      </c>
      <c r="AY69" s="84" t="s">
        <v>2098</v>
      </c>
      <c r="AZ69" s="80" t="s">
        <v>65</v>
      </c>
      <c r="BA69" s="80" t="str">
        <f>REPLACE(INDEX(GroupVertices[Group],MATCH(Vertices[[#This Row],[Vertex]],GroupVertices[Vertex],0)),1,1,"")</f>
        <v>8</v>
      </c>
      <c r="BB69" s="48"/>
      <c r="BC69" s="48"/>
      <c r="BD69" s="48"/>
      <c r="BE69" s="48"/>
      <c r="BF69" s="48"/>
      <c r="BG69" s="48"/>
      <c r="BH69" s="48"/>
      <c r="BI69" s="48"/>
      <c r="BJ69" s="48"/>
      <c r="BK69" s="48"/>
      <c r="BL69" s="48"/>
      <c r="BM69" s="49"/>
      <c r="BN69" s="48"/>
      <c r="BO69" s="49"/>
      <c r="BP69" s="48"/>
      <c r="BQ69" s="49"/>
      <c r="BR69" s="48"/>
      <c r="BS69" s="49"/>
      <c r="BT69" s="48"/>
      <c r="BU69" s="2"/>
      <c r="BV69" s="3"/>
      <c r="BW69" s="3"/>
      <c r="BX69" s="3"/>
      <c r="BY69" s="3"/>
    </row>
    <row r="70" spans="1:77" ht="41.45" customHeight="1">
      <c r="A70" s="66" t="s">
        <v>292</v>
      </c>
      <c r="C70" s="67"/>
      <c r="D70" s="67" t="s">
        <v>64</v>
      </c>
      <c r="E70" s="68">
        <v>166.82326508974327</v>
      </c>
      <c r="F70" s="70">
        <v>99.98079541785408</v>
      </c>
      <c r="G70" s="102" t="s">
        <v>2000</v>
      </c>
      <c r="H70" s="67"/>
      <c r="I70" s="71" t="s">
        <v>292</v>
      </c>
      <c r="J70" s="72"/>
      <c r="K70" s="72"/>
      <c r="L70" s="71" t="s">
        <v>2264</v>
      </c>
      <c r="M70" s="75">
        <v>7.400247076495445</v>
      </c>
      <c r="N70" s="76">
        <v>9126.0244140625</v>
      </c>
      <c r="O70" s="76">
        <v>9166.451171875</v>
      </c>
      <c r="P70" s="77"/>
      <c r="Q70" s="78"/>
      <c r="R70" s="78"/>
      <c r="S70" s="88"/>
      <c r="T70" s="48">
        <v>1</v>
      </c>
      <c r="U70" s="48">
        <v>1</v>
      </c>
      <c r="V70" s="49">
        <v>0</v>
      </c>
      <c r="W70" s="49">
        <v>0.002075</v>
      </c>
      <c r="X70" s="49">
        <v>0.004079</v>
      </c>
      <c r="Y70" s="49">
        <v>0.685921</v>
      </c>
      <c r="Z70" s="49">
        <v>0.5</v>
      </c>
      <c r="AA70" s="49">
        <v>0</v>
      </c>
      <c r="AB70" s="73">
        <v>70</v>
      </c>
      <c r="AC70" s="73"/>
      <c r="AD70" s="74"/>
      <c r="AE70" s="80" t="s">
        <v>1418</v>
      </c>
      <c r="AF70" s="80">
        <v>285</v>
      </c>
      <c r="AG70" s="80">
        <v>229</v>
      </c>
      <c r="AH70" s="80">
        <v>235</v>
      </c>
      <c r="AI70" s="80">
        <v>748</v>
      </c>
      <c r="AJ70" s="80"/>
      <c r="AK70" s="80"/>
      <c r="AL70" s="80"/>
      <c r="AM70" s="80"/>
      <c r="AN70" s="80"/>
      <c r="AO70" s="82">
        <v>41920.4428125</v>
      </c>
      <c r="AP70" s="84" t="s">
        <v>1883</v>
      </c>
      <c r="AQ70" s="80" t="b">
        <v>0</v>
      </c>
      <c r="AR70" s="80" t="b">
        <v>0</v>
      </c>
      <c r="AS70" s="80" t="b">
        <v>0</v>
      </c>
      <c r="AT70" s="80" t="s">
        <v>1956</v>
      </c>
      <c r="AU70" s="80">
        <v>3</v>
      </c>
      <c r="AV70" s="84" t="s">
        <v>1965</v>
      </c>
      <c r="AW70" s="80" t="b">
        <v>0</v>
      </c>
      <c r="AX70" s="80" t="s">
        <v>2031</v>
      </c>
      <c r="AY70" s="84" t="s">
        <v>2099</v>
      </c>
      <c r="AZ70" s="80" t="s">
        <v>66</v>
      </c>
      <c r="BA70" s="80" t="str">
        <f>REPLACE(INDEX(GroupVertices[Group],MATCH(Vertices[[#This Row],[Vertex]],GroupVertices[Vertex],0)),1,1,"")</f>
        <v>8</v>
      </c>
      <c r="BB70" s="48"/>
      <c r="BC70" s="48"/>
      <c r="BD70" s="48"/>
      <c r="BE70" s="48"/>
      <c r="BF70" s="48" t="s">
        <v>601</v>
      </c>
      <c r="BG70" s="48" t="s">
        <v>601</v>
      </c>
      <c r="BH70" s="121" t="s">
        <v>2892</v>
      </c>
      <c r="BI70" s="121" t="s">
        <v>2892</v>
      </c>
      <c r="BJ70" s="121" t="s">
        <v>2716</v>
      </c>
      <c r="BK70" s="121" t="s">
        <v>2716</v>
      </c>
      <c r="BL70" s="121">
        <v>0</v>
      </c>
      <c r="BM70" s="124">
        <v>0</v>
      </c>
      <c r="BN70" s="121">
        <v>1</v>
      </c>
      <c r="BO70" s="124">
        <v>11.11111111111111</v>
      </c>
      <c r="BP70" s="121">
        <v>0</v>
      </c>
      <c r="BQ70" s="124">
        <v>0</v>
      </c>
      <c r="BR70" s="121">
        <v>8</v>
      </c>
      <c r="BS70" s="124">
        <v>88.88888888888889</v>
      </c>
      <c r="BT70" s="121">
        <v>9</v>
      </c>
      <c r="BU70" s="2"/>
      <c r="BV70" s="3"/>
      <c r="BW70" s="3"/>
      <c r="BX70" s="3"/>
      <c r="BY70" s="3"/>
    </row>
    <row r="71" spans="1:77" ht="41.45" customHeight="1">
      <c r="A71" s="66" t="s">
        <v>305</v>
      </c>
      <c r="C71" s="67"/>
      <c r="D71" s="67" t="s">
        <v>64</v>
      </c>
      <c r="E71" s="68">
        <v>197.2859919723323</v>
      </c>
      <c r="F71" s="70">
        <v>99.85950332009041</v>
      </c>
      <c r="G71" s="102" t="s">
        <v>718</v>
      </c>
      <c r="H71" s="67"/>
      <c r="I71" s="71" t="s">
        <v>305</v>
      </c>
      <c r="J71" s="72"/>
      <c r="K71" s="72"/>
      <c r="L71" s="71" t="s">
        <v>2265</v>
      </c>
      <c r="M71" s="75">
        <v>47.82286019120352</v>
      </c>
      <c r="N71" s="76">
        <v>3293.93310546875</v>
      </c>
      <c r="O71" s="76">
        <v>8095.36328125</v>
      </c>
      <c r="P71" s="77"/>
      <c r="Q71" s="78"/>
      <c r="R71" s="78"/>
      <c r="S71" s="88"/>
      <c r="T71" s="48">
        <v>6</v>
      </c>
      <c r="U71" s="48">
        <v>6</v>
      </c>
      <c r="V71" s="49">
        <v>1385.817172</v>
      </c>
      <c r="W71" s="49">
        <v>0.002809</v>
      </c>
      <c r="X71" s="49">
        <v>0.022601</v>
      </c>
      <c r="Y71" s="49">
        <v>2.64339</v>
      </c>
      <c r="Z71" s="49">
        <v>0.044444444444444446</v>
      </c>
      <c r="AA71" s="49">
        <v>0</v>
      </c>
      <c r="AB71" s="73">
        <v>71</v>
      </c>
      <c r="AC71" s="73"/>
      <c r="AD71" s="74"/>
      <c r="AE71" s="80" t="s">
        <v>1419</v>
      </c>
      <c r="AF71" s="80">
        <v>871</v>
      </c>
      <c r="AG71" s="80">
        <v>1669</v>
      </c>
      <c r="AH71" s="80">
        <v>20190</v>
      </c>
      <c r="AI71" s="80">
        <v>5214</v>
      </c>
      <c r="AJ71" s="80"/>
      <c r="AK71" s="80" t="s">
        <v>1575</v>
      </c>
      <c r="AL71" s="80" t="s">
        <v>1710</v>
      </c>
      <c r="AM71" s="84" t="s">
        <v>1794</v>
      </c>
      <c r="AN71" s="80"/>
      <c r="AO71" s="82">
        <v>40091.85486111111</v>
      </c>
      <c r="AP71" s="80"/>
      <c r="AQ71" s="80" t="b">
        <v>1</v>
      </c>
      <c r="AR71" s="80" t="b">
        <v>0</v>
      </c>
      <c r="AS71" s="80" t="b">
        <v>0</v>
      </c>
      <c r="AT71" s="80" t="s">
        <v>1298</v>
      </c>
      <c r="AU71" s="80">
        <v>46</v>
      </c>
      <c r="AV71" s="84" t="s">
        <v>1965</v>
      </c>
      <c r="AW71" s="80" t="b">
        <v>0</v>
      </c>
      <c r="AX71" s="80" t="s">
        <v>2031</v>
      </c>
      <c r="AY71" s="84" t="s">
        <v>2100</v>
      </c>
      <c r="AZ71" s="80" t="s">
        <v>66</v>
      </c>
      <c r="BA71" s="80" t="str">
        <f>REPLACE(INDEX(GroupVertices[Group],MATCH(Vertices[[#This Row],[Vertex]],GroupVertices[Vertex],0)),1,1,"")</f>
        <v>3</v>
      </c>
      <c r="BB71" s="48" t="s">
        <v>2804</v>
      </c>
      <c r="BC71" s="48" t="s">
        <v>2804</v>
      </c>
      <c r="BD71" s="48" t="s">
        <v>2811</v>
      </c>
      <c r="BE71" s="48" t="s">
        <v>2811</v>
      </c>
      <c r="BF71" s="48" t="s">
        <v>595</v>
      </c>
      <c r="BG71" s="48" t="s">
        <v>602</v>
      </c>
      <c r="BH71" s="121" t="s">
        <v>2893</v>
      </c>
      <c r="BI71" s="121" t="s">
        <v>2968</v>
      </c>
      <c r="BJ71" s="121" t="s">
        <v>3020</v>
      </c>
      <c r="BK71" s="121" t="s">
        <v>3020</v>
      </c>
      <c r="BL71" s="121">
        <v>10</v>
      </c>
      <c r="BM71" s="124">
        <v>7.751937984496124</v>
      </c>
      <c r="BN71" s="121">
        <v>2</v>
      </c>
      <c r="BO71" s="124">
        <v>1.550387596899225</v>
      </c>
      <c r="BP71" s="121">
        <v>0</v>
      </c>
      <c r="BQ71" s="124">
        <v>0</v>
      </c>
      <c r="BR71" s="121">
        <v>117</v>
      </c>
      <c r="BS71" s="124">
        <v>90.69767441860465</v>
      </c>
      <c r="BT71" s="121">
        <v>129</v>
      </c>
      <c r="BU71" s="2"/>
      <c r="BV71" s="3"/>
      <c r="BW71" s="3"/>
      <c r="BX71" s="3"/>
      <c r="BY71" s="3"/>
    </row>
    <row r="72" spans="1:77" ht="41.45" customHeight="1">
      <c r="A72" s="66" t="s">
        <v>295</v>
      </c>
      <c r="C72" s="67"/>
      <c r="D72" s="67" t="s">
        <v>64</v>
      </c>
      <c r="E72" s="68">
        <v>162.50771211470982</v>
      </c>
      <c r="F72" s="70">
        <v>99.99797846503728</v>
      </c>
      <c r="G72" s="102" t="s">
        <v>708</v>
      </c>
      <c r="H72" s="67"/>
      <c r="I72" s="71" t="s">
        <v>295</v>
      </c>
      <c r="J72" s="72"/>
      <c r="K72" s="72"/>
      <c r="L72" s="71" t="s">
        <v>2266</v>
      </c>
      <c r="M72" s="75">
        <v>1.6737102185784678</v>
      </c>
      <c r="N72" s="76">
        <v>5645.55029296875</v>
      </c>
      <c r="O72" s="76">
        <v>7050.546875</v>
      </c>
      <c r="P72" s="77"/>
      <c r="Q72" s="78"/>
      <c r="R72" s="78"/>
      <c r="S72" s="88"/>
      <c r="T72" s="48">
        <v>0</v>
      </c>
      <c r="U72" s="48">
        <v>3</v>
      </c>
      <c r="V72" s="49">
        <v>520</v>
      </c>
      <c r="W72" s="49">
        <v>0.002364</v>
      </c>
      <c r="X72" s="49">
        <v>0.005342</v>
      </c>
      <c r="Y72" s="49">
        <v>0.937828</v>
      </c>
      <c r="Z72" s="49">
        <v>0.16666666666666666</v>
      </c>
      <c r="AA72" s="49">
        <v>0</v>
      </c>
      <c r="AB72" s="73">
        <v>72</v>
      </c>
      <c r="AC72" s="73"/>
      <c r="AD72" s="74"/>
      <c r="AE72" s="80" t="s">
        <v>1420</v>
      </c>
      <c r="AF72" s="80">
        <v>175</v>
      </c>
      <c r="AG72" s="80">
        <v>25</v>
      </c>
      <c r="AH72" s="80">
        <v>1278</v>
      </c>
      <c r="AI72" s="80">
        <v>3875</v>
      </c>
      <c r="AJ72" s="80"/>
      <c r="AK72" s="80"/>
      <c r="AL72" s="80"/>
      <c r="AM72" s="80"/>
      <c r="AN72" s="80"/>
      <c r="AO72" s="82">
        <v>40063.737962962965</v>
      </c>
      <c r="AP72" s="80"/>
      <c r="AQ72" s="80" t="b">
        <v>1</v>
      </c>
      <c r="AR72" s="80" t="b">
        <v>0</v>
      </c>
      <c r="AS72" s="80" t="b">
        <v>0</v>
      </c>
      <c r="AT72" s="80" t="s">
        <v>1960</v>
      </c>
      <c r="AU72" s="80">
        <v>0</v>
      </c>
      <c r="AV72" s="84" t="s">
        <v>1965</v>
      </c>
      <c r="AW72" s="80" t="b">
        <v>0</v>
      </c>
      <c r="AX72" s="80" t="s">
        <v>2031</v>
      </c>
      <c r="AY72" s="84" t="s">
        <v>2101</v>
      </c>
      <c r="AZ72" s="80" t="s">
        <v>66</v>
      </c>
      <c r="BA72" s="80" t="str">
        <f>REPLACE(INDEX(GroupVertices[Group],MATCH(Vertices[[#This Row],[Vertex]],GroupVertices[Vertex],0)),1,1,"")</f>
        <v>4</v>
      </c>
      <c r="BB72" s="48"/>
      <c r="BC72" s="48"/>
      <c r="BD72" s="48"/>
      <c r="BE72" s="48"/>
      <c r="BF72" s="48" t="s">
        <v>2830</v>
      </c>
      <c r="BG72" s="48" t="s">
        <v>2848</v>
      </c>
      <c r="BH72" s="121" t="s">
        <v>2894</v>
      </c>
      <c r="BI72" s="121" t="s">
        <v>2969</v>
      </c>
      <c r="BJ72" s="121" t="s">
        <v>3021</v>
      </c>
      <c r="BK72" s="121" t="s">
        <v>3021</v>
      </c>
      <c r="BL72" s="121">
        <v>3</v>
      </c>
      <c r="BM72" s="124">
        <v>9.375</v>
      </c>
      <c r="BN72" s="121">
        <v>0</v>
      </c>
      <c r="BO72" s="124">
        <v>0</v>
      </c>
      <c r="BP72" s="121">
        <v>0</v>
      </c>
      <c r="BQ72" s="124">
        <v>0</v>
      </c>
      <c r="BR72" s="121">
        <v>29</v>
      </c>
      <c r="BS72" s="124">
        <v>90.625</v>
      </c>
      <c r="BT72" s="121">
        <v>32</v>
      </c>
      <c r="BU72" s="2"/>
      <c r="BV72" s="3"/>
      <c r="BW72" s="3"/>
      <c r="BX72" s="3"/>
      <c r="BY72" s="3"/>
    </row>
    <row r="73" spans="1:77" ht="41.45" customHeight="1">
      <c r="A73" s="66" t="s">
        <v>338</v>
      </c>
      <c r="C73" s="67"/>
      <c r="D73" s="67" t="s">
        <v>64</v>
      </c>
      <c r="E73" s="68">
        <v>165.82899553176986</v>
      </c>
      <c r="F73" s="70">
        <v>99.9847542571561</v>
      </c>
      <c r="G73" s="102" t="s">
        <v>2001</v>
      </c>
      <c r="H73" s="67"/>
      <c r="I73" s="71" t="s">
        <v>338</v>
      </c>
      <c r="J73" s="72"/>
      <c r="K73" s="72"/>
      <c r="L73" s="71" t="s">
        <v>2267</v>
      </c>
      <c r="M73" s="75">
        <v>6.080897898445945</v>
      </c>
      <c r="N73" s="76">
        <v>5994.869140625</v>
      </c>
      <c r="O73" s="76">
        <v>6715.91796875</v>
      </c>
      <c r="P73" s="77"/>
      <c r="Q73" s="78"/>
      <c r="R73" s="78"/>
      <c r="S73" s="88"/>
      <c r="T73" s="48">
        <v>3</v>
      </c>
      <c r="U73" s="48">
        <v>1</v>
      </c>
      <c r="V73" s="49">
        <v>262</v>
      </c>
      <c r="W73" s="49">
        <v>0.001812</v>
      </c>
      <c r="X73" s="49">
        <v>0.000759</v>
      </c>
      <c r="Y73" s="49">
        <v>1.141613</v>
      </c>
      <c r="Z73" s="49">
        <v>0</v>
      </c>
      <c r="AA73" s="49">
        <v>0</v>
      </c>
      <c r="AB73" s="73">
        <v>73</v>
      </c>
      <c r="AC73" s="73"/>
      <c r="AD73" s="74"/>
      <c r="AE73" s="80" t="s">
        <v>1421</v>
      </c>
      <c r="AF73" s="80">
        <v>48</v>
      </c>
      <c r="AG73" s="80">
        <v>182</v>
      </c>
      <c r="AH73" s="80">
        <v>446</v>
      </c>
      <c r="AI73" s="80">
        <v>371</v>
      </c>
      <c r="AJ73" s="80"/>
      <c r="AK73" s="80" t="s">
        <v>1576</v>
      </c>
      <c r="AL73" s="80" t="s">
        <v>1711</v>
      </c>
      <c r="AM73" s="80"/>
      <c r="AN73" s="80"/>
      <c r="AO73" s="82">
        <v>41360.36293981481</v>
      </c>
      <c r="AP73" s="84" t="s">
        <v>1884</v>
      </c>
      <c r="AQ73" s="80" t="b">
        <v>1</v>
      </c>
      <c r="AR73" s="80" t="b">
        <v>0</v>
      </c>
      <c r="AS73" s="80" t="b">
        <v>1</v>
      </c>
      <c r="AT73" s="80" t="s">
        <v>1298</v>
      </c>
      <c r="AU73" s="80">
        <v>2</v>
      </c>
      <c r="AV73" s="84" t="s">
        <v>1965</v>
      </c>
      <c r="AW73" s="80" t="b">
        <v>0</v>
      </c>
      <c r="AX73" s="80" t="s">
        <v>2031</v>
      </c>
      <c r="AY73" s="84" t="s">
        <v>2102</v>
      </c>
      <c r="AZ73" s="80" t="s">
        <v>66</v>
      </c>
      <c r="BA73" s="80" t="str">
        <f>REPLACE(INDEX(GroupVertices[Group],MATCH(Vertices[[#This Row],[Vertex]],GroupVertices[Vertex],0)),1,1,"")</f>
        <v>4</v>
      </c>
      <c r="BB73" s="48"/>
      <c r="BC73" s="48"/>
      <c r="BD73" s="48"/>
      <c r="BE73" s="48"/>
      <c r="BF73" s="48" t="s">
        <v>602</v>
      </c>
      <c r="BG73" s="48" t="s">
        <v>602</v>
      </c>
      <c r="BH73" s="121" t="s">
        <v>2895</v>
      </c>
      <c r="BI73" s="121" t="s">
        <v>2895</v>
      </c>
      <c r="BJ73" s="121" t="s">
        <v>3022</v>
      </c>
      <c r="BK73" s="121" t="s">
        <v>3022</v>
      </c>
      <c r="BL73" s="121">
        <v>2</v>
      </c>
      <c r="BM73" s="124">
        <v>11.764705882352942</v>
      </c>
      <c r="BN73" s="121">
        <v>0</v>
      </c>
      <c r="BO73" s="124">
        <v>0</v>
      </c>
      <c r="BP73" s="121">
        <v>0</v>
      </c>
      <c r="BQ73" s="124">
        <v>0</v>
      </c>
      <c r="BR73" s="121">
        <v>15</v>
      </c>
      <c r="BS73" s="124">
        <v>88.23529411764706</v>
      </c>
      <c r="BT73" s="121">
        <v>17</v>
      </c>
      <c r="BU73" s="2"/>
      <c r="BV73" s="3"/>
      <c r="BW73" s="3"/>
      <c r="BX73" s="3"/>
      <c r="BY73" s="3"/>
    </row>
    <row r="74" spans="1:77" ht="41.45" customHeight="1">
      <c r="A74" s="66" t="s">
        <v>402</v>
      </c>
      <c r="C74" s="67"/>
      <c r="D74" s="67" t="s">
        <v>64</v>
      </c>
      <c r="E74" s="68">
        <v>319.66576628884457</v>
      </c>
      <c r="F74" s="70">
        <v>99.37222916344952</v>
      </c>
      <c r="G74" s="102" t="s">
        <v>2002</v>
      </c>
      <c r="H74" s="67"/>
      <c r="I74" s="71" t="s">
        <v>402</v>
      </c>
      <c r="J74" s="72"/>
      <c r="K74" s="72"/>
      <c r="L74" s="71" t="s">
        <v>2268</v>
      </c>
      <c r="M74" s="75">
        <v>210.2150941277217</v>
      </c>
      <c r="N74" s="76">
        <v>5554.62451171875</v>
      </c>
      <c r="O74" s="76">
        <v>8063.9443359375</v>
      </c>
      <c r="P74" s="77"/>
      <c r="Q74" s="78"/>
      <c r="R74" s="78"/>
      <c r="S74" s="88"/>
      <c r="T74" s="48">
        <v>4</v>
      </c>
      <c r="U74" s="48">
        <v>0</v>
      </c>
      <c r="V74" s="49">
        <v>7</v>
      </c>
      <c r="W74" s="49">
        <v>0.002364</v>
      </c>
      <c r="X74" s="49">
        <v>0.006406</v>
      </c>
      <c r="Y74" s="49">
        <v>1.15654</v>
      </c>
      <c r="Z74" s="49">
        <v>0.25</v>
      </c>
      <c r="AA74" s="49">
        <v>0</v>
      </c>
      <c r="AB74" s="73">
        <v>74</v>
      </c>
      <c r="AC74" s="73"/>
      <c r="AD74" s="74"/>
      <c r="AE74" s="80" t="s">
        <v>1422</v>
      </c>
      <c r="AF74" s="80">
        <v>975</v>
      </c>
      <c r="AG74" s="80">
        <v>7454</v>
      </c>
      <c r="AH74" s="80">
        <v>21644</v>
      </c>
      <c r="AI74" s="80">
        <v>13001</v>
      </c>
      <c r="AJ74" s="80"/>
      <c r="AK74" s="80" t="s">
        <v>1577</v>
      </c>
      <c r="AL74" s="80" t="s">
        <v>1712</v>
      </c>
      <c r="AM74" s="84" t="s">
        <v>1795</v>
      </c>
      <c r="AN74" s="80"/>
      <c r="AO74" s="82">
        <v>40756.412453703706</v>
      </c>
      <c r="AP74" s="84" t="s">
        <v>1885</v>
      </c>
      <c r="AQ74" s="80" t="b">
        <v>0</v>
      </c>
      <c r="AR74" s="80" t="b">
        <v>0</v>
      </c>
      <c r="AS74" s="80" t="b">
        <v>0</v>
      </c>
      <c r="AT74" s="80" t="s">
        <v>1298</v>
      </c>
      <c r="AU74" s="80">
        <v>80</v>
      </c>
      <c r="AV74" s="84" t="s">
        <v>1974</v>
      </c>
      <c r="AW74" s="80" t="b">
        <v>0</v>
      </c>
      <c r="AX74" s="80" t="s">
        <v>2031</v>
      </c>
      <c r="AY74" s="84" t="s">
        <v>2103</v>
      </c>
      <c r="AZ74" s="80" t="s">
        <v>65</v>
      </c>
      <c r="BA74" s="80" t="str">
        <f>REPLACE(INDEX(GroupVertices[Group],MATCH(Vertices[[#This Row],[Vertex]],GroupVertices[Vertex],0)),1,1,"")</f>
        <v>4</v>
      </c>
      <c r="BB74" s="48"/>
      <c r="BC74" s="48"/>
      <c r="BD74" s="48"/>
      <c r="BE74" s="48"/>
      <c r="BF74" s="48"/>
      <c r="BG74" s="48"/>
      <c r="BH74" s="48"/>
      <c r="BI74" s="48"/>
      <c r="BJ74" s="48"/>
      <c r="BK74" s="48"/>
      <c r="BL74" s="48"/>
      <c r="BM74" s="49"/>
      <c r="BN74" s="48"/>
      <c r="BO74" s="49"/>
      <c r="BP74" s="48"/>
      <c r="BQ74" s="49"/>
      <c r="BR74" s="48"/>
      <c r="BS74" s="49"/>
      <c r="BT74" s="48"/>
      <c r="BU74" s="2"/>
      <c r="BV74" s="3"/>
      <c r="BW74" s="3"/>
      <c r="BX74" s="3"/>
      <c r="BY74" s="3"/>
    </row>
    <row r="75" spans="1:77" ht="41.45" customHeight="1">
      <c r="A75" s="66" t="s">
        <v>296</v>
      </c>
      <c r="C75" s="67"/>
      <c r="D75" s="67" t="s">
        <v>64</v>
      </c>
      <c r="E75" s="68">
        <v>162.8038775149572</v>
      </c>
      <c r="F75" s="70">
        <v>99.99679923630902</v>
      </c>
      <c r="G75" s="102" t="s">
        <v>709</v>
      </c>
      <c r="H75" s="67"/>
      <c r="I75" s="71" t="s">
        <v>296</v>
      </c>
      <c r="J75" s="72"/>
      <c r="K75" s="72"/>
      <c r="L75" s="71" t="s">
        <v>2269</v>
      </c>
      <c r="M75" s="75">
        <v>2.066707846082574</v>
      </c>
      <c r="N75" s="76">
        <v>1397.8931884765625</v>
      </c>
      <c r="O75" s="76">
        <v>8447.359375</v>
      </c>
      <c r="P75" s="77"/>
      <c r="Q75" s="78"/>
      <c r="R75" s="78"/>
      <c r="S75" s="88"/>
      <c r="T75" s="48">
        <v>0</v>
      </c>
      <c r="U75" s="48">
        <v>1</v>
      </c>
      <c r="V75" s="49">
        <v>0</v>
      </c>
      <c r="W75" s="49">
        <v>0.002457</v>
      </c>
      <c r="X75" s="49">
        <v>0.008442</v>
      </c>
      <c r="Y75" s="49">
        <v>0.380086</v>
      </c>
      <c r="Z75" s="49">
        <v>0</v>
      </c>
      <c r="AA75" s="49">
        <v>0</v>
      </c>
      <c r="AB75" s="73">
        <v>75</v>
      </c>
      <c r="AC75" s="73"/>
      <c r="AD75" s="74"/>
      <c r="AE75" s="80" t="s">
        <v>1423</v>
      </c>
      <c r="AF75" s="80">
        <v>17</v>
      </c>
      <c r="AG75" s="80">
        <v>39</v>
      </c>
      <c r="AH75" s="80">
        <v>36</v>
      </c>
      <c r="AI75" s="80">
        <v>0</v>
      </c>
      <c r="AJ75" s="80"/>
      <c r="AK75" s="80" t="s">
        <v>1578</v>
      </c>
      <c r="AL75" s="80"/>
      <c r="AM75" s="80"/>
      <c r="AN75" s="80"/>
      <c r="AO75" s="82">
        <v>42878.36168981482</v>
      </c>
      <c r="AP75" s="80"/>
      <c r="AQ75" s="80" t="b">
        <v>1</v>
      </c>
      <c r="AR75" s="80" t="b">
        <v>0</v>
      </c>
      <c r="AS75" s="80" t="b">
        <v>0</v>
      </c>
      <c r="AT75" s="80" t="s">
        <v>1298</v>
      </c>
      <c r="AU75" s="80">
        <v>0</v>
      </c>
      <c r="AV75" s="80"/>
      <c r="AW75" s="80" t="b">
        <v>0</v>
      </c>
      <c r="AX75" s="80" t="s">
        <v>2031</v>
      </c>
      <c r="AY75" s="84" t="s">
        <v>2104</v>
      </c>
      <c r="AZ75" s="80" t="s">
        <v>66</v>
      </c>
      <c r="BA75" s="80" t="str">
        <f>REPLACE(INDEX(GroupVertices[Group],MATCH(Vertices[[#This Row],[Vertex]],GroupVertices[Vertex],0)),1,1,"")</f>
        <v>1</v>
      </c>
      <c r="BB75" s="48"/>
      <c r="BC75" s="48"/>
      <c r="BD75" s="48"/>
      <c r="BE75" s="48"/>
      <c r="BF75" s="48" t="s">
        <v>587</v>
      </c>
      <c r="BG75" s="48" t="s">
        <v>587</v>
      </c>
      <c r="BH75" s="121" t="s">
        <v>2896</v>
      </c>
      <c r="BI75" s="121" t="s">
        <v>2896</v>
      </c>
      <c r="BJ75" s="121" t="s">
        <v>3023</v>
      </c>
      <c r="BK75" s="121" t="s">
        <v>3023</v>
      </c>
      <c r="BL75" s="121">
        <v>1</v>
      </c>
      <c r="BM75" s="124">
        <v>6.25</v>
      </c>
      <c r="BN75" s="121">
        <v>0</v>
      </c>
      <c r="BO75" s="124">
        <v>0</v>
      </c>
      <c r="BP75" s="121">
        <v>0</v>
      </c>
      <c r="BQ75" s="124">
        <v>0</v>
      </c>
      <c r="BR75" s="121">
        <v>15</v>
      </c>
      <c r="BS75" s="124">
        <v>93.75</v>
      </c>
      <c r="BT75" s="121">
        <v>16</v>
      </c>
      <c r="BU75" s="2"/>
      <c r="BV75" s="3"/>
      <c r="BW75" s="3"/>
      <c r="BX75" s="3"/>
      <c r="BY75" s="3"/>
    </row>
    <row r="76" spans="1:77" ht="41.45" customHeight="1">
      <c r="A76" s="66" t="s">
        <v>297</v>
      </c>
      <c r="C76" s="67"/>
      <c r="D76" s="67" t="s">
        <v>64</v>
      </c>
      <c r="E76" s="68">
        <v>163.2481256153283</v>
      </c>
      <c r="F76" s="70">
        <v>99.99503039321662</v>
      </c>
      <c r="G76" s="102" t="s">
        <v>710</v>
      </c>
      <c r="H76" s="67"/>
      <c r="I76" s="71" t="s">
        <v>297</v>
      </c>
      <c r="J76" s="72"/>
      <c r="K76" s="72"/>
      <c r="L76" s="71" t="s">
        <v>2270</v>
      </c>
      <c r="M76" s="75">
        <v>2.6562042873387335</v>
      </c>
      <c r="N76" s="76">
        <v>1583.49658203125</v>
      </c>
      <c r="O76" s="76">
        <v>1750.95166015625</v>
      </c>
      <c r="P76" s="77"/>
      <c r="Q76" s="78"/>
      <c r="R76" s="78"/>
      <c r="S76" s="88"/>
      <c r="T76" s="48">
        <v>0</v>
      </c>
      <c r="U76" s="48">
        <v>2</v>
      </c>
      <c r="V76" s="49">
        <v>0</v>
      </c>
      <c r="W76" s="49">
        <v>0.002278</v>
      </c>
      <c r="X76" s="49">
        <v>0.007043</v>
      </c>
      <c r="Y76" s="49">
        <v>0.558819</v>
      </c>
      <c r="Z76" s="49">
        <v>0.5</v>
      </c>
      <c r="AA76" s="49">
        <v>0</v>
      </c>
      <c r="AB76" s="73">
        <v>76</v>
      </c>
      <c r="AC76" s="73"/>
      <c r="AD76" s="74"/>
      <c r="AE76" s="80" t="s">
        <v>1424</v>
      </c>
      <c r="AF76" s="80">
        <v>64</v>
      </c>
      <c r="AG76" s="80">
        <v>60</v>
      </c>
      <c r="AH76" s="80">
        <v>30</v>
      </c>
      <c r="AI76" s="80">
        <v>86</v>
      </c>
      <c r="AJ76" s="80"/>
      <c r="AK76" s="80" t="s">
        <v>1579</v>
      </c>
      <c r="AL76" s="80" t="s">
        <v>1713</v>
      </c>
      <c r="AM76" s="80"/>
      <c r="AN76" s="80"/>
      <c r="AO76" s="82">
        <v>42647.4946875</v>
      </c>
      <c r="AP76" s="84" t="s">
        <v>1886</v>
      </c>
      <c r="AQ76" s="80" t="b">
        <v>1</v>
      </c>
      <c r="AR76" s="80" t="b">
        <v>0</v>
      </c>
      <c r="AS76" s="80" t="b">
        <v>0</v>
      </c>
      <c r="AT76" s="80" t="s">
        <v>1961</v>
      </c>
      <c r="AU76" s="80">
        <v>0</v>
      </c>
      <c r="AV76" s="80"/>
      <c r="AW76" s="80" t="b">
        <v>0</v>
      </c>
      <c r="AX76" s="80" t="s">
        <v>2031</v>
      </c>
      <c r="AY76" s="84" t="s">
        <v>2105</v>
      </c>
      <c r="AZ76" s="80" t="s">
        <v>66</v>
      </c>
      <c r="BA76" s="80" t="str">
        <f>REPLACE(INDEX(GroupVertices[Group],MATCH(Vertices[[#This Row],[Vertex]],GroupVertices[Vertex],0)),1,1,"")</f>
        <v>2</v>
      </c>
      <c r="BB76" s="48"/>
      <c r="BC76" s="48"/>
      <c r="BD76" s="48"/>
      <c r="BE76" s="48"/>
      <c r="BF76" s="48" t="s">
        <v>604</v>
      </c>
      <c r="BG76" s="48" t="s">
        <v>604</v>
      </c>
      <c r="BH76" s="121" t="s">
        <v>2897</v>
      </c>
      <c r="BI76" s="121" t="s">
        <v>2897</v>
      </c>
      <c r="BJ76" s="121" t="s">
        <v>3024</v>
      </c>
      <c r="BK76" s="121" t="s">
        <v>3024</v>
      </c>
      <c r="BL76" s="121">
        <v>2</v>
      </c>
      <c r="BM76" s="124">
        <v>5.405405405405405</v>
      </c>
      <c r="BN76" s="121">
        <v>2</v>
      </c>
      <c r="BO76" s="124">
        <v>5.405405405405405</v>
      </c>
      <c r="BP76" s="121">
        <v>0</v>
      </c>
      <c r="BQ76" s="124">
        <v>0</v>
      </c>
      <c r="BR76" s="121">
        <v>33</v>
      </c>
      <c r="BS76" s="124">
        <v>89.1891891891892</v>
      </c>
      <c r="BT76" s="121">
        <v>37</v>
      </c>
      <c r="BU76" s="2"/>
      <c r="BV76" s="3"/>
      <c r="BW76" s="3"/>
      <c r="BX76" s="3"/>
      <c r="BY76" s="3"/>
    </row>
    <row r="77" spans="1:77" ht="41.45" customHeight="1">
      <c r="A77" s="66" t="s">
        <v>386</v>
      </c>
      <c r="C77" s="67"/>
      <c r="D77" s="67" t="s">
        <v>64</v>
      </c>
      <c r="E77" s="68">
        <v>168.66372150556634</v>
      </c>
      <c r="F77" s="70">
        <v>99.9734673536142</v>
      </c>
      <c r="G77" s="102" t="s">
        <v>777</v>
      </c>
      <c r="H77" s="67"/>
      <c r="I77" s="71" t="s">
        <v>386</v>
      </c>
      <c r="J77" s="72"/>
      <c r="K77" s="72"/>
      <c r="L77" s="71" t="s">
        <v>2271</v>
      </c>
      <c r="M77" s="75">
        <v>9.84244661884239</v>
      </c>
      <c r="N77" s="76">
        <v>1670.4130859375</v>
      </c>
      <c r="O77" s="76">
        <v>3050.08837890625</v>
      </c>
      <c r="P77" s="77"/>
      <c r="Q77" s="78"/>
      <c r="R77" s="78"/>
      <c r="S77" s="88"/>
      <c r="T77" s="48">
        <v>2</v>
      </c>
      <c r="U77" s="48">
        <v>3</v>
      </c>
      <c r="V77" s="49">
        <v>95.642319</v>
      </c>
      <c r="W77" s="49">
        <v>0.002577</v>
      </c>
      <c r="X77" s="49">
        <v>0.013982</v>
      </c>
      <c r="Y77" s="49">
        <v>1.204378</v>
      </c>
      <c r="Z77" s="49">
        <v>0.25</v>
      </c>
      <c r="AA77" s="49">
        <v>0</v>
      </c>
      <c r="AB77" s="73">
        <v>77</v>
      </c>
      <c r="AC77" s="73"/>
      <c r="AD77" s="74"/>
      <c r="AE77" s="80" t="s">
        <v>1425</v>
      </c>
      <c r="AF77" s="80">
        <v>181</v>
      </c>
      <c r="AG77" s="80">
        <v>316</v>
      </c>
      <c r="AH77" s="80">
        <v>458</v>
      </c>
      <c r="AI77" s="80">
        <v>1652</v>
      </c>
      <c r="AJ77" s="80"/>
      <c r="AK77" s="80" t="s">
        <v>1580</v>
      </c>
      <c r="AL77" s="80" t="s">
        <v>1714</v>
      </c>
      <c r="AM77" s="84" t="s">
        <v>1796</v>
      </c>
      <c r="AN77" s="80"/>
      <c r="AO77" s="82">
        <v>43036.60107638889</v>
      </c>
      <c r="AP77" s="84" t="s">
        <v>1887</v>
      </c>
      <c r="AQ77" s="80" t="b">
        <v>0</v>
      </c>
      <c r="AR77" s="80" t="b">
        <v>0</v>
      </c>
      <c r="AS77" s="80" t="b">
        <v>1</v>
      </c>
      <c r="AT77" s="80" t="s">
        <v>1298</v>
      </c>
      <c r="AU77" s="80">
        <v>0</v>
      </c>
      <c r="AV77" s="84" t="s">
        <v>1965</v>
      </c>
      <c r="AW77" s="80" t="b">
        <v>0</v>
      </c>
      <c r="AX77" s="80" t="s">
        <v>2031</v>
      </c>
      <c r="AY77" s="84" t="s">
        <v>2106</v>
      </c>
      <c r="AZ77" s="80" t="s">
        <v>66</v>
      </c>
      <c r="BA77" s="80" t="str">
        <f>REPLACE(INDEX(GroupVertices[Group],MATCH(Vertices[[#This Row],[Vertex]],GroupVertices[Vertex],0)),1,1,"")</f>
        <v>2</v>
      </c>
      <c r="BB77" s="48" t="s">
        <v>539</v>
      </c>
      <c r="BC77" s="48" t="s">
        <v>539</v>
      </c>
      <c r="BD77" s="48" t="s">
        <v>574</v>
      </c>
      <c r="BE77" s="48" t="s">
        <v>574</v>
      </c>
      <c r="BF77" s="48" t="s">
        <v>595</v>
      </c>
      <c r="BG77" s="48" t="s">
        <v>595</v>
      </c>
      <c r="BH77" s="121" t="s">
        <v>2898</v>
      </c>
      <c r="BI77" s="121" t="s">
        <v>2932</v>
      </c>
      <c r="BJ77" s="121" t="s">
        <v>3025</v>
      </c>
      <c r="BK77" s="121" t="s">
        <v>3025</v>
      </c>
      <c r="BL77" s="121">
        <v>5</v>
      </c>
      <c r="BM77" s="124">
        <v>7.042253521126761</v>
      </c>
      <c r="BN77" s="121">
        <v>2</v>
      </c>
      <c r="BO77" s="124">
        <v>2.816901408450704</v>
      </c>
      <c r="BP77" s="121">
        <v>0</v>
      </c>
      <c r="BQ77" s="124">
        <v>0</v>
      </c>
      <c r="BR77" s="121">
        <v>64</v>
      </c>
      <c r="BS77" s="124">
        <v>90.14084507042253</v>
      </c>
      <c r="BT77" s="121">
        <v>71</v>
      </c>
      <c r="BU77" s="2"/>
      <c r="BV77" s="3"/>
      <c r="BW77" s="3"/>
      <c r="BX77" s="3"/>
      <c r="BY77" s="3"/>
    </row>
    <row r="78" spans="1:77" ht="41.45" customHeight="1">
      <c r="A78" s="66" t="s">
        <v>298</v>
      </c>
      <c r="C78" s="67"/>
      <c r="D78" s="67" t="s">
        <v>64</v>
      </c>
      <c r="E78" s="68">
        <v>162.76156817206473</v>
      </c>
      <c r="F78" s="70">
        <v>99.9969676975559</v>
      </c>
      <c r="G78" s="102" t="s">
        <v>711</v>
      </c>
      <c r="H78" s="67"/>
      <c r="I78" s="71" t="s">
        <v>298</v>
      </c>
      <c r="J78" s="72"/>
      <c r="K78" s="72"/>
      <c r="L78" s="71" t="s">
        <v>2272</v>
      </c>
      <c r="M78" s="75">
        <v>2.0105653278677016</v>
      </c>
      <c r="N78" s="76">
        <v>6962.47900390625</v>
      </c>
      <c r="O78" s="76">
        <v>3109.5791015625</v>
      </c>
      <c r="P78" s="77"/>
      <c r="Q78" s="78"/>
      <c r="R78" s="78"/>
      <c r="S78" s="88"/>
      <c r="T78" s="48">
        <v>0</v>
      </c>
      <c r="U78" s="48">
        <v>1</v>
      </c>
      <c r="V78" s="49">
        <v>0</v>
      </c>
      <c r="W78" s="49">
        <v>0.111111</v>
      </c>
      <c r="X78" s="49">
        <v>0</v>
      </c>
      <c r="Y78" s="49">
        <v>0.585364</v>
      </c>
      <c r="Z78" s="49">
        <v>0</v>
      </c>
      <c r="AA78" s="49">
        <v>0</v>
      </c>
      <c r="AB78" s="73">
        <v>78</v>
      </c>
      <c r="AC78" s="73"/>
      <c r="AD78" s="74"/>
      <c r="AE78" s="80" t="s">
        <v>1426</v>
      </c>
      <c r="AF78" s="80">
        <v>140</v>
      </c>
      <c r="AG78" s="80">
        <v>37</v>
      </c>
      <c r="AH78" s="80">
        <v>634</v>
      </c>
      <c r="AI78" s="80">
        <v>37</v>
      </c>
      <c r="AJ78" s="80"/>
      <c r="AK78" s="80" t="s">
        <v>1581</v>
      </c>
      <c r="AL78" s="80"/>
      <c r="AM78" s="80"/>
      <c r="AN78" s="80"/>
      <c r="AO78" s="82">
        <v>40972.822847222225</v>
      </c>
      <c r="AP78" s="84" t="s">
        <v>1888</v>
      </c>
      <c r="AQ78" s="80" t="b">
        <v>1</v>
      </c>
      <c r="AR78" s="80" t="b">
        <v>0</v>
      </c>
      <c r="AS78" s="80" t="b">
        <v>0</v>
      </c>
      <c r="AT78" s="80" t="s">
        <v>1298</v>
      </c>
      <c r="AU78" s="80">
        <v>1</v>
      </c>
      <c r="AV78" s="84" t="s">
        <v>1965</v>
      </c>
      <c r="AW78" s="80" t="b">
        <v>0</v>
      </c>
      <c r="AX78" s="80" t="s">
        <v>2031</v>
      </c>
      <c r="AY78" s="84" t="s">
        <v>2107</v>
      </c>
      <c r="AZ78" s="80" t="s">
        <v>66</v>
      </c>
      <c r="BA78" s="80" t="str">
        <f>REPLACE(INDEX(GroupVertices[Group],MATCH(Vertices[[#This Row],[Vertex]],GroupVertices[Vertex],0)),1,1,"")</f>
        <v>10</v>
      </c>
      <c r="BB78" s="48"/>
      <c r="BC78" s="48"/>
      <c r="BD78" s="48"/>
      <c r="BE78" s="48"/>
      <c r="BF78" s="48" t="s">
        <v>605</v>
      </c>
      <c r="BG78" s="48" t="s">
        <v>605</v>
      </c>
      <c r="BH78" s="121" t="s">
        <v>2899</v>
      </c>
      <c r="BI78" s="121" t="s">
        <v>2899</v>
      </c>
      <c r="BJ78" s="121" t="s">
        <v>3026</v>
      </c>
      <c r="BK78" s="121" t="s">
        <v>3026</v>
      </c>
      <c r="BL78" s="121">
        <v>4</v>
      </c>
      <c r="BM78" s="124">
        <v>21.05263157894737</v>
      </c>
      <c r="BN78" s="121">
        <v>0</v>
      </c>
      <c r="BO78" s="124">
        <v>0</v>
      </c>
      <c r="BP78" s="121">
        <v>0</v>
      </c>
      <c r="BQ78" s="124">
        <v>0</v>
      </c>
      <c r="BR78" s="121">
        <v>15</v>
      </c>
      <c r="BS78" s="124">
        <v>78.94736842105263</v>
      </c>
      <c r="BT78" s="121">
        <v>19</v>
      </c>
      <c r="BU78" s="2"/>
      <c r="BV78" s="3"/>
      <c r="BW78" s="3"/>
      <c r="BX78" s="3"/>
      <c r="BY78" s="3"/>
    </row>
    <row r="79" spans="1:77" ht="41.45" customHeight="1">
      <c r="A79" s="66" t="s">
        <v>299</v>
      </c>
      <c r="C79" s="67"/>
      <c r="D79" s="67" t="s">
        <v>64</v>
      </c>
      <c r="E79" s="68">
        <v>171.30805543634665</v>
      </c>
      <c r="F79" s="70">
        <v>99.96293852568333</v>
      </c>
      <c r="G79" s="102" t="s">
        <v>712</v>
      </c>
      <c r="H79" s="67"/>
      <c r="I79" s="71" t="s">
        <v>299</v>
      </c>
      <c r="J79" s="72"/>
      <c r="K79" s="72"/>
      <c r="L79" s="71" t="s">
        <v>2273</v>
      </c>
      <c r="M79" s="75">
        <v>13.35135400727191</v>
      </c>
      <c r="N79" s="76">
        <v>5341.7373046875</v>
      </c>
      <c r="O79" s="76">
        <v>8535.9599609375</v>
      </c>
      <c r="P79" s="77"/>
      <c r="Q79" s="78"/>
      <c r="R79" s="78"/>
      <c r="S79" s="88"/>
      <c r="T79" s="48">
        <v>0</v>
      </c>
      <c r="U79" s="48">
        <v>2</v>
      </c>
      <c r="V79" s="49">
        <v>0</v>
      </c>
      <c r="W79" s="49">
        <v>0.002342</v>
      </c>
      <c r="X79" s="49">
        <v>0.005249</v>
      </c>
      <c r="Y79" s="49">
        <v>0.614372</v>
      </c>
      <c r="Z79" s="49">
        <v>0.5</v>
      </c>
      <c r="AA79" s="49">
        <v>0</v>
      </c>
      <c r="AB79" s="73">
        <v>79</v>
      </c>
      <c r="AC79" s="73"/>
      <c r="AD79" s="74"/>
      <c r="AE79" s="80" t="s">
        <v>1427</v>
      </c>
      <c r="AF79" s="80">
        <v>123</v>
      </c>
      <c r="AG79" s="80">
        <v>441</v>
      </c>
      <c r="AH79" s="80">
        <v>358</v>
      </c>
      <c r="AI79" s="80">
        <v>162</v>
      </c>
      <c r="AJ79" s="80"/>
      <c r="AK79" s="80" t="s">
        <v>1582</v>
      </c>
      <c r="AL79" s="80" t="s">
        <v>1715</v>
      </c>
      <c r="AM79" s="84" t="s">
        <v>1797</v>
      </c>
      <c r="AN79" s="80"/>
      <c r="AO79" s="82">
        <v>42273.756898148145</v>
      </c>
      <c r="AP79" s="84" t="s">
        <v>1889</v>
      </c>
      <c r="AQ79" s="80" t="b">
        <v>1</v>
      </c>
      <c r="AR79" s="80" t="b">
        <v>0</v>
      </c>
      <c r="AS79" s="80" t="b">
        <v>0</v>
      </c>
      <c r="AT79" s="80" t="s">
        <v>1298</v>
      </c>
      <c r="AU79" s="80">
        <v>9</v>
      </c>
      <c r="AV79" s="84" t="s">
        <v>1965</v>
      </c>
      <c r="AW79" s="80" t="b">
        <v>0</v>
      </c>
      <c r="AX79" s="80" t="s">
        <v>2031</v>
      </c>
      <c r="AY79" s="84" t="s">
        <v>2108</v>
      </c>
      <c r="AZ79" s="80" t="s">
        <v>66</v>
      </c>
      <c r="BA79" s="80" t="str">
        <f>REPLACE(INDEX(GroupVertices[Group],MATCH(Vertices[[#This Row],[Vertex]],GroupVertices[Vertex],0)),1,1,"")</f>
        <v>4</v>
      </c>
      <c r="BB79" s="48"/>
      <c r="BC79" s="48"/>
      <c r="BD79" s="48"/>
      <c r="BE79" s="48"/>
      <c r="BF79" s="48" t="s">
        <v>589</v>
      </c>
      <c r="BG79" s="48" t="s">
        <v>589</v>
      </c>
      <c r="BH79" s="121" t="s">
        <v>2900</v>
      </c>
      <c r="BI79" s="121" t="s">
        <v>2970</v>
      </c>
      <c r="BJ79" s="121" t="s">
        <v>3027</v>
      </c>
      <c r="BK79" s="121" t="s">
        <v>3074</v>
      </c>
      <c r="BL79" s="121">
        <v>1</v>
      </c>
      <c r="BM79" s="124">
        <v>2.5641025641025643</v>
      </c>
      <c r="BN79" s="121">
        <v>1</v>
      </c>
      <c r="BO79" s="124">
        <v>2.5641025641025643</v>
      </c>
      <c r="BP79" s="121">
        <v>0</v>
      </c>
      <c r="BQ79" s="124">
        <v>0</v>
      </c>
      <c r="BR79" s="121">
        <v>37</v>
      </c>
      <c r="BS79" s="124">
        <v>94.87179487179488</v>
      </c>
      <c r="BT79" s="121">
        <v>39</v>
      </c>
      <c r="BU79" s="2"/>
      <c r="BV79" s="3"/>
      <c r="BW79" s="3"/>
      <c r="BX79" s="3"/>
      <c r="BY79" s="3"/>
    </row>
    <row r="80" spans="1:77" ht="41.45" customHeight="1">
      <c r="A80" s="66" t="s">
        <v>300</v>
      </c>
      <c r="C80" s="67"/>
      <c r="D80" s="67" t="s">
        <v>64</v>
      </c>
      <c r="E80" s="68">
        <v>164.20008583040922</v>
      </c>
      <c r="F80" s="70">
        <v>99.99124001516151</v>
      </c>
      <c r="G80" s="102" t="s">
        <v>713</v>
      </c>
      <c r="H80" s="67"/>
      <c r="I80" s="71" t="s">
        <v>300</v>
      </c>
      <c r="J80" s="72"/>
      <c r="K80" s="72"/>
      <c r="L80" s="71" t="s">
        <v>2274</v>
      </c>
      <c r="M80" s="75">
        <v>3.9194109471733607</v>
      </c>
      <c r="N80" s="76">
        <v>2302.892822265625</v>
      </c>
      <c r="O80" s="76">
        <v>7672.0595703125</v>
      </c>
      <c r="P80" s="77"/>
      <c r="Q80" s="78"/>
      <c r="R80" s="78"/>
      <c r="S80" s="88"/>
      <c r="T80" s="48">
        <v>0</v>
      </c>
      <c r="U80" s="48">
        <v>1</v>
      </c>
      <c r="V80" s="49">
        <v>0</v>
      </c>
      <c r="W80" s="49">
        <v>0.002457</v>
      </c>
      <c r="X80" s="49">
        <v>0.008442</v>
      </c>
      <c r="Y80" s="49">
        <v>0.380086</v>
      </c>
      <c r="Z80" s="49">
        <v>0</v>
      </c>
      <c r="AA80" s="49">
        <v>0</v>
      </c>
      <c r="AB80" s="73">
        <v>80</v>
      </c>
      <c r="AC80" s="73"/>
      <c r="AD80" s="74"/>
      <c r="AE80" s="80" t="s">
        <v>1428</v>
      </c>
      <c r="AF80" s="80">
        <v>344</v>
      </c>
      <c r="AG80" s="80">
        <v>105</v>
      </c>
      <c r="AH80" s="80">
        <v>88</v>
      </c>
      <c r="AI80" s="80">
        <v>997</v>
      </c>
      <c r="AJ80" s="80"/>
      <c r="AK80" s="80" t="s">
        <v>1583</v>
      </c>
      <c r="AL80" s="80" t="s">
        <v>1326</v>
      </c>
      <c r="AM80" s="84" t="s">
        <v>1798</v>
      </c>
      <c r="AN80" s="80"/>
      <c r="AO80" s="82">
        <v>42355.86481481481</v>
      </c>
      <c r="AP80" s="84" t="s">
        <v>1890</v>
      </c>
      <c r="AQ80" s="80" t="b">
        <v>0</v>
      </c>
      <c r="AR80" s="80" t="b">
        <v>0</v>
      </c>
      <c r="AS80" s="80" t="b">
        <v>0</v>
      </c>
      <c r="AT80" s="80" t="s">
        <v>1956</v>
      </c>
      <c r="AU80" s="80">
        <v>1</v>
      </c>
      <c r="AV80" s="84" t="s">
        <v>1965</v>
      </c>
      <c r="AW80" s="80" t="b">
        <v>0</v>
      </c>
      <c r="AX80" s="80" t="s">
        <v>2031</v>
      </c>
      <c r="AY80" s="84" t="s">
        <v>2109</v>
      </c>
      <c r="AZ80" s="80" t="s">
        <v>66</v>
      </c>
      <c r="BA80" s="80" t="str">
        <f>REPLACE(INDEX(GroupVertices[Group],MATCH(Vertices[[#This Row],[Vertex]],GroupVertices[Vertex],0)),1,1,"")</f>
        <v>1</v>
      </c>
      <c r="BB80" s="48"/>
      <c r="BC80" s="48"/>
      <c r="BD80" s="48"/>
      <c r="BE80" s="48"/>
      <c r="BF80" s="48" t="s">
        <v>587</v>
      </c>
      <c r="BG80" s="48" t="s">
        <v>587</v>
      </c>
      <c r="BH80" s="121" t="s">
        <v>2901</v>
      </c>
      <c r="BI80" s="121" t="s">
        <v>2901</v>
      </c>
      <c r="BJ80" s="121" t="s">
        <v>3028</v>
      </c>
      <c r="BK80" s="121" t="s">
        <v>3028</v>
      </c>
      <c r="BL80" s="121">
        <v>3</v>
      </c>
      <c r="BM80" s="124">
        <v>10.714285714285714</v>
      </c>
      <c r="BN80" s="121">
        <v>0</v>
      </c>
      <c r="BO80" s="124">
        <v>0</v>
      </c>
      <c r="BP80" s="121">
        <v>0</v>
      </c>
      <c r="BQ80" s="124">
        <v>0</v>
      </c>
      <c r="BR80" s="121">
        <v>25</v>
      </c>
      <c r="BS80" s="124">
        <v>89.28571428571429</v>
      </c>
      <c r="BT80" s="121">
        <v>28</v>
      </c>
      <c r="BU80" s="2"/>
      <c r="BV80" s="3"/>
      <c r="BW80" s="3"/>
      <c r="BX80" s="3"/>
      <c r="BY80" s="3"/>
    </row>
    <row r="81" spans="1:77" ht="41.45" customHeight="1">
      <c r="A81" s="66" t="s">
        <v>301</v>
      </c>
      <c r="C81" s="67"/>
      <c r="D81" s="67" t="s">
        <v>64</v>
      </c>
      <c r="E81" s="68">
        <v>168.62141216267386</v>
      </c>
      <c r="F81" s="70">
        <v>99.97363581486108</v>
      </c>
      <c r="G81" s="102" t="s">
        <v>714</v>
      </c>
      <c r="H81" s="67"/>
      <c r="I81" s="71" t="s">
        <v>301</v>
      </c>
      <c r="J81" s="72"/>
      <c r="K81" s="72"/>
      <c r="L81" s="71" t="s">
        <v>2275</v>
      </c>
      <c r="M81" s="75">
        <v>9.786304100627518</v>
      </c>
      <c r="N81" s="76">
        <v>3624.012451171875</v>
      </c>
      <c r="O81" s="76">
        <v>5241.73828125</v>
      </c>
      <c r="P81" s="77"/>
      <c r="Q81" s="78"/>
      <c r="R81" s="78"/>
      <c r="S81" s="88"/>
      <c r="T81" s="48">
        <v>0</v>
      </c>
      <c r="U81" s="48">
        <v>1</v>
      </c>
      <c r="V81" s="49">
        <v>0</v>
      </c>
      <c r="W81" s="49">
        <v>0.002012</v>
      </c>
      <c r="X81" s="49">
        <v>0.002648</v>
      </c>
      <c r="Y81" s="49">
        <v>0.398995</v>
      </c>
      <c r="Z81" s="49">
        <v>0</v>
      </c>
      <c r="AA81" s="49">
        <v>0</v>
      </c>
      <c r="AB81" s="73">
        <v>81</v>
      </c>
      <c r="AC81" s="73"/>
      <c r="AD81" s="74"/>
      <c r="AE81" s="80" t="s">
        <v>1429</v>
      </c>
      <c r="AF81" s="80">
        <v>186</v>
      </c>
      <c r="AG81" s="80">
        <v>314</v>
      </c>
      <c r="AH81" s="80">
        <v>5841</v>
      </c>
      <c r="AI81" s="80">
        <v>518</v>
      </c>
      <c r="AJ81" s="80"/>
      <c r="AK81" s="80" t="s">
        <v>1584</v>
      </c>
      <c r="AL81" s="80" t="s">
        <v>1665</v>
      </c>
      <c r="AM81" s="80"/>
      <c r="AN81" s="80"/>
      <c r="AO81" s="82">
        <v>42693.859618055554</v>
      </c>
      <c r="AP81" s="84" t="s">
        <v>1891</v>
      </c>
      <c r="AQ81" s="80" t="b">
        <v>1</v>
      </c>
      <c r="AR81" s="80" t="b">
        <v>0</v>
      </c>
      <c r="AS81" s="80" t="b">
        <v>0</v>
      </c>
      <c r="AT81" s="80" t="s">
        <v>1298</v>
      </c>
      <c r="AU81" s="80">
        <v>4</v>
      </c>
      <c r="AV81" s="80"/>
      <c r="AW81" s="80" t="b">
        <v>0</v>
      </c>
      <c r="AX81" s="80" t="s">
        <v>2031</v>
      </c>
      <c r="AY81" s="84" t="s">
        <v>2110</v>
      </c>
      <c r="AZ81" s="80" t="s">
        <v>66</v>
      </c>
      <c r="BA81" s="80" t="str">
        <f>REPLACE(INDEX(GroupVertices[Group],MATCH(Vertices[[#This Row],[Vertex]],GroupVertices[Vertex],0)),1,1,"")</f>
        <v>3</v>
      </c>
      <c r="BB81" s="48"/>
      <c r="BC81" s="48"/>
      <c r="BD81" s="48"/>
      <c r="BE81" s="48"/>
      <c r="BF81" s="48"/>
      <c r="BG81" s="48"/>
      <c r="BH81" s="121" t="s">
        <v>2882</v>
      </c>
      <c r="BI81" s="121" t="s">
        <v>2882</v>
      </c>
      <c r="BJ81" s="121" t="s">
        <v>2711</v>
      </c>
      <c r="BK81" s="121" t="s">
        <v>2711</v>
      </c>
      <c r="BL81" s="121">
        <v>0</v>
      </c>
      <c r="BM81" s="124">
        <v>0</v>
      </c>
      <c r="BN81" s="121">
        <v>1</v>
      </c>
      <c r="BO81" s="124">
        <v>4.166666666666667</v>
      </c>
      <c r="BP81" s="121">
        <v>0</v>
      </c>
      <c r="BQ81" s="124">
        <v>0</v>
      </c>
      <c r="BR81" s="121">
        <v>23</v>
      </c>
      <c r="BS81" s="124">
        <v>95.83333333333333</v>
      </c>
      <c r="BT81" s="121">
        <v>24</v>
      </c>
      <c r="BU81" s="2"/>
      <c r="BV81" s="3"/>
      <c r="BW81" s="3"/>
      <c r="BX81" s="3"/>
      <c r="BY81" s="3"/>
    </row>
    <row r="82" spans="1:77" ht="41.45" customHeight="1">
      <c r="A82" s="66" t="s">
        <v>302</v>
      </c>
      <c r="C82" s="67"/>
      <c r="D82" s="67" t="s">
        <v>64</v>
      </c>
      <c r="E82" s="68">
        <v>189.26837149420646</v>
      </c>
      <c r="F82" s="70">
        <v>99.89142672637682</v>
      </c>
      <c r="G82" s="102" t="s">
        <v>715</v>
      </c>
      <c r="H82" s="67"/>
      <c r="I82" s="71" t="s">
        <v>302</v>
      </c>
      <c r="J82" s="72"/>
      <c r="K82" s="72"/>
      <c r="L82" s="71" t="s">
        <v>2276</v>
      </c>
      <c r="M82" s="75">
        <v>37.18385298948521</v>
      </c>
      <c r="N82" s="76">
        <v>4455.40673828125</v>
      </c>
      <c r="O82" s="76">
        <v>329.6373596191406</v>
      </c>
      <c r="P82" s="77"/>
      <c r="Q82" s="78"/>
      <c r="R82" s="78"/>
      <c r="S82" s="88"/>
      <c r="T82" s="48">
        <v>0</v>
      </c>
      <c r="U82" s="48">
        <v>1</v>
      </c>
      <c r="V82" s="49">
        <v>0</v>
      </c>
      <c r="W82" s="49">
        <v>0.001757</v>
      </c>
      <c r="X82" s="49">
        <v>0.000878</v>
      </c>
      <c r="Y82" s="49">
        <v>0.377657</v>
      </c>
      <c r="Z82" s="49">
        <v>0</v>
      </c>
      <c r="AA82" s="49">
        <v>0</v>
      </c>
      <c r="AB82" s="73">
        <v>82</v>
      </c>
      <c r="AC82" s="73"/>
      <c r="AD82" s="74"/>
      <c r="AE82" s="80" t="s">
        <v>1430</v>
      </c>
      <c r="AF82" s="80">
        <v>1379</v>
      </c>
      <c r="AG82" s="80">
        <v>1290</v>
      </c>
      <c r="AH82" s="80">
        <v>6358</v>
      </c>
      <c r="AI82" s="80">
        <v>373</v>
      </c>
      <c r="AJ82" s="80"/>
      <c r="AK82" s="80" t="s">
        <v>1585</v>
      </c>
      <c r="AL82" s="80" t="s">
        <v>1716</v>
      </c>
      <c r="AM82" s="84" t="s">
        <v>1799</v>
      </c>
      <c r="AN82" s="80"/>
      <c r="AO82" s="82">
        <v>41401.94667824074</v>
      </c>
      <c r="AP82" s="84" t="s">
        <v>1892</v>
      </c>
      <c r="AQ82" s="80" t="b">
        <v>1</v>
      </c>
      <c r="AR82" s="80" t="b">
        <v>0</v>
      </c>
      <c r="AS82" s="80" t="b">
        <v>1</v>
      </c>
      <c r="AT82" s="80" t="s">
        <v>1298</v>
      </c>
      <c r="AU82" s="80">
        <v>65</v>
      </c>
      <c r="AV82" s="84" t="s">
        <v>1965</v>
      </c>
      <c r="AW82" s="80" t="b">
        <v>0</v>
      </c>
      <c r="AX82" s="80" t="s">
        <v>2031</v>
      </c>
      <c r="AY82" s="84" t="s">
        <v>2111</v>
      </c>
      <c r="AZ82" s="80" t="s">
        <v>66</v>
      </c>
      <c r="BA82" s="80" t="str">
        <f>REPLACE(INDEX(GroupVertices[Group],MATCH(Vertices[[#This Row],[Vertex]],GroupVertices[Vertex],0)),1,1,"")</f>
        <v>5</v>
      </c>
      <c r="BB82" s="48" t="s">
        <v>546</v>
      </c>
      <c r="BC82" s="48" t="s">
        <v>546</v>
      </c>
      <c r="BD82" s="48" t="s">
        <v>575</v>
      </c>
      <c r="BE82" s="48" t="s">
        <v>575</v>
      </c>
      <c r="BF82" s="48" t="s">
        <v>587</v>
      </c>
      <c r="BG82" s="48" t="s">
        <v>587</v>
      </c>
      <c r="BH82" s="121" t="s">
        <v>2902</v>
      </c>
      <c r="BI82" s="121" t="s">
        <v>2902</v>
      </c>
      <c r="BJ82" s="121" t="s">
        <v>3029</v>
      </c>
      <c r="BK82" s="121" t="s">
        <v>3029</v>
      </c>
      <c r="BL82" s="121">
        <v>0</v>
      </c>
      <c r="BM82" s="124">
        <v>0</v>
      </c>
      <c r="BN82" s="121">
        <v>1</v>
      </c>
      <c r="BO82" s="124">
        <v>12.5</v>
      </c>
      <c r="BP82" s="121">
        <v>0</v>
      </c>
      <c r="BQ82" s="124">
        <v>0</v>
      </c>
      <c r="BR82" s="121">
        <v>7</v>
      </c>
      <c r="BS82" s="124">
        <v>87.5</v>
      </c>
      <c r="BT82" s="121">
        <v>8</v>
      </c>
      <c r="BU82" s="2"/>
      <c r="BV82" s="3"/>
      <c r="BW82" s="3"/>
      <c r="BX82" s="3"/>
      <c r="BY82" s="3"/>
    </row>
    <row r="83" spans="1:77" ht="41.45" customHeight="1">
      <c r="A83" s="66" t="s">
        <v>303</v>
      </c>
      <c r="C83" s="67"/>
      <c r="D83" s="67" t="s">
        <v>64</v>
      </c>
      <c r="E83" s="68">
        <v>191.235755938707</v>
      </c>
      <c r="F83" s="70">
        <v>99.88359327839625</v>
      </c>
      <c r="G83" s="102" t="s">
        <v>716</v>
      </c>
      <c r="H83" s="67"/>
      <c r="I83" s="71" t="s">
        <v>303</v>
      </c>
      <c r="J83" s="72"/>
      <c r="K83" s="72"/>
      <c r="L83" s="71" t="s">
        <v>2277</v>
      </c>
      <c r="M83" s="75">
        <v>39.794480086476774</v>
      </c>
      <c r="N83" s="76">
        <v>9136.787109375</v>
      </c>
      <c r="O83" s="76">
        <v>4307.26171875</v>
      </c>
      <c r="P83" s="77"/>
      <c r="Q83" s="78"/>
      <c r="R83" s="78"/>
      <c r="S83" s="88"/>
      <c r="T83" s="48">
        <v>1</v>
      </c>
      <c r="U83" s="48">
        <v>1</v>
      </c>
      <c r="V83" s="49">
        <v>0</v>
      </c>
      <c r="W83" s="49">
        <v>0</v>
      </c>
      <c r="X83" s="49">
        <v>0</v>
      </c>
      <c r="Y83" s="49">
        <v>0.999997</v>
      </c>
      <c r="Z83" s="49">
        <v>0</v>
      </c>
      <c r="AA83" s="49" t="s">
        <v>3693</v>
      </c>
      <c r="AB83" s="73">
        <v>83</v>
      </c>
      <c r="AC83" s="73"/>
      <c r="AD83" s="74"/>
      <c r="AE83" s="80" t="s">
        <v>1431</v>
      </c>
      <c r="AF83" s="80">
        <v>375</v>
      </c>
      <c r="AG83" s="80">
        <v>1383</v>
      </c>
      <c r="AH83" s="80">
        <v>660</v>
      </c>
      <c r="AI83" s="80">
        <v>543</v>
      </c>
      <c r="AJ83" s="80"/>
      <c r="AK83" s="80" t="s">
        <v>1586</v>
      </c>
      <c r="AL83" s="80" t="s">
        <v>1717</v>
      </c>
      <c r="AM83" s="84" t="s">
        <v>1800</v>
      </c>
      <c r="AN83" s="80"/>
      <c r="AO83" s="82">
        <v>40600.67454861111</v>
      </c>
      <c r="AP83" s="84" t="s">
        <v>1893</v>
      </c>
      <c r="AQ83" s="80" t="b">
        <v>1</v>
      </c>
      <c r="AR83" s="80" t="b">
        <v>0</v>
      </c>
      <c r="AS83" s="80" t="b">
        <v>1</v>
      </c>
      <c r="AT83" s="80" t="s">
        <v>1298</v>
      </c>
      <c r="AU83" s="80">
        <v>14</v>
      </c>
      <c r="AV83" s="84" t="s">
        <v>1965</v>
      </c>
      <c r="AW83" s="80" t="b">
        <v>0</v>
      </c>
      <c r="AX83" s="80" t="s">
        <v>2031</v>
      </c>
      <c r="AY83" s="84" t="s">
        <v>2112</v>
      </c>
      <c r="AZ83" s="80" t="s">
        <v>66</v>
      </c>
      <c r="BA83" s="80" t="str">
        <f>REPLACE(INDEX(GroupVertices[Group],MATCH(Vertices[[#This Row],[Vertex]],GroupVertices[Vertex],0)),1,1,"")</f>
        <v>12</v>
      </c>
      <c r="BB83" s="48" t="s">
        <v>547</v>
      </c>
      <c r="BC83" s="48" t="s">
        <v>547</v>
      </c>
      <c r="BD83" s="48" t="s">
        <v>575</v>
      </c>
      <c r="BE83" s="48" t="s">
        <v>575</v>
      </c>
      <c r="BF83" s="48" t="s">
        <v>587</v>
      </c>
      <c r="BG83" s="48" t="s">
        <v>587</v>
      </c>
      <c r="BH83" s="121" t="s">
        <v>2903</v>
      </c>
      <c r="BI83" s="121" t="s">
        <v>2903</v>
      </c>
      <c r="BJ83" s="121" t="s">
        <v>3030</v>
      </c>
      <c r="BK83" s="121" t="s">
        <v>3030</v>
      </c>
      <c r="BL83" s="121">
        <v>1</v>
      </c>
      <c r="BM83" s="124">
        <v>7.6923076923076925</v>
      </c>
      <c r="BN83" s="121">
        <v>0</v>
      </c>
      <c r="BO83" s="124">
        <v>0</v>
      </c>
      <c r="BP83" s="121">
        <v>0</v>
      </c>
      <c r="BQ83" s="124">
        <v>0</v>
      </c>
      <c r="BR83" s="121">
        <v>12</v>
      </c>
      <c r="BS83" s="124">
        <v>92.3076923076923</v>
      </c>
      <c r="BT83" s="121">
        <v>13</v>
      </c>
      <c r="BU83" s="2"/>
      <c r="BV83" s="3"/>
      <c r="BW83" s="3"/>
      <c r="BX83" s="3"/>
      <c r="BY83" s="3"/>
    </row>
    <row r="84" spans="1:77" ht="41.45" customHeight="1">
      <c r="A84" s="66" t="s">
        <v>304</v>
      </c>
      <c r="C84" s="67"/>
      <c r="D84" s="67" t="s">
        <v>64</v>
      </c>
      <c r="E84" s="68">
        <v>199.6764698457577</v>
      </c>
      <c r="F84" s="70">
        <v>99.8499852596409</v>
      </c>
      <c r="G84" s="102" t="s">
        <v>717</v>
      </c>
      <c r="H84" s="67"/>
      <c r="I84" s="71" t="s">
        <v>304</v>
      </c>
      <c r="J84" s="72"/>
      <c r="K84" s="72"/>
      <c r="L84" s="71" t="s">
        <v>2278</v>
      </c>
      <c r="M84" s="75">
        <v>50.9949124703438</v>
      </c>
      <c r="N84" s="76">
        <v>1676.9775390625</v>
      </c>
      <c r="O84" s="76">
        <v>2598.5615234375</v>
      </c>
      <c r="P84" s="77"/>
      <c r="Q84" s="78"/>
      <c r="R84" s="78"/>
      <c r="S84" s="88"/>
      <c r="T84" s="48">
        <v>0</v>
      </c>
      <c r="U84" s="48">
        <v>3</v>
      </c>
      <c r="V84" s="49">
        <v>16.240476</v>
      </c>
      <c r="W84" s="49">
        <v>0.002481</v>
      </c>
      <c r="X84" s="49">
        <v>0.009609</v>
      </c>
      <c r="Y84" s="49">
        <v>0.790147</v>
      </c>
      <c r="Z84" s="49">
        <v>0.3333333333333333</v>
      </c>
      <c r="AA84" s="49">
        <v>0</v>
      </c>
      <c r="AB84" s="73">
        <v>84</v>
      </c>
      <c r="AC84" s="73"/>
      <c r="AD84" s="74"/>
      <c r="AE84" s="80" t="s">
        <v>1432</v>
      </c>
      <c r="AF84" s="80">
        <v>118</v>
      </c>
      <c r="AG84" s="80">
        <v>1782</v>
      </c>
      <c r="AH84" s="80">
        <v>1630</v>
      </c>
      <c r="AI84" s="80">
        <v>2127</v>
      </c>
      <c r="AJ84" s="80"/>
      <c r="AK84" s="80" t="s">
        <v>1587</v>
      </c>
      <c r="AL84" s="80" t="s">
        <v>1672</v>
      </c>
      <c r="AM84" s="84" t="s">
        <v>1801</v>
      </c>
      <c r="AN84" s="80"/>
      <c r="AO84" s="82">
        <v>42000.987291666665</v>
      </c>
      <c r="AP84" s="84" t="s">
        <v>1894</v>
      </c>
      <c r="AQ84" s="80" t="b">
        <v>1</v>
      </c>
      <c r="AR84" s="80" t="b">
        <v>0</v>
      </c>
      <c r="AS84" s="80" t="b">
        <v>0</v>
      </c>
      <c r="AT84" s="80" t="s">
        <v>1298</v>
      </c>
      <c r="AU84" s="80">
        <v>25</v>
      </c>
      <c r="AV84" s="84" t="s">
        <v>1965</v>
      </c>
      <c r="AW84" s="80" t="b">
        <v>0</v>
      </c>
      <c r="AX84" s="80" t="s">
        <v>2031</v>
      </c>
      <c r="AY84" s="84" t="s">
        <v>2113</v>
      </c>
      <c r="AZ84" s="80" t="s">
        <v>66</v>
      </c>
      <c r="BA84" s="80" t="str">
        <f>REPLACE(INDEX(GroupVertices[Group],MATCH(Vertices[[#This Row],[Vertex]],GroupVertices[Vertex],0)),1,1,"")</f>
        <v>2</v>
      </c>
      <c r="BB84" s="48" t="s">
        <v>539</v>
      </c>
      <c r="BC84" s="48" t="s">
        <v>539</v>
      </c>
      <c r="BD84" s="48" t="s">
        <v>574</v>
      </c>
      <c r="BE84" s="48" t="s">
        <v>574</v>
      </c>
      <c r="BF84" s="48" t="s">
        <v>2831</v>
      </c>
      <c r="BG84" s="48" t="s">
        <v>2849</v>
      </c>
      <c r="BH84" s="121" t="s">
        <v>2904</v>
      </c>
      <c r="BI84" s="121" t="s">
        <v>2971</v>
      </c>
      <c r="BJ84" s="121" t="s">
        <v>3031</v>
      </c>
      <c r="BK84" s="121" t="s">
        <v>3031</v>
      </c>
      <c r="BL84" s="121">
        <v>9</v>
      </c>
      <c r="BM84" s="124">
        <v>13.043478260869565</v>
      </c>
      <c r="BN84" s="121">
        <v>1</v>
      </c>
      <c r="BO84" s="124">
        <v>1.4492753623188406</v>
      </c>
      <c r="BP84" s="121">
        <v>0</v>
      </c>
      <c r="BQ84" s="124">
        <v>0</v>
      </c>
      <c r="BR84" s="121">
        <v>59</v>
      </c>
      <c r="BS84" s="124">
        <v>85.5072463768116</v>
      </c>
      <c r="BT84" s="121">
        <v>69</v>
      </c>
      <c r="BU84" s="2"/>
      <c r="BV84" s="3"/>
      <c r="BW84" s="3"/>
      <c r="BX84" s="3"/>
      <c r="BY84" s="3"/>
    </row>
    <row r="85" spans="1:77" ht="41.45" customHeight="1">
      <c r="A85" s="66" t="s">
        <v>307</v>
      </c>
      <c r="C85" s="67"/>
      <c r="D85" s="67" t="s">
        <v>64</v>
      </c>
      <c r="E85" s="68">
        <v>162.67694948627977</v>
      </c>
      <c r="F85" s="70">
        <v>99.99730462004969</v>
      </c>
      <c r="G85" s="102" t="s">
        <v>720</v>
      </c>
      <c r="H85" s="67"/>
      <c r="I85" s="71" t="s">
        <v>307</v>
      </c>
      <c r="J85" s="72"/>
      <c r="K85" s="72"/>
      <c r="L85" s="71" t="s">
        <v>2279</v>
      </c>
      <c r="M85" s="75">
        <v>1.898280291437957</v>
      </c>
      <c r="N85" s="76">
        <v>9604.654296875</v>
      </c>
      <c r="O85" s="76">
        <v>5845.5693359375</v>
      </c>
      <c r="P85" s="77"/>
      <c r="Q85" s="78"/>
      <c r="R85" s="78"/>
      <c r="S85" s="88"/>
      <c r="T85" s="48">
        <v>1</v>
      </c>
      <c r="U85" s="48">
        <v>1</v>
      </c>
      <c r="V85" s="49">
        <v>0</v>
      </c>
      <c r="W85" s="49">
        <v>0</v>
      </c>
      <c r="X85" s="49">
        <v>0</v>
      </c>
      <c r="Y85" s="49">
        <v>0.999997</v>
      </c>
      <c r="Z85" s="49">
        <v>0</v>
      </c>
      <c r="AA85" s="49" t="s">
        <v>3693</v>
      </c>
      <c r="AB85" s="73">
        <v>85</v>
      </c>
      <c r="AC85" s="73"/>
      <c r="AD85" s="74"/>
      <c r="AE85" s="80" t="s">
        <v>1433</v>
      </c>
      <c r="AF85" s="80">
        <v>77</v>
      </c>
      <c r="AG85" s="80">
        <v>33</v>
      </c>
      <c r="AH85" s="80">
        <v>264</v>
      </c>
      <c r="AI85" s="80">
        <v>118</v>
      </c>
      <c r="AJ85" s="80"/>
      <c r="AK85" s="80" t="s">
        <v>1588</v>
      </c>
      <c r="AL85" s="80" t="s">
        <v>1718</v>
      </c>
      <c r="AM85" s="80"/>
      <c r="AN85" s="80"/>
      <c r="AO85" s="82">
        <v>40769.53003472222</v>
      </c>
      <c r="AP85" s="84" t="s">
        <v>1895</v>
      </c>
      <c r="AQ85" s="80" t="b">
        <v>1</v>
      </c>
      <c r="AR85" s="80" t="b">
        <v>0</v>
      </c>
      <c r="AS85" s="80" t="b">
        <v>1</v>
      </c>
      <c r="AT85" s="80" t="s">
        <v>1298</v>
      </c>
      <c r="AU85" s="80">
        <v>0</v>
      </c>
      <c r="AV85" s="84" t="s">
        <v>1965</v>
      </c>
      <c r="AW85" s="80" t="b">
        <v>0</v>
      </c>
      <c r="AX85" s="80" t="s">
        <v>2031</v>
      </c>
      <c r="AY85" s="84" t="s">
        <v>2114</v>
      </c>
      <c r="AZ85" s="80" t="s">
        <v>66</v>
      </c>
      <c r="BA85" s="80" t="str">
        <f>REPLACE(INDEX(GroupVertices[Group],MATCH(Vertices[[#This Row],[Vertex]],GroupVertices[Vertex],0)),1,1,"")</f>
        <v>12</v>
      </c>
      <c r="BB85" s="48" t="s">
        <v>549</v>
      </c>
      <c r="BC85" s="48" t="s">
        <v>549</v>
      </c>
      <c r="BD85" s="48" t="s">
        <v>575</v>
      </c>
      <c r="BE85" s="48" t="s">
        <v>575</v>
      </c>
      <c r="BF85" s="48" t="s">
        <v>587</v>
      </c>
      <c r="BG85" s="48" t="s">
        <v>587</v>
      </c>
      <c r="BH85" s="121" t="s">
        <v>2905</v>
      </c>
      <c r="BI85" s="121" t="s">
        <v>2905</v>
      </c>
      <c r="BJ85" s="121" t="s">
        <v>3032</v>
      </c>
      <c r="BK85" s="121" t="s">
        <v>3032</v>
      </c>
      <c r="BL85" s="121">
        <v>1</v>
      </c>
      <c r="BM85" s="124">
        <v>6.25</v>
      </c>
      <c r="BN85" s="121">
        <v>0</v>
      </c>
      <c r="BO85" s="124">
        <v>0</v>
      </c>
      <c r="BP85" s="121">
        <v>0</v>
      </c>
      <c r="BQ85" s="124">
        <v>0</v>
      </c>
      <c r="BR85" s="121">
        <v>15</v>
      </c>
      <c r="BS85" s="124">
        <v>93.75</v>
      </c>
      <c r="BT85" s="121">
        <v>16</v>
      </c>
      <c r="BU85" s="2"/>
      <c r="BV85" s="3"/>
      <c r="BW85" s="3"/>
      <c r="BX85" s="3"/>
      <c r="BY85" s="3"/>
    </row>
    <row r="86" spans="1:77" ht="41.45" customHeight="1">
      <c r="A86" s="66" t="s">
        <v>308</v>
      </c>
      <c r="C86" s="67"/>
      <c r="D86" s="67" t="s">
        <v>64</v>
      </c>
      <c r="E86" s="68">
        <v>164.20008583040922</v>
      </c>
      <c r="F86" s="70">
        <v>99.99124001516151</v>
      </c>
      <c r="G86" s="102" t="s">
        <v>721</v>
      </c>
      <c r="H86" s="67"/>
      <c r="I86" s="71" t="s">
        <v>308</v>
      </c>
      <c r="J86" s="72"/>
      <c r="K86" s="72"/>
      <c r="L86" s="71" t="s">
        <v>2280</v>
      </c>
      <c r="M86" s="75">
        <v>3.9194109471733607</v>
      </c>
      <c r="N86" s="76">
        <v>1795.15869140625</v>
      </c>
      <c r="O86" s="76">
        <v>8550.818359375</v>
      </c>
      <c r="P86" s="77"/>
      <c r="Q86" s="78"/>
      <c r="R86" s="78"/>
      <c r="S86" s="88"/>
      <c r="T86" s="48">
        <v>2</v>
      </c>
      <c r="U86" s="48">
        <v>2</v>
      </c>
      <c r="V86" s="49">
        <v>262</v>
      </c>
      <c r="W86" s="49">
        <v>0.002469</v>
      </c>
      <c r="X86" s="49">
        <v>0.009788</v>
      </c>
      <c r="Y86" s="49">
        <v>1.066731</v>
      </c>
      <c r="Z86" s="49">
        <v>0</v>
      </c>
      <c r="AA86" s="49">
        <v>0</v>
      </c>
      <c r="AB86" s="73">
        <v>86</v>
      </c>
      <c r="AC86" s="73"/>
      <c r="AD86" s="74"/>
      <c r="AE86" s="80" t="s">
        <v>1434</v>
      </c>
      <c r="AF86" s="80">
        <v>61</v>
      </c>
      <c r="AG86" s="80">
        <v>105</v>
      </c>
      <c r="AH86" s="80">
        <v>214</v>
      </c>
      <c r="AI86" s="80">
        <v>378</v>
      </c>
      <c r="AJ86" s="80"/>
      <c r="AK86" s="80" t="s">
        <v>1589</v>
      </c>
      <c r="AL86" s="80" t="s">
        <v>1670</v>
      </c>
      <c r="AM86" s="80"/>
      <c r="AN86" s="80"/>
      <c r="AO86" s="82">
        <v>43010.569814814815</v>
      </c>
      <c r="AP86" s="80"/>
      <c r="AQ86" s="80" t="b">
        <v>0</v>
      </c>
      <c r="AR86" s="80" t="b">
        <v>0</v>
      </c>
      <c r="AS86" s="80" t="b">
        <v>0</v>
      </c>
      <c r="AT86" s="80" t="s">
        <v>1956</v>
      </c>
      <c r="AU86" s="80">
        <v>0</v>
      </c>
      <c r="AV86" s="84" t="s">
        <v>1965</v>
      </c>
      <c r="AW86" s="80" t="b">
        <v>0</v>
      </c>
      <c r="AX86" s="80" t="s">
        <v>2031</v>
      </c>
      <c r="AY86" s="84" t="s">
        <v>2115</v>
      </c>
      <c r="AZ86" s="80" t="s">
        <v>66</v>
      </c>
      <c r="BA86" s="80" t="str">
        <f>REPLACE(INDEX(GroupVertices[Group],MATCH(Vertices[[#This Row],[Vertex]],GroupVertices[Vertex],0)),1,1,"")</f>
        <v>1</v>
      </c>
      <c r="BB86" s="48" t="s">
        <v>550</v>
      </c>
      <c r="BC86" s="48" t="s">
        <v>550</v>
      </c>
      <c r="BD86" s="48" t="s">
        <v>2442</v>
      </c>
      <c r="BE86" s="48" t="s">
        <v>2442</v>
      </c>
      <c r="BF86" s="48" t="s">
        <v>2513</v>
      </c>
      <c r="BG86" s="48" t="s">
        <v>591</v>
      </c>
      <c r="BH86" s="121" t="s">
        <v>2906</v>
      </c>
      <c r="BI86" s="121" t="s">
        <v>2972</v>
      </c>
      <c r="BJ86" s="121" t="s">
        <v>3033</v>
      </c>
      <c r="BK86" s="121" t="s">
        <v>3033</v>
      </c>
      <c r="BL86" s="121">
        <v>6</v>
      </c>
      <c r="BM86" s="124">
        <v>8.108108108108109</v>
      </c>
      <c r="BN86" s="121">
        <v>4</v>
      </c>
      <c r="BO86" s="124">
        <v>5.405405405405405</v>
      </c>
      <c r="BP86" s="121">
        <v>0</v>
      </c>
      <c r="BQ86" s="124">
        <v>0</v>
      </c>
      <c r="BR86" s="121">
        <v>64</v>
      </c>
      <c r="BS86" s="124">
        <v>86.48648648648648</v>
      </c>
      <c r="BT86" s="121">
        <v>74</v>
      </c>
      <c r="BU86" s="2"/>
      <c r="BV86" s="3"/>
      <c r="BW86" s="3"/>
      <c r="BX86" s="3"/>
      <c r="BY86" s="3"/>
    </row>
    <row r="87" spans="1:77" ht="41.45" customHeight="1">
      <c r="A87" s="66" t="s">
        <v>309</v>
      </c>
      <c r="C87" s="67"/>
      <c r="D87" s="67" t="s">
        <v>64</v>
      </c>
      <c r="E87" s="68">
        <v>169.97531113523337</v>
      </c>
      <c r="F87" s="70">
        <v>99.96824505496048</v>
      </c>
      <c r="G87" s="102" t="s">
        <v>722</v>
      </c>
      <c r="H87" s="67"/>
      <c r="I87" s="71" t="s">
        <v>309</v>
      </c>
      <c r="J87" s="72"/>
      <c r="K87" s="72"/>
      <c r="L87" s="71" t="s">
        <v>2281</v>
      </c>
      <c r="M87" s="75">
        <v>11.582864683503432</v>
      </c>
      <c r="N87" s="76">
        <v>1989.56201171875</v>
      </c>
      <c r="O87" s="76">
        <v>9669.3623046875</v>
      </c>
      <c r="P87" s="77"/>
      <c r="Q87" s="78"/>
      <c r="R87" s="78"/>
      <c r="S87" s="88"/>
      <c r="T87" s="48">
        <v>0</v>
      </c>
      <c r="U87" s="48">
        <v>1</v>
      </c>
      <c r="V87" s="49">
        <v>0</v>
      </c>
      <c r="W87" s="49">
        <v>0.001866</v>
      </c>
      <c r="X87" s="49">
        <v>0.0012</v>
      </c>
      <c r="Y87" s="49">
        <v>0.45224</v>
      </c>
      <c r="Z87" s="49">
        <v>0</v>
      </c>
      <c r="AA87" s="49">
        <v>0</v>
      </c>
      <c r="AB87" s="73">
        <v>87</v>
      </c>
      <c r="AC87" s="73"/>
      <c r="AD87" s="74"/>
      <c r="AE87" s="80" t="s">
        <v>1435</v>
      </c>
      <c r="AF87" s="80">
        <v>661</v>
      </c>
      <c r="AG87" s="80">
        <v>378</v>
      </c>
      <c r="AH87" s="80">
        <v>748</v>
      </c>
      <c r="AI87" s="80">
        <v>1384</v>
      </c>
      <c r="AJ87" s="80"/>
      <c r="AK87" s="80" t="s">
        <v>1590</v>
      </c>
      <c r="AL87" s="80" t="s">
        <v>1719</v>
      </c>
      <c r="AM87" s="80"/>
      <c r="AN87" s="80"/>
      <c r="AO87" s="82">
        <v>41752.88979166667</v>
      </c>
      <c r="AP87" s="80"/>
      <c r="AQ87" s="80" t="b">
        <v>1</v>
      </c>
      <c r="AR87" s="80" t="b">
        <v>0</v>
      </c>
      <c r="AS87" s="80" t="b">
        <v>0</v>
      </c>
      <c r="AT87" s="80" t="s">
        <v>1298</v>
      </c>
      <c r="AU87" s="80">
        <v>15</v>
      </c>
      <c r="AV87" s="84" t="s">
        <v>1965</v>
      </c>
      <c r="AW87" s="80" t="b">
        <v>0</v>
      </c>
      <c r="AX87" s="80" t="s">
        <v>2031</v>
      </c>
      <c r="AY87" s="84" t="s">
        <v>2116</v>
      </c>
      <c r="AZ87" s="80" t="s">
        <v>66</v>
      </c>
      <c r="BA87" s="80" t="str">
        <f>REPLACE(INDEX(GroupVertices[Group],MATCH(Vertices[[#This Row],[Vertex]],GroupVertices[Vertex],0)),1,1,"")</f>
        <v>1</v>
      </c>
      <c r="BB87" s="48" t="s">
        <v>550</v>
      </c>
      <c r="BC87" s="48" t="s">
        <v>550</v>
      </c>
      <c r="BD87" s="48" t="s">
        <v>2442</v>
      </c>
      <c r="BE87" s="48" t="s">
        <v>2442</v>
      </c>
      <c r="BF87" s="48" t="s">
        <v>587</v>
      </c>
      <c r="BG87" s="48" t="s">
        <v>587</v>
      </c>
      <c r="BH87" s="121" t="s">
        <v>2907</v>
      </c>
      <c r="BI87" s="121" t="s">
        <v>2907</v>
      </c>
      <c r="BJ87" s="121" t="s">
        <v>3034</v>
      </c>
      <c r="BK87" s="121" t="s">
        <v>3034</v>
      </c>
      <c r="BL87" s="121">
        <v>1</v>
      </c>
      <c r="BM87" s="124">
        <v>11.11111111111111</v>
      </c>
      <c r="BN87" s="121">
        <v>0</v>
      </c>
      <c r="BO87" s="124">
        <v>0</v>
      </c>
      <c r="BP87" s="121">
        <v>0</v>
      </c>
      <c r="BQ87" s="124">
        <v>0</v>
      </c>
      <c r="BR87" s="121">
        <v>8</v>
      </c>
      <c r="BS87" s="124">
        <v>88.88888888888889</v>
      </c>
      <c r="BT87" s="121">
        <v>9</v>
      </c>
      <c r="BU87" s="2"/>
      <c r="BV87" s="3"/>
      <c r="BW87" s="3"/>
      <c r="BX87" s="3"/>
      <c r="BY87" s="3"/>
    </row>
    <row r="88" spans="1:77" ht="41.45" customHeight="1">
      <c r="A88" s="66" t="s">
        <v>310</v>
      </c>
      <c r="C88" s="67"/>
      <c r="D88" s="67" t="s">
        <v>64</v>
      </c>
      <c r="E88" s="68">
        <v>171.7311488652715</v>
      </c>
      <c r="F88" s="70">
        <v>99.96125391321438</v>
      </c>
      <c r="G88" s="102" t="s">
        <v>723</v>
      </c>
      <c r="H88" s="67"/>
      <c r="I88" s="71" t="s">
        <v>310</v>
      </c>
      <c r="J88" s="72"/>
      <c r="K88" s="72"/>
      <c r="L88" s="71" t="s">
        <v>2282</v>
      </c>
      <c r="M88" s="75">
        <v>13.912779189420634</v>
      </c>
      <c r="N88" s="76">
        <v>160.41175842285156</v>
      </c>
      <c r="O88" s="76">
        <v>4372.69775390625</v>
      </c>
      <c r="P88" s="77"/>
      <c r="Q88" s="78"/>
      <c r="R88" s="78"/>
      <c r="S88" s="88"/>
      <c r="T88" s="48">
        <v>2</v>
      </c>
      <c r="U88" s="48">
        <v>2</v>
      </c>
      <c r="V88" s="49">
        <v>48.366667</v>
      </c>
      <c r="W88" s="49">
        <v>0.002475</v>
      </c>
      <c r="X88" s="49">
        <v>0.010732</v>
      </c>
      <c r="Y88" s="49">
        <v>0.849187</v>
      </c>
      <c r="Z88" s="49">
        <v>0</v>
      </c>
      <c r="AA88" s="49">
        <v>0</v>
      </c>
      <c r="AB88" s="73">
        <v>88</v>
      </c>
      <c r="AC88" s="73"/>
      <c r="AD88" s="74"/>
      <c r="AE88" s="80" t="s">
        <v>1436</v>
      </c>
      <c r="AF88" s="80">
        <v>434</v>
      </c>
      <c r="AG88" s="80">
        <v>461</v>
      </c>
      <c r="AH88" s="80">
        <v>1918</v>
      </c>
      <c r="AI88" s="80">
        <v>3194</v>
      </c>
      <c r="AJ88" s="80"/>
      <c r="AK88" s="80" t="s">
        <v>1591</v>
      </c>
      <c r="AL88" s="80"/>
      <c r="AM88" s="80"/>
      <c r="AN88" s="80"/>
      <c r="AO88" s="82">
        <v>42132.79247685185</v>
      </c>
      <c r="AP88" s="84" t="s">
        <v>1896</v>
      </c>
      <c r="AQ88" s="80" t="b">
        <v>1</v>
      </c>
      <c r="AR88" s="80" t="b">
        <v>0</v>
      </c>
      <c r="AS88" s="80" t="b">
        <v>1</v>
      </c>
      <c r="AT88" s="80" t="s">
        <v>1298</v>
      </c>
      <c r="AU88" s="80">
        <v>8</v>
      </c>
      <c r="AV88" s="84" t="s">
        <v>1965</v>
      </c>
      <c r="AW88" s="80" t="b">
        <v>0</v>
      </c>
      <c r="AX88" s="80" t="s">
        <v>2031</v>
      </c>
      <c r="AY88" s="84" t="s">
        <v>2117</v>
      </c>
      <c r="AZ88" s="80" t="s">
        <v>66</v>
      </c>
      <c r="BA88" s="80" t="str">
        <f>REPLACE(INDEX(GroupVertices[Group],MATCH(Vertices[[#This Row],[Vertex]],GroupVertices[Vertex],0)),1,1,"")</f>
        <v>2</v>
      </c>
      <c r="BB88" s="48"/>
      <c r="BC88" s="48"/>
      <c r="BD88" s="48"/>
      <c r="BE88" s="48"/>
      <c r="BF88" s="48" t="s">
        <v>587</v>
      </c>
      <c r="BG88" s="48" t="s">
        <v>587</v>
      </c>
      <c r="BH88" s="121" t="s">
        <v>2908</v>
      </c>
      <c r="BI88" s="121" t="s">
        <v>2973</v>
      </c>
      <c r="BJ88" s="121" t="s">
        <v>3035</v>
      </c>
      <c r="BK88" s="121" t="s">
        <v>3035</v>
      </c>
      <c r="BL88" s="121">
        <v>3</v>
      </c>
      <c r="BM88" s="124">
        <v>4.761904761904762</v>
      </c>
      <c r="BN88" s="121">
        <v>0</v>
      </c>
      <c r="BO88" s="124">
        <v>0</v>
      </c>
      <c r="BP88" s="121">
        <v>0</v>
      </c>
      <c r="BQ88" s="124">
        <v>0</v>
      </c>
      <c r="BR88" s="121">
        <v>60</v>
      </c>
      <c r="BS88" s="124">
        <v>95.23809523809524</v>
      </c>
      <c r="BT88" s="121">
        <v>63</v>
      </c>
      <c r="BU88" s="2"/>
      <c r="BV88" s="3"/>
      <c r="BW88" s="3"/>
      <c r="BX88" s="3"/>
      <c r="BY88" s="3"/>
    </row>
    <row r="89" spans="1:77" ht="41.45" customHeight="1">
      <c r="A89" s="66" t="s">
        <v>311</v>
      </c>
      <c r="C89" s="67"/>
      <c r="D89" s="67" t="s">
        <v>64</v>
      </c>
      <c r="E89" s="68">
        <v>166.7809557468508</v>
      </c>
      <c r="F89" s="70">
        <v>99.98096387910098</v>
      </c>
      <c r="G89" s="102" t="s">
        <v>724</v>
      </c>
      <c r="H89" s="67"/>
      <c r="I89" s="71" t="s">
        <v>311</v>
      </c>
      <c r="J89" s="72"/>
      <c r="K89" s="72"/>
      <c r="L89" s="71" t="s">
        <v>2283</v>
      </c>
      <c r="M89" s="75">
        <v>7.344104558280573</v>
      </c>
      <c r="N89" s="76">
        <v>700.0751953125</v>
      </c>
      <c r="O89" s="76">
        <v>3539.852783203125</v>
      </c>
      <c r="P89" s="77"/>
      <c r="Q89" s="78"/>
      <c r="R89" s="78"/>
      <c r="S89" s="88"/>
      <c r="T89" s="48">
        <v>0</v>
      </c>
      <c r="U89" s="48">
        <v>3</v>
      </c>
      <c r="V89" s="49">
        <v>22.866667</v>
      </c>
      <c r="W89" s="49">
        <v>0.002283</v>
      </c>
      <c r="X89" s="49">
        <v>0.007955</v>
      </c>
      <c r="Y89" s="49">
        <v>0.806462</v>
      </c>
      <c r="Z89" s="49">
        <v>0.16666666666666666</v>
      </c>
      <c r="AA89" s="49">
        <v>0</v>
      </c>
      <c r="AB89" s="73">
        <v>89</v>
      </c>
      <c r="AC89" s="73"/>
      <c r="AD89" s="74"/>
      <c r="AE89" s="80" t="s">
        <v>1437</v>
      </c>
      <c r="AF89" s="80">
        <v>343</v>
      </c>
      <c r="AG89" s="80">
        <v>227</v>
      </c>
      <c r="AH89" s="80">
        <v>3220</v>
      </c>
      <c r="AI89" s="80">
        <v>198</v>
      </c>
      <c r="AJ89" s="80"/>
      <c r="AK89" s="80" t="s">
        <v>1592</v>
      </c>
      <c r="AL89" s="80" t="s">
        <v>1720</v>
      </c>
      <c r="AM89" s="80"/>
      <c r="AN89" s="80"/>
      <c r="AO89" s="82">
        <v>40273.93623842593</v>
      </c>
      <c r="AP89" s="84" t="s">
        <v>1897</v>
      </c>
      <c r="AQ89" s="80" t="b">
        <v>0</v>
      </c>
      <c r="AR89" s="80" t="b">
        <v>0</v>
      </c>
      <c r="AS89" s="80" t="b">
        <v>0</v>
      </c>
      <c r="AT89" s="80" t="s">
        <v>1956</v>
      </c>
      <c r="AU89" s="80">
        <v>21</v>
      </c>
      <c r="AV89" s="84" t="s">
        <v>1975</v>
      </c>
      <c r="AW89" s="80" t="b">
        <v>0</v>
      </c>
      <c r="AX89" s="80" t="s">
        <v>2031</v>
      </c>
      <c r="AY89" s="84" t="s">
        <v>2118</v>
      </c>
      <c r="AZ89" s="80" t="s">
        <v>66</v>
      </c>
      <c r="BA89" s="80" t="str">
        <f>REPLACE(INDEX(GroupVertices[Group],MATCH(Vertices[[#This Row],[Vertex]],GroupVertices[Vertex],0)),1,1,"")</f>
        <v>2</v>
      </c>
      <c r="BB89" s="48"/>
      <c r="BC89" s="48"/>
      <c r="BD89" s="48"/>
      <c r="BE89" s="48"/>
      <c r="BF89" s="48" t="s">
        <v>592</v>
      </c>
      <c r="BG89" s="48" t="s">
        <v>592</v>
      </c>
      <c r="BH89" s="121" t="s">
        <v>2909</v>
      </c>
      <c r="BI89" s="121" t="s">
        <v>2974</v>
      </c>
      <c r="BJ89" s="121" t="s">
        <v>3036</v>
      </c>
      <c r="BK89" s="121" t="s">
        <v>3036</v>
      </c>
      <c r="BL89" s="121">
        <v>2</v>
      </c>
      <c r="BM89" s="124">
        <v>2.6666666666666665</v>
      </c>
      <c r="BN89" s="121">
        <v>0</v>
      </c>
      <c r="BO89" s="124">
        <v>0</v>
      </c>
      <c r="BP89" s="121">
        <v>0</v>
      </c>
      <c r="BQ89" s="124">
        <v>0</v>
      </c>
      <c r="BR89" s="121">
        <v>73</v>
      </c>
      <c r="BS89" s="124">
        <v>97.33333333333333</v>
      </c>
      <c r="BT89" s="121">
        <v>75</v>
      </c>
      <c r="BU89" s="2"/>
      <c r="BV89" s="3"/>
      <c r="BW89" s="3"/>
      <c r="BX89" s="3"/>
      <c r="BY89" s="3"/>
    </row>
    <row r="90" spans="1:77" ht="41.45" customHeight="1">
      <c r="A90" s="66" t="s">
        <v>312</v>
      </c>
      <c r="C90" s="67"/>
      <c r="D90" s="67" t="s">
        <v>64</v>
      </c>
      <c r="E90" s="68">
        <v>165.36359275995255</v>
      </c>
      <c r="F90" s="70">
        <v>99.98660733087193</v>
      </c>
      <c r="G90" s="102" t="s">
        <v>725</v>
      </c>
      <c r="H90" s="67"/>
      <c r="I90" s="71" t="s">
        <v>312</v>
      </c>
      <c r="J90" s="72"/>
      <c r="K90" s="72"/>
      <c r="L90" s="71" t="s">
        <v>2284</v>
      </c>
      <c r="M90" s="75">
        <v>5.46333019808235</v>
      </c>
      <c r="N90" s="76">
        <v>9116.7353515625</v>
      </c>
      <c r="O90" s="76">
        <v>1697.6324462890625</v>
      </c>
      <c r="P90" s="77"/>
      <c r="Q90" s="78"/>
      <c r="R90" s="78"/>
      <c r="S90" s="88"/>
      <c r="T90" s="48">
        <v>2</v>
      </c>
      <c r="U90" s="48">
        <v>1</v>
      </c>
      <c r="V90" s="49">
        <v>0</v>
      </c>
      <c r="W90" s="49">
        <v>1</v>
      </c>
      <c r="X90" s="49">
        <v>0</v>
      </c>
      <c r="Y90" s="49">
        <v>1.298241</v>
      </c>
      <c r="Z90" s="49">
        <v>0</v>
      </c>
      <c r="AA90" s="49">
        <v>0</v>
      </c>
      <c r="AB90" s="73">
        <v>90</v>
      </c>
      <c r="AC90" s="73"/>
      <c r="AD90" s="74"/>
      <c r="AE90" s="80" t="s">
        <v>1438</v>
      </c>
      <c r="AF90" s="80">
        <v>41</v>
      </c>
      <c r="AG90" s="80">
        <v>160</v>
      </c>
      <c r="AH90" s="80">
        <v>798</v>
      </c>
      <c r="AI90" s="80">
        <v>65</v>
      </c>
      <c r="AJ90" s="80"/>
      <c r="AK90" s="80" t="s">
        <v>1593</v>
      </c>
      <c r="AL90" s="80" t="s">
        <v>1721</v>
      </c>
      <c r="AM90" s="80"/>
      <c r="AN90" s="80"/>
      <c r="AO90" s="82">
        <v>39781.52756944444</v>
      </c>
      <c r="AP90" s="84" t="s">
        <v>1898</v>
      </c>
      <c r="AQ90" s="80" t="b">
        <v>0</v>
      </c>
      <c r="AR90" s="80" t="b">
        <v>0</v>
      </c>
      <c r="AS90" s="80" t="b">
        <v>0</v>
      </c>
      <c r="AT90" s="80" t="s">
        <v>1298</v>
      </c>
      <c r="AU90" s="80">
        <v>5</v>
      </c>
      <c r="AV90" s="84" t="s">
        <v>1976</v>
      </c>
      <c r="AW90" s="80" t="b">
        <v>0</v>
      </c>
      <c r="AX90" s="80" t="s">
        <v>2031</v>
      </c>
      <c r="AY90" s="84" t="s">
        <v>2119</v>
      </c>
      <c r="AZ90" s="80" t="s">
        <v>66</v>
      </c>
      <c r="BA90" s="80" t="str">
        <f>REPLACE(INDEX(GroupVertices[Group],MATCH(Vertices[[#This Row],[Vertex]],GroupVertices[Vertex],0)),1,1,"")</f>
        <v>15</v>
      </c>
      <c r="BB90" s="48"/>
      <c r="BC90" s="48"/>
      <c r="BD90" s="48"/>
      <c r="BE90" s="48"/>
      <c r="BF90" s="48" t="s">
        <v>587</v>
      </c>
      <c r="BG90" s="48" t="s">
        <v>587</v>
      </c>
      <c r="BH90" s="121" t="s">
        <v>2601</v>
      </c>
      <c r="BI90" s="121" t="s">
        <v>2601</v>
      </c>
      <c r="BJ90" s="121" t="s">
        <v>2723</v>
      </c>
      <c r="BK90" s="121" t="s">
        <v>2723</v>
      </c>
      <c r="BL90" s="121">
        <v>1</v>
      </c>
      <c r="BM90" s="124">
        <v>4</v>
      </c>
      <c r="BN90" s="121">
        <v>2</v>
      </c>
      <c r="BO90" s="124">
        <v>8</v>
      </c>
      <c r="BP90" s="121">
        <v>0</v>
      </c>
      <c r="BQ90" s="124">
        <v>0</v>
      </c>
      <c r="BR90" s="121">
        <v>22</v>
      </c>
      <c r="BS90" s="124">
        <v>88</v>
      </c>
      <c r="BT90" s="121">
        <v>25</v>
      </c>
      <c r="BU90" s="2"/>
      <c r="BV90" s="3"/>
      <c r="BW90" s="3"/>
      <c r="BX90" s="3"/>
      <c r="BY90" s="3"/>
    </row>
    <row r="91" spans="1:77" ht="41.45" customHeight="1">
      <c r="A91" s="66" t="s">
        <v>313</v>
      </c>
      <c r="C91" s="67"/>
      <c r="D91" s="67" t="s">
        <v>64</v>
      </c>
      <c r="E91" s="68">
        <v>182.87966071744125</v>
      </c>
      <c r="F91" s="70">
        <v>99.91686437465782</v>
      </c>
      <c r="G91" s="102" t="s">
        <v>726</v>
      </c>
      <c r="H91" s="67"/>
      <c r="I91" s="71" t="s">
        <v>313</v>
      </c>
      <c r="J91" s="72"/>
      <c r="K91" s="72"/>
      <c r="L91" s="71" t="s">
        <v>2285</v>
      </c>
      <c r="M91" s="75">
        <v>28.70633273903949</v>
      </c>
      <c r="N91" s="76">
        <v>9116.7353515625</v>
      </c>
      <c r="O91" s="76">
        <v>785.6357421875</v>
      </c>
      <c r="P91" s="77"/>
      <c r="Q91" s="78"/>
      <c r="R91" s="78"/>
      <c r="S91" s="88"/>
      <c r="T91" s="48">
        <v>0</v>
      </c>
      <c r="U91" s="48">
        <v>1</v>
      </c>
      <c r="V91" s="49">
        <v>0</v>
      </c>
      <c r="W91" s="49">
        <v>1</v>
      </c>
      <c r="X91" s="49">
        <v>0</v>
      </c>
      <c r="Y91" s="49">
        <v>0.701752</v>
      </c>
      <c r="Z91" s="49">
        <v>0</v>
      </c>
      <c r="AA91" s="49">
        <v>0</v>
      </c>
      <c r="AB91" s="73">
        <v>91</v>
      </c>
      <c r="AC91" s="73"/>
      <c r="AD91" s="74"/>
      <c r="AE91" s="80" t="s">
        <v>1439</v>
      </c>
      <c r="AF91" s="80">
        <v>508</v>
      </c>
      <c r="AG91" s="80">
        <v>988</v>
      </c>
      <c r="AH91" s="80">
        <v>2264</v>
      </c>
      <c r="AI91" s="80">
        <v>1149</v>
      </c>
      <c r="AJ91" s="80"/>
      <c r="AK91" s="80" t="s">
        <v>1594</v>
      </c>
      <c r="AL91" s="80" t="s">
        <v>1664</v>
      </c>
      <c r="AM91" s="84" t="s">
        <v>1802</v>
      </c>
      <c r="AN91" s="80"/>
      <c r="AO91" s="82">
        <v>42543.753703703704</v>
      </c>
      <c r="AP91" s="84" t="s">
        <v>1899</v>
      </c>
      <c r="AQ91" s="80" t="b">
        <v>0</v>
      </c>
      <c r="AR91" s="80" t="b">
        <v>0</v>
      </c>
      <c r="AS91" s="80" t="b">
        <v>1</v>
      </c>
      <c r="AT91" s="80" t="s">
        <v>1954</v>
      </c>
      <c r="AU91" s="80">
        <v>16</v>
      </c>
      <c r="AV91" s="84" t="s">
        <v>1965</v>
      </c>
      <c r="AW91" s="80" t="b">
        <v>0</v>
      </c>
      <c r="AX91" s="80" t="s">
        <v>2031</v>
      </c>
      <c r="AY91" s="84" t="s">
        <v>2120</v>
      </c>
      <c r="AZ91" s="80" t="s">
        <v>66</v>
      </c>
      <c r="BA91" s="80" t="str">
        <f>REPLACE(INDEX(GroupVertices[Group],MATCH(Vertices[[#This Row],[Vertex]],GroupVertices[Vertex],0)),1,1,"")</f>
        <v>15</v>
      </c>
      <c r="BB91" s="48"/>
      <c r="BC91" s="48"/>
      <c r="BD91" s="48"/>
      <c r="BE91" s="48"/>
      <c r="BF91" s="48"/>
      <c r="BG91" s="48"/>
      <c r="BH91" s="121" t="s">
        <v>2601</v>
      </c>
      <c r="BI91" s="121" t="s">
        <v>2601</v>
      </c>
      <c r="BJ91" s="121" t="s">
        <v>2723</v>
      </c>
      <c r="BK91" s="121" t="s">
        <v>2723</v>
      </c>
      <c r="BL91" s="121">
        <v>1</v>
      </c>
      <c r="BM91" s="124">
        <v>4</v>
      </c>
      <c r="BN91" s="121">
        <v>2</v>
      </c>
      <c r="BO91" s="124">
        <v>8</v>
      </c>
      <c r="BP91" s="121">
        <v>0</v>
      </c>
      <c r="BQ91" s="124">
        <v>0</v>
      </c>
      <c r="BR91" s="121">
        <v>22</v>
      </c>
      <c r="BS91" s="124">
        <v>88</v>
      </c>
      <c r="BT91" s="121">
        <v>25</v>
      </c>
      <c r="BU91" s="2"/>
      <c r="BV91" s="3"/>
      <c r="BW91" s="3"/>
      <c r="BX91" s="3"/>
      <c r="BY91" s="3"/>
    </row>
    <row r="92" spans="1:77" ht="41.45" customHeight="1">
      <c r="A92" s="66" t="s">
        <v>314</v>
      </c>
      <c r="C92" s="67"/>
      <c r="D92" s="67" t="s">
        <v>64</v>
      </c>
      <c r="E92" s="68">
        <v>181.12382298740312</v>
      </c>
      <c r="F92" s="70">
        <v>99.92385551640392</v>
      </c>
      <c r="G92" s="102" t="s">
        <v>727</v>
      </c>
      <c r="H92" s="67"/>
      <c r="I92" s="71" t="s">
        <v>314</v>
      </c>
      <c r="J92" s="72"/>
      <c r="K92" s="72"/>
      <c r="L92" s="71" t="s">
        <v>2286</v>
      </c>
      <c r="M92" s="75">
        <v>26.37641823312229</v>
      </c>
      <c r="N92" s="76">
        <v>3218.322998046875</v>
      </c>
      <c r="O92" s="76">
        <v>4123.6767578125</v>
      </c>
      <c r="P92" s="77"/>
      <c r="Q92" s="78"/>
      <c r="R92" s="78"/>
      <c r="S92" s="88"/>
      <c r="T92" s="48">
        <v>0</v>
      </c>
      <c r="U92" s="48">
        <v>1</v>
      </c>
      <c r="V92" s="49">
        <v>0</v>
      </c>
      <c r="W92" s="49">
        <v>0.001946</v>
      </c>
      <c r="X92" s="49">
        <v>0.001478</v>
      </c>
      <c r="Y92" s="49">
        <v>0.434514</v>
      </c>
      <c r="Z92" s="49">
        <v>0</v>
      </c>
      <c r="AA92" s="49">
        <v>0</v>
      </c>
      <c r="AB92" s="73">
        <v>92</v>
      </c>
      <c r="AC92" s="73"/>
      <c r="AD92" s="74"/>
      <c r="AE92" s="80" t="s">
        <v>1440</v>
      </c>
      <c r="AF92" s="80">
        <v>926</v>
      </c>
      <c r="AG92" s="80">
        <v>905</v>
      </c>
      <c r="AH92" s="80">
        <v>3562</v>
      </c>
      <c r="AI92" s="80">
        <v>7054</v>
      </c>
      <c r="AJ92" s="80"/>
      <c r="AK92" s="80" t="s">
        <v>1595</v>
      </c>
      <c r="AL92" s="80" t="s">
        <v>1722</v>
      </c>
      <c r="AM92" s="80"/>
      <c r="AN92" s="80"/>
      <c r="AO92" s="82">
        <v>40925.47335648148</v>
      </c>
      <c r="AP92" s="84" t="s">
        <v>1900</v>
      </c>
      <c r="AQ92" s="80" t="b">
        <v>1</v>
      </c>
      <c r="AR92" s="80" t="b">
        <v>0</v>
      </c>
      <c r="AS92" s="80" t="b">
        <v>1</v>
      </c>
      <c r="AT92" s="80" t="s">
        <v>1298</v>
      </c>
      <c r="AU92" s="80">
        <v>28</v>
      </c>
      <c r="AV92" s="84" t="s">
        <v>1965</v>
      </c>
      <c r="AW92" s="80" t="b">
        <v>0</v>
      </c>
      <c r="AX92" s="80" t="s">
        <v>2031</v>
      </c>
      <c r="AY92" s="84" t="s">
        <v>2121</v>
      </c>
      <c r="AZ92" s="80" t="s">
        <v>66</v>
      </c>
      <c r="BA92" s="80" t="str">
        <f>REPLACE(INDEX(GroupVertices[Group],MATCH(Vertices[[#This Row],[Vertex]],GroupVertices[Vertex],0)),1,1,"")</f>
        <v>5</v>
      </c>
      <c r="BB92" s="48"/>
      <c r="BC92" s="48"/>
      <c r="BD92" s="48"/>
      <c r="BE92" s="48"/>
      <c r="BF92" s="48"/>
      <c r="BG92" s="48"/>
      <c r="BH92" s="121" t="s">
        <v>2910</v>
      </c>
      <c r="BI92" s="121" t="s">
        <v>2910</v>
      </c>
      <c r="BJ92" s="121" t="s">
        <v>3037</v>
      </c>
      <c r="BK92" s="121" t="s">
        <v>3037</v>
      </c>
      <c r="BL92" s="121">
        <v>2</v>
      </c>
      <c r="BM92" s="124">
        <v>5.405405405405405</v>
      </c>
      <c r="BN92" s="121">
        <v>3</v>
      </c>
      <c r="BO92" s="124">
        <v>8.108108108108109</v>
      </c>
      <c r="BP92" s="121">
        <v>0</v>
      </c>
      <c r="BQ92" s="124">
        <v>0</v>
      </c>
      <c r="BR92" s="121">
        <v>32</v>
      </c>
      <c r="BS92" s="124">
        <v>86.48648648648648</v>
      </c>
      <c r="BT92" s="121">
        <v>37</v>
      </c>
      <c r="BU92" s="2"/>
      <c r="BV92" s="3"/>
      <c r="BW92" s="3"/>
      <c r="BX92" s="3"/>
      <c r="BY92" s="3"/>
    </row>
    <row r="93" spans="1:77" ht="41.45" customHeight="1">
      <c r="A93" s="66" t="s">
        <v>315</v>
      </c>
      <c r="C93" s="67"/>
      <c r="D93" s="67" t="s">
        <v>64</v>
      </c>
      <c r="E93" s="68">
        <v>166.16747027490976</v>
      </c>
      <c r="F93" s="70">
        <v>99.98340656718094</v>
      </c>
      <c r="G93" s="102" t="s">
        <v>2003</v>
      </c>
      <c r="H93" s="67"/>
      <c r="I93" s="71" t="s">
        <v>315</v>
      </c>
      <c r="J93" s="72"/>
      <c r="K93" s="72"/>
      <c r="L93" s="71" t="s">
        <v>2287</v>
      </c>
      <c r="M93" s="75">
        <v>6.5300380441649235</v>
      </c>
      <c r="N93" s="76">
        <v>4871.17041015625</v>
      </c>
      <c r="O93" s="76">
        <v>1210.8714599609375</v>
      </c>
      <c r="P93" s="77"/>
      <c r="Q93" s="78"/>
      <c r="R93" s="78"/>
      <c r="S93" s="88"/>
      <c r="T93" s="48">
        <v>0</v>
      </c>
      <c r="U93" s="48">
        <v>1</v>
      </c>
      <c r="V93" s="49">
        <v>0</v>
      </c>
      <c r="W93" s="49">
        <v>0.001695</v>
      </c>
      <c r="X93" s="49">
        <v>0.00061</v>
      </c>
      <c r="Y93" s="49">
        <v>0.418364</v>
      </c>
      <c r="Z93" s="49">
        <v>0</v>
      </c>
      <c r="AA93" s="49">
        <v>0</v>
      </c>
      <c r="AB93" s="73">
        <v>93</v>
      </c>
      <c r="AC93" s="73"/>
      <c r="AD93" s="74"/>
      <c r="AE93" s="80" t="s">
        <v>1441</v>
      </c>
      <c r="AF93" s="80">
        <v>797</v>
      </c>
      <c r="AG93" s="80">
        <v>198</v>
      </c>
      <c r="AH93" s="80">
        <v>7916</v>
      </c>
      <c r="AI93" s="80">
        <v>752</v>
      </c>
      <c r="AJ93" s="80"/>
      <c r="AK93" s="80" t="s">
        <v>1596</v>
      </c>
      <c r="AL93" s="80" t="s">
        <v>1723</v>
      </c>
      <c r="AM93" s="80"/>
      <c r="AN93" s="80"/>
      <c r="AO93" s="82">
        <v>41644.188055555554</v>
      </c>
      <c r="AP93" s="84" t="s">
        <v>1901</v>
      </c>
      <c r="AQ93" s="80" t="b">
        <v>0</v>
      </c>
      <c r="AR93" s="80" t="b">
        <v>0</v>
      </c>
      <c r="AS93" s="80" t="b">
        <v>0</v>
      </c>
      <c r="AT93" s="80" t="s">
        <v>1962</v>
      </c>
      <c r="AU93" s="80">
        <v>20</v>
      </c>
      <c r="AV93" s="84" t="s">
        <v>1965</v>
      </c>
      <c r="AW93" s="80" t="b">
        <v>0</v>
      </c>
      <c r="AX93" s="80" t="s">
        <v>2031</v>
      </c>
      <c r="AY93" s="84" t="s">
        <v>2122</v>
      </c>
      <c r="AZ93" s="80" t="s">
        <v>66</v>
      </c>
      <c r="BA93" s="80" t="str">
        <f>REPLACE(INDEX(GroupVertices[Group],MATCH(Vertices[[#This Row],[Vertex]],GroupVertices[Vertex],0)),1,1,"")</f>
        <v>7</v>
      </c>
      <c r="BB93" s="48"/>
      <c r="BC93" s="48"/>
      <c r="BD93" s="48"/>
      <c r="BE93" s="48"/>
      <c r="BF93" s="48" t="s">
        <v>592</v>
      </c>
      <c r="BG93" s="48" t="s">
        <v>592</v>
      </c>
      <c r="BH93" s="121" t="s">
        <v>2911</v>
      </c>
      <c r="BI93" s="121" t="s">
        <v>2911</v>
      </c>
      <c r="BJ93" s="121" t="s">
        <v>3038</v>
      </c>
      <c r="BK93" s="121" t="s">
        <v>3038</v>
      </c>
      <c r="BL93" s="121">
        <v>0</v>
      </c>
      <c r="BM93" s="124">
        <v>0</v>
      </c>
      <c r="BN93" s="121">
        <v>0</v>
      </c>
      <c r="BO93" s="124">
        <v>0</v>
      </c>
      <c r="BP93" s="121">
        <v>0</v>
      </c>
      <c r="BQ93" s="124">
        <v>0</v>
      </c>
      <c r="BR93" s="121">
        <v>8</v>
      </c>
      <c r="BS93" s="124">
        <v>100</v>
      </c>
      <c r="BT93" s="121">
        <v>8</v>
      </c>
      <c r="BU93" s="2"/>
      <c r="BV93" s="3"/>
      <c r="BW93" s="3"/>
      <c r="BX93" s="3"/>
      <c r="BY93" s="3"/>
    </row>
    <row r="94" spans="1:77" ht="41.45" customHeight="1">
      <c r="A94" s="66" t="s">
        <v>330</v>
      </c>
      <c r="C94" s="67"/>
      <c r="D94" s="67" t="s">
        <v>64</v>
      </c>
      <c r="E94" s="68">
        <v>164.4962512306566</v>
      </c>
      <c r="F94" s="70">
        <v>99.99006078643326</v>
      </c>
      <c r="G94" s="102" t="s">
        <v>2004</v>
      </c>
      <c r="H94" s="67"/>
      <c r="I94" s="71" t="s">
        <v>330</v>
      </c>
      <c r="J94" s="72"/>
      <c r="K94" s="72"/>
      <c r="L94" s="71" t="s">
        <v>2288</v>
      </c>
      <c r="M94" s="75">
        <v>4.312408574677467</v>
      </c>
      <c r="N94" s="76">
        <v>5400.91650390625</v>
      </c>
      <c r="O94" s="76">
        <v>1315.6925048828125</v>
      </c>
      <c r="P94" s="77"/>
      <c r="Q94" s="78"/>
      <c r="R94" s="78"/>
      <c r="S94" s="88"/>
      <c r="T94" s="48">
        <v>6</v>
      </c>
      <c r="U94" s="48">
        <v>1</v>
      </c>
      <c r="V94" s="49">
        <v>785.872294</v>
      </c>
      <c r="W94" s="49">
        <v>0.002179</v>
      </c>
      <c r="X94" s="49">
        <v>0.004974</v>
      </c>
      <c r="Y94" s="49">
        <v>1.894338</v>
      </c>
      <c r="Z94" s="49">
        <v>0</v>
      </c>
      <c r="AA94" s="49">
        <v>0</v>
      </c>
      <c r="AB94" s="73">
        <v>94</v>
      </c>
      <c r="AC94" s="73"/>
      <c r="AD94" s="74"/>
      <c r="AE94" s="80" t="s">
        <v>1442</v>
      </c>
      <c r="AF94" s="80">
        <v>124</v>
      </c>
      <c r="AG94" s="80">
        <v>119</v>
      </c>
      <c r="AH94" s="80">
        <v>116</v>
      </c>
      <c r="AI94" s="80">
        <v>273</v>
      </c>
      <c r="AJ94" s="80"/>
      <c r="AK94" s="80" t="s">
        <v>1597</v>
      </c>
      <c r="AL94" s="80" t="s">
        <v>1326</v>
      </c>
      <c r="AM94" s="80"/>
      <c r="AN94" s="80"/>
      <c r="AO94" s="82">
        <v>40852.71748842593</v>
      </c>
      <c r="AP94" s="84" t="s">
        <v>1902</v>
      </c>
      <c r="AQ94" s="80" t="b">
        <v>1</v>
      </c>
      <c r="AR94" s="80" t="b">
        <v>0</v>
      </c>
      <c r="AS94" s="80" t="b">
        <v>1</v>
      </c>
      <c r="AT94" s="80" t="s">
        <v>1298</v>
      </c>
      <c r="AU94" s="80">
        <v>3</v>
      </c>
      <c r="AV94" s="84" t="s">
        <v>1965</v>
      </c>
      <c r="AW94" s="80" t="b">
        <v>0</v>
      </c>
      <c r="AX94" s="80" t="s">
        <v>2031</v>
      </c>
      <c r="AY94" s="84" t="s">
        <v>2123</v>
      </c>
      <c r="AZ94" s="80" t="s">
        <v>66</v>
      </c>
      <c r="BA94" s="80" t="str">
        <f>REPLACE(INDEX(GroupVertices[Group],MATCH(Vertices[[#This Row],[Vertex]],GroupVertices[Vertex],0)),1,1,"")</f>
        <v>7</v>
      </c>
      <c r="BB94" s="48"/>
      <c r="BC94" s="48"/>
      <c r="BD94" s="48"/>
      <c r="BE94" s="48"/>
      <c r="BF94" s="48" t="s">
        <v>592</v>
      </c>
      <c r="BG94" s="48" t="s">
        <v>592</v>
      </c>
      <c r="BH94" s="121" t="s">
        <v>2911</v>
      </c>
      <c r="BI94" s="121" t="s">
        <v>2911</v>
      </c>
      <c r="BJ94" s="121" t="s">
        <v>3038</v>
      </c>
      <c r="BK94" s="121" t="s">
        <v>3038</v>
      </c>
      <c r="BL94" s="121">
        <v>0</v>
      </c>
      <c r="BM94" s="124">
        <v>0</v>
      </c>
      <c r="BN94" s="121">
        <v>0</v>
      </c>
      <c r="BO94" s="124">
        <v>0</v>
      </c>
      <c r="BP94" s="121">
        <v>0</v>
      </c>
      <c r="BQ94" s="124">
        <v>0</v>
      </c>
      <c r="BR94" s="121">
        <v>8</v>
      </c>
      <c r="BS94" s="124">
        <v>100</v>
      </c>
      <c r="BT94" s="121">
        <v>8</v>
      </c>
      <c r="BU94" s="2"/>
      <c r="BV94" s="3"/>
      <c r="BW94" s="3"/>
      <c r="BX94" s="3"/>
      <c r="BY94" s="3"/>
    </row>
    <row r="95" spans="1:77" ht="41.45" customHeight="1">
      <c r="A95" s="66" t="s">
        <v>316</v>
      </c>
      <c r="C95" s="67"/>
      <c r="D95" s="67" t="s">
        <v>64</v>
      </c>
      <c r="E95" s="68">
        <v>167.75407063337792</v>
      </c>
      <c r="F95" s="70">
        <v>99.97708927042241</v>
      </c>
      <c r="G95" s="102" t="s">
        <v>728</v>
      </c>
      <c r="H95" s="67"/>
      <c r="I95" s="71" t="s">
        <v>316</v>
      </c>
      <c r="J95" s="72"/>
      <c r="K95" s="72"/>
      <c r="L95" s="71" t="s">
        <v>2289</v>
      </c>
      <c r="M95" s="75">
        <v>8.635382477222635</v>
      </c>
      <c r="N95" s="76">
        <v>8582.029296875</v>
      </c>
      <c r="O95" s="76">
        <v>1697.6324462890625</v>
      </c>
      <c r="P95" s="77"/>
      <c r="Q95" s="78"/>
      <c r="R95" s="78"/>
      <c r="S95" s="88"/>
      <c r="T95" s="48">
        <v>2</v>
      </c>
      <c r="U95" s="48">
        <v>1</v>
      </c>
      <c r="V95" s="49">
        <v>0</v>
      </c>
      <c r="W95" s="49">
        <v>1</v>
      </c>
      <c r="X95" s="49">
        <v>0</v>
      </c>
      <c r="Y95" s="49">
        <v>1.298241</v>
      </c>
      <c r="Z95" s="49">
        <v>0</v>
      </c>
      <c r="AA95" s="49">
        <v>0</v>
      </c>
      <c r="AB95" s="73">
        <v>95</v>
      </c>
      <c r="AC95" s="73"/>
      <c r="AD95" s="74"/>
      <c r="AE95" s="80" t="s">
        <v>1443</v>
      </c>
      <c r="AF95" s="80">
        <v>170</v>
      </c>
      <c r="AG95" s="80">
        <v>273</v>
      </c>
      <c r="AH95" s="80">
        <v>354</v>
      </c>
      <c r="AI95" s="80">
        <v>247</v>
      </c>
      <c r="AJ95" s="80"/>
      <c r="AK95" s="80" t="s">
        <v>1598</v>
      </c>
      <c r="AL95" s="80" t="s">
        <v>1724</v>
      </c>
      <c r="AM95" s="80"/>
      <c r="AN95" s="80"/>
      <c r="AO95" s="82">
        <v>43235.422951388886</v>
      </c>
      <c r="AP95" s="80"/>
      <c r="AQ95" s="80" t="b">
        <v>1</v>
      </c>
      <c r="AR95" s="80" t="b">
        <v>0</v>
      </c>
      <c r="AS95" s="80" t="b">
        <v>0</v>
      </c>
      <c r="AT95" s="80" t="s">
        <v>1298</v>
      </c>
      <c r="AU95" s="80">
        <v>2</v>
      </c>
      <c r="AV95" s="80"/>
      <c r="AW95" s="80" t="b">
        <v>0</v>
      </c>
      <c r="AX95" s="80" t="s">
        <v>2031</v>
      </c>
      <c r="AY95" s="84" t="s">
        <v>2124</v>
      </c>
      <c r="AZ95" s="80" t="s">
        <v>66</v>
      </c>
      <c r="BA95" s="80" t="str">
        <f>REPLACE(INDEX(GroupVertices[Group],MATCH(Vertices[[#This Row],[Vertex]],GroupVertices[Vertex],0)),1,1,"")</f>
        <v>14</v>
      </c>
      <c r="BB95" s="48"/>
      <c r="BC95" s="48"/>
      <c r="BD95" s="48"/>
      <c r="BE95" s="48"/>
      <c r="BF95" s="48" t="s">
        <v>602</v>
      </c>
      <c r="BG95" s="48" t="s">
        <v>602</v>
      </c>
      <c r="BH95" s="121" t="s">
        <v>2600</v>
      </c>
      <c r="BI95" s="121" t="s">
        <v>2600</v>
      </c>
      <c r="BJ95" s="121" t="s">
        <v>2722</v>
      </c>
      <c r="BK95" s="121" t="s">
        <v>2722</v>
      </c>
      <c r="BL95" s="121">
        <v>1</v>
      </c>
      <c r="BM95" s="124">
        <v>2.7777777777777777</v>
      </c>
      <c r="BN95" s="121">
        <v>1</v>
      </c>
      <c r="BO95" s="124">
        <v>2.7777777777777777</v>
      </c>
      <c r="BP95" s="121">
        <v>0</v>
      </c>
      <c r="BQ95" s="124">
        <v>0</v>
      </c>
      <c r="BR95" s="121">
        <v>34</v>
      </c>
      <c r="BS95" s="124">
        <v>94.44444444444444</v>
      </c>
      <c r="BT95" s="121">
        <v>36</v>
      </c>
      <c r="BU95" s="2"/>
      <c r="BV95" s="3"/>
      <c r="BW95" s="3"/>
      <c r="BX95" s="3"/>
      <c r="BY95" s="3"/>
    </row>
    <row r="96" spans="1:77" ht="41.45" customHeight="1">
      <c r="A96" s="66" t="s">
        <v>317</v>
      </c>
      <c r="C96" s="67"/>
      <c r="D96" s="67" t="s">
        <v>64</v>
      </c>
      <c r="E96" s="68">
        <v>171.4772928079166</v>
      </c>
      <c r="F96" s="70">
        <v>99.96226468069574</v>
      </c>
      <c r="G96" s="102" t="s">
        <v>729</v>
      </c>
      <c r="H96" s="67"/>
      <c r="I96" s="71" t="s">
        <v>317</v>
      </c>
      <c r="J96" s="72"/>
      <c r="K96" s="72"/>
      <c r="L96" s="71" t="s">
        <v>2290</v>
      </c>
      <c r="M96" s="75">
        <v>13.575924080131399</v>
      </c>
      <c r="N96" s="76">
        <v>8582.029296875</v>
      </c>
      <c r="O96" s="76">
        <v>785.6357421875</v>
      </c>
      <c r="P96" s="77"/>
      <c r="Q96" s="78"/>
      <c r="R96" s="78"/>
      <c r="S96" s="88"/>
      <c r="T96" s="48">
        <v>0</v>
      </c>
      <c r="U96" s="48">
        <v>1</v>
      </c>
      <c r="V96" s="49">
        <v>0</v>
      </c>
      <c r="W96" s="49">
        <v>1</v>
      </c>
      <c r="X96" s="49">
        <v>0</v>
      </c>
      <c r="Y96" s="49">
        <v>0.701752</v>
      </c>
      <c r="Z96" s="49">
        <v>0</v>
      </c>
      <c r="AA96" s="49">
        <v>0</v>
      </c>
      <c r="AB96" s="73">
        <v>96</v>
      </c>
      <c r="AC96" s="73"/>
      <c r="AD96" s="74"/>
      <c r="AE96" s="80" t="s">
        <v>1444</v>
      </c>
      <c r="AF96" s="80">
        <v>97</v>
      </c>
      <c r="AG96" s="80">
        <v>449</v>
      </c>
      <c r="AH96" s="80">
        <v>2130</v>
      </c>
      <c r="AI96" s="80">
        <v>102</v>
      </c>
      <c r="AJ96" s="80"/>
      <c r="AK96" s="80" t="s">
        <v>1599</v>
      </c>
      <c r="AL96" s="80" t="s">
        <v>1725</v>
      </c>
      <c r="AM96" s="84" t="s">
        <v>1803</v>
      </c>
      <c r="AN96" s="80"/>
      <c r="AO96" s="82">
        <v>42765.8484837963</v>
      </c>
      <c r="AP96" s="80"/>
      <c r="AQ96" s="80" t="b">
        <v>0</v>
      </c>
      <c r="AR96" s="80" t="b">
        <v>0</v>
      </c>
      <c r="AS96" s="80" t="b">
        <v>1</v>
      </c>
      <c r="AT96" s="80" t="s">
        <v>1298</v>
      </c>
      <c r="AU96" s="80">
        <v>6</v>
      </c>
      <c r="AV96" s="84" t="s">
        <v>1965</v>
      </c>
      <c r="AW96" s="80" t="b">
        <v>0</v>
      </c>
      <c r="AX96" s="80" t="s">
        <v>2031</v>
      </c>
      <c r="AY96" s="84" t="s">
        <v>2125</v>
      </c>
      <c r="AZ96" s="80" t="s">
        <v>66</v>
      </c>
      <c r="BA96" s="80" t="str">
        <f>REPLACE(INDEX(GroupVertices[Group],MATCH(Vertices[[#This Row],[Vertex]],GroupVertices[Vertex],0)),1,1,"")</f>
        <v>14</v>
      </c>
      <c r="BB96" s="48"/>
      <c r="BC96" s="48"/>
      <c r="BD96" s="48"/>
      <c r="BE96" s="48"/>
      <c r="BF96" s="48" t="s">
        <v>607</v>
      </c>
      <c r="BG96" s="48" t="s">
        <v>607</v>
      </c>
      <c r="BH96" s="121" t="s">
        <v>2600</v>
      </c>
      <c r="BI96" s="121" t="s">
        <v>2600</v>
      </c>
      <c r="BJ96" s="121" t="s">
        <v>2722</v>
      </c>
      <c r="BK96" s="121" t="s">
        <v>2722</v>
      </c>
      <c r="BL96" s="121">
        <v>1</v>
      </c>
      <c r="BM96" s="124">
        <v>2.7777777777777777</v>
      </c>
      <c r="BN96" s="121">
        <v>1</v>
      </c>
      <c r="BO96" s="124">
        <v>2.7777777777777777</v>
      </c>
      <c r="BP96" s="121">
        <v>0</v>
      </c>
      <c r="BQ96" s="124">
        <v>0</v>
      </c>
      <c r="BR96" s="121">
        <v>34</v>
      </c>
      <c r="BS96" s="124">
        <v>94.44444444444444</v>
      </c>
      <c r="BT96" s="121">
        <v>36</v>
      </c>
      <c r="BU96" s="2"/>
      <c r="BV96" s="3"/>
      <c r="BW96" s="3"/>
      <c r="BX96" s="3"/>
      <c r="BY96" s="3"/>
    </row>
    <row r="97" spans="1:77" ht="41.45" customHeight="1">
      <c r="A97" s="66" t="s">
        <v>318</v>
      </c>
      <c r="C97" s="67"/>
      <c r="D97" s="67" t="s">
        <v>64</v>
      </c>
      <c r="E97" s="68">
        <v>162.23270138590865</v>
      </c>
      <c r="F97" s="70">
        <v>99.99907346314208</v>
      </c>
      <c r="G97" s="102" t="s">
        <v>677</v>
      </c>
      <c r="H97" s="67"/>
      <c r="I97" s="71" t="s">
        <v>318</v>
      </c>
      <c r="J97" s="72"/>
      <c r="K97" s="72"/>
      <c r="L97" s="71" t="s">
        <v>2291</v>
      </c>
      <c r="M97" s="75">
        <v>1.3087838501817979</v>
      </c>
      <c r="N97" s="76">
        <v>6105.17919921875</v>
      </c>
      <c r="O97" s="76">
        <v>1647.33984375</v>
      </c>
      <c r="P97" s="77"/>
      <c r="Q97" s="78"/>
      <c r="R97" s="78"/>
      <c r="S97" s="88"/>
      <c r="T97" s="48">
        <v>0</v>
      </c>
      <c r="U97" s="48">
        <v>2</v>
      </c>
      <c r="V97" s="49">
        <v>0</v>
      </c>
      <c r="W97" s="49">
        <v>0.002232</v>
      </c>
      <c r="X97" s="49">
        <v>0.004707</v>
      </c>
      <c r="Y97" s="49">
        <v>0.584577</v>
      </c>
      <c r="Z97" s="49">
        <v>0.5</v>
      </c>
      <c r="AA97" s="49">
        <v>0</v>
      </c>
      <c r="AB97" s="73">
        <v>97</v>
      </c>
      <c r="AC97" s="73"/>
      <c r="AD97" s="74"/>
      <c r="AE97" s="80" t="s">
        <v>1445</v>
      </c>
      <c r="AF97" s="80">
        <v>30</v>
      </c>
      <c r="AG97" s="80">
        <v>12</v>
      </c>
      <c r="AH97" s="80">
        <v>19</v>
      </c>
      <c r="AI97" s="80">
        <v>23</v>
      </c>
      <c r="AJ97" s="80"/>
      <c r="AK97" s="80"/>
      <c r="AL97" s="80"/>
      <c r="AM97" s="80"/>
      <c r="AN97" s="80"/>
      <c r="AO97" s="82">
        <v>43135.76451388889</v>
      </c>
      <c r="AP97" s="80"/>
      <c r="AQ97" s="80" t="b">
        <v>1</v>
      </c>
      <c r="AR97" s="80" t="b">
        <v>1</v>
      </c>
      <c r="AS97" s="80" t="b">
        <v>0</v>
      </c>
      <c r="AT97" s="80" t="s">
        <v>1956</v>
      </c>
      <c r="AU97" s="80">
        <v>0</v>
      </c>
      <c r="AV97" s="80"/>
      <c r="AW97" s="80" t="b">
        <v>0</v>
      </c>
      <c r="AX97" s="80" t="s">
        <v>2031</v>
      </c>
      <c r="AY97" s="84" t="s">
        <v>2126</v>
      </c>
      <c r="AZ97" s="80" t="s">
        <v>66</v>
      </c>
      <c r="BA97" s="80" t="str">
        <f>REPLACE(INDEX(GroupVertices[Group],MATCH(Vertices[[#This Row],[Vertex]],GroupVertices[Vertex],0)),1,1,"")</f>
        <v>7</v>
      </c>
      <c r="BB97" s="48" t="s">
        <v>539</v>
      </c>
      <c r="BC97" s="48" t="s">
        <v>539</v>
      </c>
      <c r="BD97" s="48" t="s">
        <v>574</v>
      </c>
      <c r="BE97" s="48" t="s">
        <v>574</v>
      </c>
      <c r="BF97" s="48" t="s">
        <v>595</v>
      </c>
      <c r="BG97" s="48" t="s">
        <v>595</v>
      </c>
      <c r="BH97" s="121" t="s">
        <v>2912</v>
      </c>
      <c r="BI97" s="121" t="s">
        <v>2975</v>
      </c>
      <c r="BJ97" s="121" t="s">
        <v>3039</v>
      </c>
      <c r="BK97" s="121" t="s">
        <v>3039</v>
      </c>
      <c r="BL97" s="121">
        <v>5</v>
      </c>
      <c r="BM97" s="124">
        <v>6.4935064935064934</v>
      </c>
      <c r="BN97" s="121">
        <v>3</v>
      </c>
      <c r="BO97" s="124">
        <v>3.896103896103896</v>
      </c>
      <c r="BP97" s="121">
        <v>0</v>
      </c>
      <c r="BQ97" s="124">
        <v>0</v>
      </c>
      <c r="BR97" s="121">
        <v>69</v>
      </c>
      <c r="BS97" s="124">
        <v>89.6103896103896</v>
      </c>
      <c r="BT97" s="121">
        <v>77</v>
      </c>
      <c r="BU97" s="2"/>
      <c r="BV97" s="3"/>
      <c r="BW97" s="3"/>
      <c r="BX97" s="3"/>
      <c r="BY97" s="3"/>
    </row>
    <row r="98" spans="1:77" ht="41.45" customHeight="1">
      <c r="A98" s="66" t="s">
        <v>319</v>
      </c>
      <c r="C98" s="67"/>
      <c r="D98" s="67" t="s">
        <v>64</v>
      </c>
      <c r="E98" s="68">
        <v>171.66768485093277</v>
      </c>
      <c r="F98" s="70">
        <v>99.96150660508472</v>
      </c>
      <c r="G98" s="102" t="s">
        <v>2005</v>
      </c>
      <c r="H98" s="67"/>
      <c r="I98" s="71" t="s">
        <v>319</v>
      </c>
      <c r="J98" s="72"/>
      <c r="K98" s="72"/>
      <c r="L98" s="71" t="s">
        <v>2292</v>
      </c>
      <c r="M98" s="75">
        <v>13.828565412098325</v>
      </c>
      <c r="N98" s="76">
        <v>5190.22412109375</v>
      </c>
      <c r="O98" s="76">
        <v>465.59735107421875</v>
      </c>
      <c r="P98" s="77"/>
      <c r="Q98" s="78"/>
      <c r="R98" s="78"/>
      <c r="S98" s="88"/>
      <c r="T98" s="48">
        <v>0</v>
      </c>
      <c r="U98" s="48">
        <v>1</v>
      </c>
      <c r="V98" s="49">
        <v>0</v>
      </c>
      <c r="W98" s="49">
        <v>0.001695</v>
      </c>
      <c r="X98" s="49">
        <v>0.00061</v>
      </c>
      <c r="Y98" s="49">
        <v>0.418364</v>
      </c>
      <c r="Z98" s="49">
        <v>0</v>
      </c>
      <c r="AA98" s="49">
        <v>0</v>
      </c>
      <c r="AB98" s="73">
        <v>98</v>
      </c>
      <c r="AC98" s="73"/>
      <c r="AD98" s="74"/>
      <c r="AE98" s="80" t="s">
        <v>1446</v>
      </c>
      <c r="AF98" s="80">
        <v>757</v>
      </c>
      <c r="AG98" s="80">
        <v>458</v>
      </c>
      <c r="AH98" s="80">
        <v>4904</v>
      </c>
      <c r="AI98" s="80">
        <v>8783</v>
      </c>
      <c r="AJ98" s="80"/>
      <c r="AK98" s="80" t="s">
        <v>1600</v>
      </c>
      <c r="AL98" s="80" t="s">
        <v>1671</v>
      </c>
      <c r="AM98" s="80"/>
      <c r="AN98" s="80"/>
      <c r="AO98" s="82">
        <v>41058.95185185185</v>
      </c>
      <c r="AP98" s="84" t="s">
        <v>1903</v>
      </c>
      <c r="AQ98" s="80" t="b">
        <v>0</v>
      </c>
      <c r="AR98" s="80" t="b">
        <v>0</v>
      </c>
      <c r="AS98" s="80" t="b">
        <v>0</v>
      </c>
      <c r="AT98" s="80" t="s">
        <v>1298</v>
      </c>
      <c r="AU98" s="80">
        <v>24</v>
      </c>
      <c r="AV98" s="84" t="s">
        <v>1965</v>
      </c>
      <c r="AW98" s="80" t="b">
        <v>0</v>
      </c>
      <c r="AX98" s="80" t="s">
        <v>2031</v>
      </c>
      <c r="AY98" s="84" t="s">
        <v>2127</v>
      </c>
      <c r="AZ98" s="80" t="s">
        <v>66</v>
      </c>
      <c r="BA98" s="80" t="str">
        <f>REPLACE(INDEX(GroupVertices[Group],MATCH(Vertices[[#This Row],[Vertex]],GroupVertices[Vertex],0)),1,1,"")</f>
        <v>7</v>
      </c>
      <c r="BB98" s="48"/>
      <c r="BC98" s="48"/>
      <c r="BD98" s="48"/>
      <c r="BE98" s="48"/>
      <c r="BF98" s="48" t="s">
        <v>592</v>
      </c>
      <c r="BG98" s="48" t="s">
        <v>592</v>
      </c>
      <c r="BH98" s="121" t="s">
        <v>2911</v>
      </c>
      <c r="BI98" s="121" t="s">
        <v>2911</v>
      </c>
      <c r="BJ98" s="121" t="s">
        <v>3038</v>
      </c>
      <c r="BK98" s="121" t="s">
        <v>3038</v>
      </c>
      <c r="BL98" s="121">
        <v>0</v>
      </c>
      <c r="BM98" s="124">
        <v>0</v>
      </c>
      <c r="BN98" s="121">
        <v>0</v>
      </c>
      <c r="BO98" s="124">
        <v>0</v>
      </c>
      <c r="BP98" s="121">
        <v>0</v>
      </c>
      <c r="BQ98" s="124">
        <v>0</v>
      </c>
      <c r="BR98" s="121">
        <v>8</v>
      </c>
      <c r="BS98" s="124">
        <v>100</v>
      </c>
      <c r="BT98" s="121">
        <v>8</v>
      </c>
      <c r="BU98" s="2"/>
      <c r="BV98" s="3"/>
      <c r="BW98" s="3"/>
      <c r="BX98" s="3"/>
      <c r="BY98" s="3"/>
    </row>
    <row r="99" spans="1:77" ht="41.45" customHeight="1">
      <c r="A99" s="66" t="s">
        <v>320</v>
      </c>
      <c r="C99" s="67"/>
      <c r="D99" s="67" t="s">
        <v>64</v>
      </c>
      <c r="E99" s="68">
        <v>164.5385605735491</v>
      </c>
      <c r="F99" s="70">
        <v>99.98989232518636</v>
      </c>
      <c r="G99" s="102" t="s">
        <v>730</v>
      </c>
      <c r="H99" s="67"/>
      <c r="I99" s="71" t="s">
        <v>320</v>
      </c>
      <c r="J99" s="72"/>
      <c r="K99" s="72"/>
      <c r="L99" s="71" t="s">
        <v>2293</v>
      </c>
      <c r="M99" s="75">
        <v>4.368551092892339</v>
      </c>
      <c r="N99" s="76">
        <v>2107.297119140625</v>
      </c>
      <c r="O99" s="76">
        <v>4417.140625</v>
      </c>
      <c r="P99" s="77"/>
      <c r="Q99" s="78"/>
      <c r="R99" s="78"/>
      <c r="S99" s="88"/>
      <c r="T99" s="48">
        <v>0</v>
      </c>
      <c r="U99" s="48">
        <v>1</v>
      </c>
      <c r="V99" s="49">
        <v>0</v>
      </c>
      <c r="W99" s="49">
        <v>0.002128</v>
      </c>
      <c r="X99" s="49">
        <v>0.002968</v>
      </c>
      <c r="Y99" s="49">
        <v>0.374287</v>
      </c>
      <c r="Z99" s="49">
        <v>0</v>
      </c>
      <c r="AA99" s="49">
        <v>0</v>
      </c>
      <c r="AB99" s="73">
        <v>99</v>
      </c>
      <c r="AC99" s="73"/>
      <c r="AD99" s="74"/>
      <c r="AE99" s="80" t="s">
        <v>1447</v>
      </c>
      <c r="AF99" s="80">
        <v>604</v>
      </c>
      <c r="AG99" s="80">
        <v>121</v>
      </c>
      <c r="AH99" s="80">
        <v>2218</v>
      </c>
      <c r="AI99" s="80">
        <v>898</v>
      </c>
      <c r="AJ99" s="80"/>
      <c r="AK99" s="80" t="s">
        <v>1601</v>
      </c>
      <c r="AL99" s="80" t="s">
        <v>1726</v>
      </c>
      <c r="AM99" s="80"/>
      <c r="AN99" s="80"/>
      <c r="AO99" s="82">
        <v>42881.76212962963</v>
      </c>
      <c r="AP99" s="80"/>
      <c r="AQ99" s="80" t="b">
        <v>1</v>
      </c>
      <c r="AR99" s="80" t="b">
        <v>0</v>
      </c>
      <c r="AS99" s="80" t="b">
        <v>0</v>
      </c>
      <c r="AT99" s="80" t="s">
        <v>1963</v>
      </c>
      <c r="AU99" s="80">
        <v>5</v>
      </c>
      <c r="AV99" s="80"/>
      <c r="AW99" s="80" t="b">
        <v>0</v>
      </c>
      <c r="AX99" s="80" t="s">
        <v>2031</v>
      </c>
      <c r="AY99" s="84" t="s">
        <v>2128</v>
      </c>
      <c r="AZ99" s="80" t="s">
        <v>66</v>
      </c>
      <c r="BA99" s="80" t="str">
        <f>REPLACE(INDEX(GroupVertices[Group],MATCH(Vertices[[#This Row],[Vertex]],GroupVertices[Vertex],0)),1,1,"")</f>
        <v>2</v>
      </c>
      <c r="BB99" s="48" t="s">
        <v>539</v>
      </c>
      <c r="BC99" s="48" t="s">
        <v>539</v>
      </c>
      <c r="BD99" s="48" t="s">
        <v>574</v>
      </c>
      <c r="BE99" s="48" t="s">
        <v>574</v>
      </c>
      <c r="BF99" s="48" t="s">
        <v>595</v>
      </c>
      <c r="BG99" s="48" t="s">
        <v>595</v>
      </c>
      <c r="BH99" s="121" t="s">
        <v>2874</v>
      </c>
      <c r="BI99" s="121" t="s">
        <v>2874</v>
      </c>
      <c r="BJ99" s="121" t="s">
        <v>2987</v>
      </c>
      <c r="BK99" s="121" t="s">
        <v>2987</v>
      </c>
      <c r="BL99" s="121">
        <v>4</v>
      </c>
      <c r="BM99" s="124">
        <v>13.333333333333334</v>
      </c>
      <c r="BN99" s="121">
        <v>1</v>
      </c>
      <c r="BO99" s="124">
        <v>3.3333333333333335</v>
      </c>
      <c r="BP99" s="121">
        <v>0</v>
      </c>
      <c r="BQ99" s="124">
        <v>0</v>
      </c>
      <c r="BR99" s="121">
        <v>25</v>
      </c>
      <c r="BS99" s="124">
        <v>83.33333333333333</v>
      </c>
      <c r="BT99" s="121">
        <v>30</v>
      </c>
      <c r="BU99" s="2"/>
      <c r="BV99" s="3"/>
      <c r="BW99" s="3"/>
      <c r="BX99" s="3"/>
      <c r="BY99" s="3"/>
    </row>
    <row r="100" spans="1:77" ht="41.45" customHeight="1">
      <c r="A100" s="66" t="s">
        <v>321</v>
      </c>
      <c r="C100" s="67"/>
      <c r="D100" s="67" t="s">
        <v>64</v>
      </c>
      <c r="E100" s="68">
        <v>178.75449978542397</v>
      </c>
      <c r="F100" s="70">
        <v>99.93328934622998</v>
      </c>
      <c r="G100" s="102" t="s">
        <v>731</v>
      </c>
      <c r="H100" s="67"/>
      <c r="I100" s="71" t="s">
        <v>321</v>
      </c>
      <c r="J100" s="72"/>
      <c r="K100" s="72"/>
      <c r="L100" s="71" t="s">
        <v>2294</v>
      </c>
      <c r="M100" s="75">
        <v>23.23243721308944</v>
      </c>
      <c r="N100" s="76">
        <v>686.8613891601562</v>
      </c>
      <c r="O100" s="76">
        <v>2178.167236328125</v>
      </c>
      <c r="P100" s="77"/>
      <c r="Q100" s="78"/>
      <c r="R100" s="78"/>
      <c r="S100" s="88"/>
      <c r="T100" s="48">
        <v>1</v>
      </c>
      <c r="U100" s="48">
        <v>8</v>
      </c>
      <c r="V100" s="49">
        <v>1282.251537</v>
      </c>
      <c r="W100" s="49">
        <v>0.002747</v>
      </c>
      <c r="X100" s="49">
        <v>0.0196</v>
      </c>
      <c r="Y100" s="49">
        <v>1.871574</v>
      </c>
      <c r="Z100" s="49">
        <v>0.09523809523809523</v>
      </c>
      <c r="AA100" s="49">
        <v>0</v>
      </c>
      <c r="AB100" s="73">
        <v>100</v>
      </c>
      <c r="AC100" s="73"/>
      <c r="AD100" s="74"/>
      <c r="AE100" s="80" t="s">
        <v>1448</v>
      </c>
      <c r="AF100" s="80">
        <v>1604</v>
      </c>
      <c r="AG100" s="80">
        <v>793</v>
      </c>
      <c r="AH100" s="80">
        <v>8411</v>
      </c>
      <c r="AI100" s="80">
        <v>8502</v>
      </c>
      <c r="AJ100" s="80"/>
      <c r="AK100" s="80" t="s">
        <v>1602</v>
      </c>
      <c r="AL100" s="80" t="s">
        <v>1727</v>
      </c>
      <c r="AM100" s="80"/>
      <c r="AN100" s="80"/>
      <c r="AO100" s="82">
        <v>41063.46340277778</v>
      </c>
      <c r="AP100" s="84" t="s">
        <v>1904</v>
      </c>
      <c r="AQ100" s="80" t="b">
        <v>0</v>
      </c>
      <c r="AR100" s="80" t="b">
        <v>0</v>
      </c>
      <c r="AS100" s="80" t="b">
        <v>1</v>
      </c>
      <c r="AT100" s="80" t="s">
        <v>1964</v>
      </c>
      <c r="AU100" s="80">
        <v>51</v>
      </c>
      <c r="AV100" s="84" t="s">
        <v>1967</v>
      </c>
      <c r="AW100" s="80" t="b">
        <v>0</v>
      </c>
      <c r="AX100" s="80" t="s">
        <v>2031</v>
      </c>
      <c r="AY100" s="84" t="s">
        <v>2129</v>
      </c>
      <c r="AZ100" s="80" t="s">
        <v>66</v>
      </c>
      <c r="BA100" s="80" t="str">
        <f>REPLACE(INDEX(GroupVertices[Group],MATCH(Vertices[[#This Row],[Vertex]],GroupVertices[Vertex],0)),1,1,"")</f>
        <v>2</v>
      </c>
      <c r="BB100" s="48" t="s">
        <v>552</v>
      </c>
      <c r="BC100" s="48" t="s">
        <v>552</v>
      </c>
      <c r="BD100" s="48" t="s">
        <v>575</v>
      </c>
      <c r="BE100" s="48" t="s">
        <v>575</v>
      </c>
      <c r="BF100" s="48" t="s">
        <v>2832</v>
      </c>
      <c r="BG100" s="48" t="s">
        <v>2850</v>
      </c>
      <c r="BH100" s="121" t="s">
        <v>2913</v>
      </c>
      <c r="BI100" s="121" t="s">
        <v>2976</v>
      </c>
      <c r="BJ100" s="121" t="s">
        <v>3040</v>
      </c>
      <c r="BK100" s="121" t="s">
        <v>3040</v>
      </c>
      <c r="BL100" s="121">
        <v>10</v>
      </c>
      <c r="BM100" s="124">
        <v>6.4935064935064934</v>
      </c>
      <c r="BN100" s="121">
        <v>2</v>
      </c>
      <c r="BO100" s="124">
        <v>1.2987012987012987</v>
      </c>
      <c r="BP100" s="121">
        <v>0</v>
      </c>
      <c r="BQ100" s="124">
        <v>0</v>
      </c>
      <c r="BR100" s="121">
        <v>142</v>
      </c>
      <c r="BS100" s="124">
        <v>92.20779220779221</v>
      </c>
      <c r="BT100" s="121">
        <v>154</v>
      </c>
      <c r="BU100" s="2"/>
      <c r="BV100" s="3"/>
      <c r="BW100" s="3"/>
      <c r="BX100" s="3"/>
      <c r="BY100" s="3"/>
    </row>
    <row r="101" spans="1:77" ht="41.45" customHeight="1">
      <c r="A101" s="66" t="s">
        <v>323</v>
      </c>
      <c r="C101" s="67"/>
      <c r="D101" s="67" t="s">
        <v>64</v>
      </c>
      <c r="E101" s="68">
        <v>184.88935450483427</v>
      </c>
      <c r="F101" s="70">
        <v>99.90886246543035</v>
      </c>
      <c r="G101" s="102" t="s">
        <v>733</v>
      </c>
      <c r="H101" s="67"/>
      <c r="I101" s="71" t="s">
        <v>323</v>
      </c>
      <c r="J101" s="72"/>
      <c r="K101" s="72"/>
      <c r="L101" s="71" t="s">
        <v>2295</v>
      </c>
      <c r="M101" s="75">
        <v>31.373102354245926</v>
      </c>
      <c r="N101" s="76">
        <v>7383.279296875</v>
      </c>
      <c r="O101" s="76">
        <v>7750.9873046875</v>
      </c>
      <c r="P101" s="77"/>
      <c r="Q101" s="78"/>
      <c r="R101" s="78"/>
      <c r="S101" s="88"/>
      <c r="T101" s="48">
        <v>11</v>
      </c>
      <c r="U101" s="48">
        <v>6</v>
      </c>
      <c r="V101" s="49">
        <v>2775.667216</v>
      </c>
      <c r="W101" s="49">
        <v>0.003155</v>
      </c>
      <c r="X101" s="49">
        <v>0.028884</v>
      </c>
      <c r="Y101" s="49">
        <v>3.367424</v>
      </c>
      <c r="Z101" s="49">
        <v>0.0761904761904762</v>
      </c>
      <c r="AA101" s="49">
        <v>0.13333333333333333</v>
      </c>
      <c r="AB101" s="73">
        <v>101</v>
      </c>
      <c r="AC101" s="73"/>
      <c r="AD101" s="74"/>
      <c r="AE101" s="80" t="s">
        <v>1449</v>
      </c>
      <c r="AF101" s="80">
        <v>351</v>
      </c>
      <c r="AG101" s="80">
        <v>1083</v>
      </c>
      <c r="AH101" s="80">
        <v>4306</v>
      </c>
      <c r="AI101" s="80">
        <v>2504</v>
      </c>
      <c r="AJ101" s="80"/>
      <c r="AK101" s="80" t="s">
        <v>1603</v>
      </c>
      <c r="AL101" s="80" t="s">
        <v>1728</v>
      </c>
      <c r="AM101" s="84" t="s">
        <v>1804</v>
      </c>
      <c r="AN101" s="80"/>
      <c r="AO101" s="82">
        <v>41494.349131944444</v>
      </c>
      <c r="AP101" s="84" t="s">
        <v>1905</v>
      </c>
      <c r="AQ101" s="80" t="b">
        <v>1</v>
      </c>
      <c r="AR101" s="80" t="b">
        <v>0</v>
      </c>
      <c r="AS101" s="80" t="b">
        <v>0</v>
      </c>
      <c r="AT101" s="80" t="s">
        <v>1956</v>
      </c>
      <c r="AU101" s="80">
        <v>37</v>
      </c>
      <c r="AV101" s="84" t="s">
        <v>1965</v>
      </c>
      <c r="AW101" s="80" t="b">
        <v>0</v>
      </c>
      <c r="AX101" s="80" t="s">
        <v>2031</v>
      </c>
      <c r="AY101" s="84" t="s">
        <v>2130</v>
      </c>
      <c r="AZ101" s="80" t="s">
        <v>66</v>
      </c>
      <c r="BA101" s="80" t="str">
        <f>REPLACE(INDEX(GroupVertices[Group],MATCH(Vertices[[#This Row],[Vertex]],GroupVertices[Vertex],0)),1,1,"")</f>
        <v>6</v>
      </c>
      <c r="BB101" s="48" t="s">
        <v>2805</v>
      </c>
      <c r="BC101" s="48" t="s">
        <v>2805</v>
      </c>
      <c r="BD101" s="48" t="s">
        <v>2812</v>
      </c>
      <c r="BE101" s="48" t="s">
        <v>2816</v>
      </c>
      <c r="BF101" s="48" t="s">
        <v>628</v>
      </c>
      <c r="BG101" s="48" t="s">
        <v>632</v>
      </c>
      <c r="BH101" s="121" t="s">
        <v>2914</v>
      </c>
      <c r="BI101" s="121" t="s">
        <v>2977</v>
      </c>
      <c r="BJ101" s="121" t="s">
        <v>3041</v>
      </c>
      <c r="BK101" s="121" t="s">
        <v>3041</v>
      </c>
      <c r="BL101" s="121">
        <v>9</v>
      </c>
      <c r="BM101" s="124">
        <v>5.294117647058823</v>
      </c>
      <c r="BN101" s="121">
        <v>2</v>
      </c>
      <c r="BO101" s="124">
        <v>1.1764705882352942</v>
      </c>
      <c r="BP101" s="121">
        <v>0</v>
      </c>
      <c r="BQ101" s="124">
        <v>0</v>
      </c>
      <c r="BR101" s="121">
        <v>159</v>
      </c>
      <c r="BS101" s="124">
        <v>93.52941176470588</v>
      </c>
      <c r="BT101" s="121">
        <v>170</v>
      </c>
      <c r="BU101" s="2"/>
      <c r="BV101" s="3"/>
      <c r="BW101" s="3"/>
      <c r="BX101" s="3"/>
      <c r="BY101" s="3"/>
    </row>
    <row r="102" spans="1:77" ht="41.45" customHeight="1">
      <c r="A102" s="66" t="s">
        <v>403</v>
      </c>
      <c r="C102" s="67"/>
      <c r="D102" s="67" t="s">
        <v>64</v>
      </c>
      <c r="E102" s="68">
        <v>1000</v>
      </c>
      <c r="F102" s="70">
        <v>70</v>
      </c>
      <c r="G102" s="102" t="s">
        <v>2006</v>
      </c>
      <c r="H102" s="67"/>
      <c r="I102" s="71" t="s">
        <v>403</v>
      </c>
      <c r="J102" s="72"/>
      <c r="K102" s="72"/>
      <c r="L102" s="71" t="s">
        <v>2296</v>
      </c>
      <c r="M102" s="75">
        <v>9999</v>
      </c>
      <c r="N102" s="76">
        <v>6978.177734375</v>
      </c>
      <c r="O102" s="76">
        <v>7100.4677734375</v>
      </c>
      <c r="P102" s="77"/>
      <c r="Q102" s="78"/>
      <c r="R102" s="78"/>
      <c r="S102" s="88"/>
      <c r="T102" s="48">
        <v>6</v>
      </c>
      <c r="U102" s="48">
        <v>0</v>
      </c>
      <c r="V102" s="49">
        <v>74.004762</v>
      </c>
      <c r="W102" s="49">
        <v>0.002398</v>
      </c>
      <c r="X102" s="49">
        <v>0.008697</v>
      </c>
      <c r="Y102" s="49">
        <v>1.421724</v>
      </c>
      <c r="Z102" s="49">
        <v>0.16666666666666666</v>
      </c>
      <c r="AA102" s="49">
        <v>0</v>
      </c>
      <c r="AB102" s="73">
        <v>102</v>
      </c>
      <c r="AC102" s="73"/>
      <c r="AD102" s="74"/>
      <c r="AE102" s="80" t="s">
        <v>1450</v>
      </c>
      <c r="AF102" s="80">
        <v>261</v>
      </c>
      <c r="AG102" s="80">
        <v>356166</v>
      </c>
      <c r="AH102" s="80">
        <v>11802</v>
      </c>
      <c r="AI102" s="80">
        <v>2031</v>
      </c>
      <c r="AJ102" s="80"/>
      <c r="AK102" s="80" t="s">
        <v>1604</v>
      </c>
      <c r="AL102" s="80" t="s">
        <v>1729</v>
      </c>
      <c r="AM102" s="84" t="s">
        <v>1805</v>
      </c>
      <c r="AN102" s="80"/>
      <c r="AO102" s="82">
        <v>39899.60052083333</v>
      </c>
      <c r="AP102" s="84" t="s">
        <v>1906</v>
      </c>
      <c r="AQ102" s="80" t="b">
        <v>0</v>
      </c>
      <c r="AR102" s="80" t="b">
        <v>0</v>
      </c>
      <c r="AS102" s="80" t="b">
        <v>0</v>
      </c>
      <c r="AT102" s="80" t="s">
        <v>1298</v>
      </c>
      <c r="AU102" s="80">
        <v>6163</v>
      </c>
      <c r="AV102" s="84" t="s">
        <v>1965</v>
      </c>
      <c r="AW102" s="80" t="b">
        <v>1</v>
      </c>
      <c r="AX102" s="80" t="s">
        <v>2031</v>
      </c>
      <c r="AY102" s="84" t="s">
        <v>2131</v>
      </c>
      <c r="AZ102" s="80" t="s">
        <v>65</v>
      </c>
      <c r="BA102" s="80" t="str">
        <f>REPLACE(INDEX(GroupVertices[Group],MATCH(Vertices[[#This Row],[Vertex]],GroupVertices[Vertex],0)),1,1,"")</f>
        <v>6</v>
      </c>
      <c r="BB102" s="48"/>
      <c r="BC102" s="48"/>
      <c r="BD102" s="48"/>
      <c r="BE102" s="48"/>
      <c r="BF102" s="48"/>
      <c r="BG102" s="48"/>
      <c r="BH102" s="48"/>
      <c r="BI102" s="48"/>
      <c r="BJ102" s="48"/>
      <c r="BK102" s="48"/>
      <c r="BL102" s="48"/>
      <c r="BM102" s="49"/>
      <c r="BN102" s="48"/>
      <c r="BO102" s="49"/>
      <c r="BP102" s="48"/>
      <c r="BQ102" s="49"/>
      <c r="BR102" s="48"/>
      <c r="BS102" s="49"/>
      <c r="BT102" s="48"/>
      <c r="BU102" s="2"/>
      <c r="BV102" s="3"/>
      <c r="BW102" s="3"/>
      <c r="BX102" s="3"/>
      <c r="BY102" s="3"/>
    </row>
    <row r="103" spans="1:77" ht="41.45" customHeight="1">
      <c r="A103" s="66" t="s">
        <v>404</v>
      </c>
      <c r="C103" s="67"/>
      <c r="D103" s="67" t="s">
        <v>64</v>
      </c>
      <c r="E103" s="68">
        <v>1000</v>
      </c>
      <c r="F103" s="70">
        <v>76.5034464363427</v>
      </c>
      <c r="G103" s="102" t="s">
        <v>2007</v>
      </c>
      <c r="H103" s="67"/>
      <c r="I103" s="71" t="s">
        <v>404</v>
      </c>
      <c r="J103" s="72"/>
      <c r="K103" s="72"/>
      <c r="L103" s="71" t="s">
        <v>2297</v>
      </c>
      <c r="M103" s="75">
        <v>7831.618084314854</v>
      </c>
      <c r="N103" s="76">
        <v>7687.646484375</v>
      </c>
      <c r="O103" s="76">
        <v>8697.9453125</v>
      </c>
      <c r="P103" s="77"/>
      <c r="Q103" s="78"/>
      <c r="R103" s="78"/>
      <c r="S103" s="88"/>
      <c r="T103" s="48">
        <v>3</v>
      </c>
      <c r="U103" s="48">
        <v>0</v>
      </c>
      <c r="V103" s="49">
        <v>85.346032</v>
      </c>
      <c r="W103" s="49">
        <v>0.002268</v>
      </c>
      <c r="X103" s="49">
        <v>0.004568</v>
      </c>
      <c r="Y103" s="49">
        <v>0.824037</v>
      </c>
      <c r="Z103" s="49">
        <v>0.3333333333333333</v>
      </c>
      <c r="AA103" s="49">
        <v>0</v>
      </c>
      <c r="AB103" s="73">
        <v>103</v>
      </c>
      <c r="AC103" s="73"/>
      <c r="AD103" s="74"/>
      <c r="AE103" s="80" t="s">
        <v>1451</v>
      </c>
      <c r="AF103" s="80">
        <v>793</v>
      </c>
      <c r="AG103" s="80">
        <v>278956</v>
      </c>
      <c r="AH103" s="80">
        <v>27624</v>
      </c>
      <c r="AI103" s="80">
        <v>903</v>
      </c>
      <c r="AJ103" s="80"/>
      <c r="AK103" s="80" t="s">
        <v>1605</v>
      </c>
      <c r="AL103" s="80" t="s">
        <v>1730</v>
      </c>
      <c r="AM103" s="84" t="s">
        <v>1806</v>
      </c>
      <c r="AN103" s="80"/>
      <c r="AO103" s="82">
        <v>39940.781701388885</v>
      </c>
      <c r="AP103" s="84" t="s">
        <v>1907</v>
      </c>
      <c r="AQ103" s="80" t="b">
        <v>0</v>
      </c>
      <c r="AR103" s="80" t="b">
        <v>0</v>
      </c>
      <c r="AS103" s="80" t="b">
        <v>1</v>
      </c>
      <c r="AT103" s="80" t="s">
        <v>1298</v>
      </c>
      <c r="AU103" s="80">
        <v>4717</v>
      </c>
      <c r="AV103" s="84" t="s">
        <v>1969</v>
      </c>
      <c r="AW103" s="80" t="b">
        <v>1</v>
      </c>
      <c r="AX103" s="80" t="s">
        <v>2031</v>
      </c>
      <c r="AY103" s="84" t="s">
        <v>2132</v>
      </c>
      <c r="AZ103" s="80" t="s">
        <v>65</v>
      </c>
      <c r="BA103" s="80" t="str">
        <f>REPLACE(INDEX(GroupVertices[Group],MATCH(Vertices[[#This Row],[Vertex]],GroupVertices[Vertex],0)),1,1,"")</f>
        <v>6</v>
      </c>
      <c r="BB103" s="48"/>
      <c r="BC103" s="48"/>
      <c r="BD103" s="48"/>
      <c r="BE103" s="48"/>
      <c r="BF103" s="48"/>
      <c r="BG103" s="48"/>
      <c r="BH103" s="48"/>
      <c r="BI103" s="48"/>
      <c r="BJ103" s="48"/>
      <c r="BK103" s="48"/>
      <c r="BL103" s="48"/>
      <c r="BM103" s="49"/>
      <c r="BN103" s="48"/>
      <c r="BO103" s="49"/>
      <c r="BP103" s="48"/>
      <c r="BQ103" s="49"/>
      <c r="BR103" s="48"/>
      <c r="BS103" s="49"/>
      <c r="BT103" s="48"/>
      <c r="BU103" s="2"/>
      <c r="BV103" s="3"/>
      <c r="BW103" s="3"/>
      <c r="BX103" s="3"/>
      <c r="BY103" s="3"/>
    </row>
    <row r="104" spans="1:77" ht="41.45" customHeight="1">
      <c r="A104" s="66" t="s">
        <v>324</v>
      </c>
      <c r="C104" s="67"/>
      <c r="D104" s="67" t="s">
        <v>64</v>
      </c>
      <c r="E104" s="68">
        <v>177.29482745563325</v>
      </c>
      <c r="F104" s="70">
        <v>99.93910125924782</v>
      </c>
      <c r="G104" s="102" t="s">
        <v>734</v>
      </c>
      <c r="H104" s="67"/>
      <c r="I104" s="71" t="s">
        <v>324</v>
      </c>
      <c r="J104" s="72"/>
      <c r="K104" s="72"/>
      <c r="L104" s="71" t="s">
        <v>2298</v>
      </c>
      <c r="M104" s="75">
        <v>21.295520334676343</v>
      </c>
      <c r="N104" s="76">
        <v>7752.43994140625</v>
      </c>
      <c r="O104" s="76">
        <v>9669.3623046875</v>
      </c>
      <c r="P104" s="77"/>
      <c r="Q104" s="78"/>
      <c r="R104" s="78"/>
      <c r="S104" s="88"/>
      <c r="T104" s="48">
        <v>0</v>
      </c>
      <c r="U104" s="48">
        <v>2</v>
      </c>
      <c r="V104" s="49">
        <v>0</v>
      </c>
      <c r="W104" s="49">
        <v>0.00188</v>
      </c>
      <c r="X104" s="49">
        <v>0.001414</v>
      </c>
      <c r="Y104" s="49">
        <v>0.608206</v>
      </c>
      <c r="Z104" s="49">
        <v>0.5</v>
      </c>
      <c r="AA104" s="49">
        <v>0</v>
      </c>
      <c r="AB104" s="73">
        <v>104</v>
      </c>
      <c r="AC104" s="73"/>
      <c r="AD104" s="74"/>
      <c r="AE104" s="80" t="s">
        <v>1452</v>
      </c>
      <c r="AF104" s="80">
        <v>613</v>
      </c>
      <c r="AG104" s="80">
        <v>724</v>
      </c>
      <c r="AH104" s="80">
        <v>711</v>
      </c>
      <c r="AI104" s="80">
        <v>728</v>
      </c>
      <c r="AJ104" s="80"/>
      <c r="AK104" s="80" t="s">
        <v>1606</v>
      </c>
      <c r="AL104" s="80" t="s">
        <v>1731</v>
      </c>
      <c r="AM104" s="84" t="s">
        <v>1807</v>
      </c>
      <c r="AN104" s="80"/>
      <c r="AO104" s="82">
        <v>42175.87579861111</v>
      </c>
      <c r="AP104" s="80"/>
      <c r="AQ104" s="80" t="b">
        <v>1</v>
      </c>
      <c r="AR104" s="80" t="b">
        <v>0</v>
      </c>
      <c r="AS104" s="80" t="b">
        <v>0</v>
      </c>
      <c r="AT104" s="80" t="s">
        <v>1298</v>
      </c>
      <c r="AU104" s="80">
        <v>6</v>
      </c>
      <c r="AV104" s="84" t="s">
        <v>1965</v>
      </c>
      <c r="AW104" s="80" t="b">
        <v>0</v>
      </c>
      <c r="AX104" s="80" t="s">
        <v>2031</v>
      </c>
      <c r="AY104" s="84" t="s">
        <v>2133</v>
      </c>
      <c r="AZ104" s="80" t="s">
        <v>66</v>
      </c>
      <c r="BA104" s="80" t="str">
        <f>REPLACE(INDEX(GroupVertices[Group],MATCH(Vertices[[#This Row],[Vertex]],GroupVertices[Vertex],0)),1,1,"")</f>
        <v>6</v>
      </c>
      <c r="BB104" s="48"/>
      <c r="BC104" s="48"/>
      <c r="BD104" s="48"/>
      <c r="BE104" s="48"/>
      <c r="BF104" s="48"/>
      <c r="BG104" s="48"/>
      <c r="BH104" s="121" t="s">
        <v>2915</v>
      </c>
      <c r="BI104" s="121" t="s">
        <v>2915</v>
      </c>
      <c r="BJ104" s="121" t="s">
        <v>3042</v>
      </c>
      <c r="BK104" s="121" t="s">
        <v>3042</v>
      </c>
      <c r="BL104" s="121">
        <v>1</v>
      </c>
      <c r="BM104" s="124">
        <v>3.8461538461538463</v>
      </c>
      <c r="BN104" s="121">
        <v>0</v>
      </c>
      <c r="BO104" s="124">
        <v>0</v>
      </c>
      <c r="BP104" s="121">
        <v>0</v>
      </c>
      <c r="BQ104" s="124">
        <v>0</v>
      </c>
      <c r="BR104" s="121">
        <v>25</v>
      </c>
      <c r="BS104" s="124">
        <v>96.15384615384616</v>
      </c>
      <c r="BT104" s="121">
        <v>26</v>
      </c>
      <c r="BU104" s="2"/>
      <c r="BV104" s="3"/>
      <c r="BW104" s="3"/>
      <c r="BX104" s="3"/>
      <c r="BY104" s="3"/>
    </row>
    <row r="105" spans="1:77" ht="41.45" customHeight="1">
      <c r="A105" s="66" t="s">
        <v>325</v>
      </c>
      <c r="C105" s="67"/>
      <c r="D105" s="67" t="s">
        <v>64</v>
      </c>
      <c r="E105" s="68">
        <v>168.7906495342438</v>
      </c>
      <c r="F105" s="70">
        <v>99.97296196987351</v>
      </c>
      <c r="G105" s="102" t="s">
        <v>735</v>
      </c>
      <c r="H105" s="67"/>
      <c r="I105" s="71" t="s">
        <v>325</v>
      </c>
      <c r="J105" s="72"/>
      <c r="K105" s="72"/>
      <c r="L105" s="71" t="s">
        <v>2299</v>
      </c>
      <c r="M105" s="75">
        <v>10.010874173487007</v>
      </c>
      <c r="N105" s="76">
        <v>2450.2724609375</v>
      </c>
      <c r="O105" s="76">
        <v>3979.822509765625</v>
      </c>
      <c r="P105" s="77"/>
      <c r="Q105" s="78"/>
      <c r="R105" s="78"/>
      <c r="S105" s="88"/>
      <c r="T105" s="48">
        <v>0</v>
      </c>
      <c r="U105" s="48">
        <v>1</v>
      </c>
      <c r="V105" s="49">
        <v>0</v>
      </c>
      <c r="W105" s="49">
        <v>0.002128</v>
      </c>
      <c r="X105" s="49">
        <v>0.002968</v>
      </c>
      <c r="Y105" s="49">
        <v>0.374287</v>
      </c>
      <c r="Z105" s="49">
        <v>0</v>
      </c>
      <c r="AA105" s="49">
        <v>0</v>
      </c>
      <c r="AB105" s="73">
        <v>105</v>
      </c>
      <c r="AC105" s="73"/>
      <c r="AD105" s="74"/>
      <c r="AE105" s="80" t="s">
        <v>1453</v>
      </c>
      <c r="AF105" s="80">
        <v>417</v>
      </c>
      <c r="AG105" s="80">
        <v>322</v>
      </c>
      <c r="AH105" s="80">
        <v>835</v>
      </c>
      <c r="AI105" s="80">
        <v>757</v>
      </c>
      <c r="AJ105" s="80"/>
      <c r="AK105" s="80" t="s">
        <v>1607</v>
      </c>
      <c r="AL105" s="80" t="s">
        <v>1732</v>
      </c>
      <c r="AM105" s="84" t="s">
        <v>1808</v>
      </c>
      <c r="AN105" s="80"/>
      <c r="AO105" s="82">
        <v>42223.25349537037</v>
      </c>
      <c r="AP105" s="84" t="s">
        <v>1908</v>
      </c>
      <c r="AQ105" s="80" t="b">
        <v>0</v>
      </c>
      <c r="AR105" s="80" t="b">
        <v>0</v>
      </c>
      <c r="AS105" s="80" t="b">
        <v>0</v>
      </c>
      <c r="AT105" s="80" t="s">
        <v>1955</v>
      </c>
      <c r="AU105" s="80">
        <v>19</v>
      </c>
      <c r="AV105" s="84" t="s">
        <v>1965</v>
      </c>
      <c r="AW105" s="80" t="b">
        <v>0</v>
      </c>
      <c r="AX105" s="80" t="s">
        <v>2031</v>
      </c>
      <c r="AY105" s="84" t="s">
        <v>2134</v>
      </c>
      <c r="AZ105" s="80" t="s">
        <v>66</v>
      </c>
      <c r="BA105" s="80" t="str">
        <f>REPLACE(INDEX(GroupVertices[Group],MATCH(Vertices[[#This Row],[Vertex]],GroupVertices[Vertex],0)),1,1,"")</f>
        <v>2</v>
      </c>
      <c r="BB105" s="48" t="s">
        <v>539</v>
      </c>
      <c r="BC105" s="48" t="s">
        <v>539</v>
      </c>
      <c r="BD105" s="48" t="s">
        <v>574</v>
      </c>
      <c r="BE105" s="48" t="s">
        <v>574</v>
      </c>
      <c r="BF105" s="48" t="s">
        <v>595</v>
      </c>
      <c r="BG105" s="48" t="s">
        <v>595</v>
      </c>
      <c r="BH105" s="121" t="s">
        <v>2874</v>
      </c>
      <c r="BI105" s="121" t="s">
        <v>2874</v>
      </c>
      <c r="BJ105" s="121" t="s">
        <v>2987</v>
      </c>
      <c r="BK105" s="121" t="s">
        <v>2987</v>
      </c>
      <c r="BL105" s="121">
        <v>4</v>
      </c>
      <c r="BM105" s="124">
        <v>13.333333333333334</v>
      </c>
      <c r="BN105" s="121">
        <v>1</v>
      </c>
      <c r="BO105" s="124">
        <v>3.3333333333333335</v>
      </c>
      <c r="BP105" s="121">
        <v>0</v>
      </c>
      <c r="BQ105" s="124">
        <v>0</v>
      </c>
      <c r="BR105" s="121">
        <v>25</v>
      </c>
      <c r="BS105" s="124">
        <v>83.33333333333333</v>
      </c>
      <c r="BT105" s="121">
        <v>30</v>
      </c>
      <c r="BU105" s="2"/>
      <c r="BV105" s="3"/>
      <c r="BW105" s="3"/>
      <c r="BX105" s="3"/>
      <c r="BY105" s="3"/>
    </row>
    <row r="106" spans="1:77" ht="41.45" customHeight="1">
      <c r="A106" s="66" t="s">
        <v>326</v>
      </c>
      <c r="C106" s="67"/>
      <c r="D106" s="67" t="s">
        <v>64</v>
      </c>
      <c r="E106" s="68">
        <v>163.67121904425315</v>
      </c>
      <c r="F106" s="70">
        <v>99.99334578074769</v>
      </c>
      <c r="G106" s="102" t="s">
        <v>736</v>
      </c>
      <c r="H106" s="67"/>
      <c r="I106" s="71" t="s">
        <v>326</v>
      </c>
      <c r="J106" s="72"/>
      <c r="K106" s="72"/>
      <c r="L106" s="71" t="s">
        <v>2300</v>
      </c>
      <c r="M106" s="75">
        <v>3.2176294694874565</v>
      </c>
      <c r="N106" s="76">
        <v>1912.8819580078125</v>
      </c>
      <c r="O106" s="76">
        <v>7719.32763671875</v>
      </c>
      <c r="P106" s="77"/>
      <c r="Q106" s="78"/>
      <c r="R106" s="78"/>
      <c r="S106" s="88"/>
      <c r="T106" s="48">
        <v>0</v>
      </c>
      <c r="U106" s="48">
        <v>1</v>
      </c>
      <c r="V106" s="49">
        <v>0</v>
      </c>
      <c r="W106" s="49">
        <v>0.002457</v>
      </c>
      <c r="X106" s="49">
        <v>0.008442</v>
      </c>
      <c r="Y106" s="49">
        <v>0.380086</v>
      </c>
      <c r="Z106" s="49">
        <v>0</v>
      </c>
      <c r="AA106" s="49">
        <v>0</v>
      </c>
      <c r="AB106" s="73">
        <v>106</v>
      </c>
      <c r="AC106" s="73"/>
      <c r="AD106" s="74"/>
      <c r="AE106" s="80" t="s">
        <v>1454</v>
      </c>
      <c r="AF106" s="80">
        <v>163</v>
      </c>
      <c r="AG106" s="80">
        <v>80</v>
      </c>
      <c r="AH106" s="80">
        <v>543</v>
      </c>
      <c r="AI106" s="80">
        <v>2400</v>
      </c>
      <c r="AJ106" s="80"/>
      <c r="AK106" s="80" t="s">
        <v>1608</v>
      </c>
      <c r="AL106" s="80" t="s">
        <v>1724</v>
      </c>
      <c r="AM106" s="80"/>
      <c r="AN106" s="80"/>
      <c r="AO106" s="82">
        <v>40168.83997685185</v>
      </c>
      <c r="AP106" s="84" t="s">
        <v>1909</v>
      </c>
      <c r="AQ106" s="80" t="b">
        <v>0</v>
      </c>
      <c r="AR106" s="80" t="b">
        <v>0</v>
      </c>
      <c r="AS106" s="80" t="b">
        <v>0</v>
      </c>
      <c r="AT106" s="80" t="s">
        <v>1298</v>
      </c>
      <c r="AU106" s="80">
        <v>0</v>
      </c>
      <c r="AV106" s="84" t="s">
        <v>1977</v>
      </c>
      <c r="AW106" s="80" t="b">
        <v>0</v>
      </c>
      <c r="AX106" s="80" t="s">
        <v>2031</v>
      </c>
      <c r="AY106" s="84" t="s">
        <v>2135</v>
      </c>
      <c r="AZ106" s="80" t="s">
        <v>66</v>
      </c>
      <c r="BA106" s="80" t="str">
        <f>REPLACE(INDEX(GroupVertices[Group],MATCH(Vertices[[#This Row],[Vertex]],GroupVertices[Vertex],0)),1,1,"")</f>
        <v>1</v>
      </c>
      <c r="BB106" s="48"/>
      <c r="BC106" s="48"/>
      <c r="BD106" s="48"/>
      <c r="BE106" s="48"/>
      <c r="BF106" s="48" t="s">
        <v>587</v>
      </c>
      <c r="BG106" s="48" t="s">
        <v>587</v>
      </c>
      <c r="BH106" s="121" t="s">
        <v>2916</v>
      </c>
      <c r="BI106" s="121" t="s">
        <v>2916</v>
      </c>
      <c r="BJ106" s="121" t="s">
        <v>3043</v>
      </c>
      <c r="BK106" s="121" t="s">
        <v>3043</v>
      </c>
      <c r="BL106" s="121">
        <v>5</v>
      </c>
      <c r="BM106" s="124">
        <v>19.23076923076923</v>
      </c>
      <c r="BN106" s="121">
        <v>0</v>
      </c>
      <c r="BO106" s="124">
        <v>0</v>
      </c>
      <c r="BP106" s="121">
        <v>0</v>
      </c>
      <c r="BQ106" s="124">
        <v>0</v>
      </c>
      <c r="BR106" s="121">
        <v>21</v>
      </c>
      <c r="BS106" s="124">
        <v>80.76923076923077</v>
      </c>
      <c r="BT106" s="121">
        <v>26</v>
      </c>
      <c r="BU106" s="2"/>
      <c r="BV106" s="3"/>
      <c r="BW106" s="3"/>
      <c r="BX106" s="3"/>
      <c r="BY106" s="3"/>
    </row>
    <row r="107" spans="1:77" ht="41.45" customHeight="1">
      <c r="A107" s="66" t="s">
        <v>327</v>
      </c>
      <c r="C107" s="67"/>
      <c r="D107" s="67" t="s">
        <v>64</v>
      </c>
      <c r="E107" s="68">
        <v>178.9660464998864</v>
      </c>
      <c r="F107" s="70">
        <v>99.93244703999551</v>
      </c>
      <c r="G107" s="102" t="s">
        <v>737</v>
      </c>
      <c r="H107" s="67"/>
      <c r="I107" s="71" t="s">
        <v>327</v>
      </c>
      <c r="J107" s="72"/>
      <c r="K107" s="72"/>
      <c r="L107" s="71" t="s">
        <v>2301</v>
      </c>
      <c r="M107" s="75">
        <v>23.5131498041638</v>
      </c>
      <c r="N107" s="76">
        <v>4249.97802734375</v>
      </c>
      <c r="O107" s="76">
        <v>2678.017822265625</v>
      </c>
      <c r="P107" s="77"/>
      <c r="Q107" s="78"/>
      <c r="R107" s="78"/>
      <c r="S107" s="88"/>
      <c r="T107" s="48">
        <v>0</v>
      </c>
      <c r="U107" s="48">
        <v>3</v>
      </c>
      <c r="V107" s="49">
        <v>184.2</v>
      </c>
      <c r="W107" s="49">
        <v>0.002451</v>
      </c>
      <c r="X107" s="49">
        <v>0.006828</v>
      </c>
      <c r="Y107" s="49">
        <v>0.879978</v>
      </c>
      <c r="Z107" s="49">
        <v>0.16666666666666666</v>
      </c>
      <c r="AA107" s="49">
        <v>0</v>
      </c>
      <c r="AB107" s="73">
        <v>107</v>
      </c>
      <c r="AC107" s="73"/>
      <c r="AD107" s="74"/>
      <c r="AE107" s="80" t="s">
        <v>1455</v>
      </c>
      <c r="AF107" s="80">
        <v>1637</v>
      </c>
      <c r="AG107" s="80">
        <v>803</v>
      </c>
      <c r="AH107" s="80">
        <v>8720</v>
      </c>
      <c r="AI107" s="80">
        <v>6392</v>
      </c>
      <c r="AJ107" s="80"/>
      <c r="AK107" s="80" t="s">
        <v>1609</v>
      </c>
      <c r="AL107" s="80" t="s">
        <v>1733</v>
      </c>
      <c r="AM107" s="80"/>
      <c r="AN107" s="80"/>
      <c r="AO107" s="82">
        <v>41628.864641203705</v>
      </c>
      <c r="AP107" s="84" t="s">
        <v>1910</v>
      </c>
      <c r="AQ107" s="80" t="b">
        <v>0</v>
      </c>
      <c r="AR107" s="80" t="b">
        <v>0</v>
      </c>
      <c r="AS107" s="80" t="b">
        <v>0</v>
      </c>
      <c r="AT107" s="80" t="s">
        <v>1955</v>
      </c>
      <c r="AU107" s="80">
        <v>50</v>
      </c>
      <c r="AV107" s="84" t="s">
        <v>1970</v>
      </c>
      <c r="AW107" s="80" t="b">
        <v>0</v>
      </c>
      <c r="AX107" s="80" t="s">
        <v>2031</v>
      </c>
      <c r="AY107" s="84" t="s">
        <v>2136</v>
      </c>
      <c r="AZ107" s="80" t="s">
        <v>66</v>
      </c>
      <c r="BA107" s="80" t="str">
        <f>REPLACE(INDEX(GroupVertices[Group],MATCH(Vertices[[#This Row],[Vertex]],GroupVertices[Vertex],0)),1,1,"")</f>
        <v>5</v>
      </c>
      <c r="BB107" s="48"/>
      <c r="BC107" s="48"/>
      <c r="BD107" s="48"/>
      <c r="BE107" s="48"/>
      <c r="BF107" s="48" t="s">
        <v>2833</v>
      </c>
      <c r="BG107" s="48" t="s">
        <v>2851</v>
      </c>
      <c r="BH107" s="121" t="s">
        <v>2917</v>
      </c>
      <c r="BI107" s="121" t="s">
        <v>2978</v>
      </c>
      <c r="BJ107" s="121" t="s">
        <v>3044</v>
      </c>
      <c r="BK107" s="121" t="s">
        <v>3075</v>
      </c>
      <c r="BL107" s="121">
        <v>4</v>
      </c>
      <c r="BM107" s="124">
        <v>5.882352941176471</v>
      </c>
      <c r="BN107" s="121">
        <v>4</v>
      </c>
      <c r="BO107" s="124">
        <v>5.882352941176471</v>
      </c>
      <c r="BP107" s="121">
        <v>0</v>
      </c>
      <c r="BQ107" s="124">
        <v>0</v>
      </c>
      <c r="BR107" s="121">
        <v>60</v>
      </c>
      <c r="BS107" s="124">
        <v>88.23529411764706</v>
      </c>
      <c r="BT107" s="121">
        <v>68</v>
      </c>
      <c r="BU107" s="2"/>
      <c r="BV107" s="3"/>
      <c r="BW107" s="3"/>
      <c r="BX107" s="3"/>
      <c r="BY107" s="3"/>
    </row>
    <row r="108" spans="1:77" ht="41.45" customHeight="1">
      <c r="A108" s="66" t="s">
        <v>328</v>
      </c>
      <c r="C108" s="67"/>
      <c r="D108" s="67" t="s">
        <v>64</v>
      </c>
      <c r="E108" s="68">
        <v>178.8602731426552</v>
      </c>
      <c r="F108" s="70">
        <v>99.93286819311274</v>
      </c>
      <c r="G108" s="102" t="s">
        <v>738</v>
      </c>
      <c r="H108" s="67"/>
      <c r="I108" s="71" t="s">
        <v>328</v>
      </c>
      <c r="J108" s="72"/>
      <c r="K108" s="72"/>
      <c r="L108" s="71" t="s">
        <v>2302</v>
      </c>
      <c r="M108" s="75">
        <v>23.37279350862662</v>
      </c>
      <c r="N108" s="76">
        <v>5502.19482421875</v>
      </c>
      <c r="O108" s="76">
        <v>9174.3251953125</v>
      </c>
      <c r="P108" s="77"/>
      <c r="Q108" s="78"/>
      <c r="R108" s="78"/>
      <c r="S108" s="88"/>
      <c r="T108" s="48">
        <v>0</v>
      </c>
      <c r="U108" s="48">
        <v>2</v>
      </c>
      <c r="V108" s="49">
        <v>0</v>
      </c>
      <c r="W108" s="49">
        <v>0.002342</v>
      </c>
      <c r="X108" s="49">
        <v>0.005249</v>
      </c>
      <c r="Y108" s="49">
        <v>0.614372</v>
      </c>
      <c r="Z108" s="49">
        <v>0.5</v>
      </c>
      <c r="AA108" s="49">
        <v>0</v>
      </c>
      <c r="AB108" s="73">
        <v>108</v>
      </c>
      <c r="AC108" s="73"/>
      <c r="AD108" s="74"/>
      <c r="AE108" s="80" t="s">
        <v>1456</v>
      </c>
      <c r="AF108" s="80">
        <v>1772</v>
      </c>
      <c r="AG108" s="80">
        <v>798</v>
      </c>
      <c r="AH108" s="80">
        <v>6436</v>
      </c>
      <c r="AI108" s="80">
        <v>14058</v>
      </c>
      <c r="AJ108" s="80"/>
      <c r="AK108" s="80" t="s">
        <v>1610</v>
      </c>
      <c r="AL108" s="80" t="s">
        <v>1734</v>
      </c>
      <c r="AM108" s="80"/>
      <c r="AN108" s="80"/>
      <c r="AO108" s="82">
        <v>41949.570439814815</v>
      </c>
      <c r="AP108" s="84" t="s">
        <v>1911</v>
      </c>
      <c r="AQ108" s="80" t="b">
        <v>1</v>
      </c>
      <c r="AR108" s="80" t="b">
        <v>0</v>
      </c>
      <c r="AS108" s="80" t="b">
        <v>1</v>
      </c>
      <c r="AT108" s="80" t="s">
        <v>1298</v>
      </c>
      <c r="AU108" s="80">
        <v>24</v>
      </c>
      <c r="AV108" s="84" t="s">
        <v>1965</v>
      </c>
      <c r="AW108" s="80" t="b">
        <v>0</v>
      </c>
      <c r="AX108" s="80" t="s">
        <v>2031</v>
      </c>
      <c r="AY108" s="84" t="s">
        <v>2137</v>
      </c>
      <c r="AZ108" s="80" t="s">
        <v>66</v>
      </c>
      <c r="BA108" s="80" t="str">
        <f>REPLACE(INDEX(GroupVertices[Group],MATCH(Vertices[[#This Row],[Vertex]],GroupVertices[Vertex],0)),1,1,"")</f>
        <v>4</v>
      </c>
      <c r="BB108" s="48"/>
      <c r="BC108" s="48"/>
      <c r="BD108" s="48"/>
      <c r="BE108" s="48"/>
      <c r="BF108" s="48" t="s">
        <v>603</v>
      </c>
      <c r="BG108" s="48" t="s">
        <v>603</v>
      </c>
      <c r="BH108" s="121" t="s">
        <v>2918</v>
      </c>
      <c r="BI108" s="121" t="s">
        <v>2918</v>
      </c>
      <c r="BJ108" s="121" t="s">
        <v>3021</v>
      </c>
      <c r="BK108" s="121" t="s">
        <v>3021</v>
      </c>
      <c r="BL108" s="121">
        <v>1</v>
      </c>
      <c r="BM108" s="124">
        <v>6.666666666666667</v>
      </c>
      <c r="BN108" s="121">
        <v>0</v>
      </c>
      <c r="BO108" s="124">
        <v>0</v>
      </c>
      <c r="BP108" s="121">
        <v>0</v>
      </c>
      <c r="BQ108" s="124">
        <v>0</v>
      </c>
      <c r="BR108" s="121">
        <v>14</v>
      </c>
      <c r="BS108" s="124">
        <v>93.33333333333333</v>
      </c>
      <c r="BT108" s="121">
        <v>15</v>
      </c>
      <c r="BU108" s="2"/>
      <c r="BV108" s="3"/>
      <c r="BW108" s="3"/>
      <c r="BX108" s="3"/>
      <c r="BY108" s="3"/>
    </row>
    <row r="109" spans="1:77" ht="41.45" customHeight="1">
      <c r="A109" s="66" t="s">
        <v>329</v>
      </c>
      <c r="C109" s="67"/>
      <c r="D109" s="67" t="s">
        <v>64</v>
      </c>
      <c r="E109" s="68">
        <v>300.2246232297478</v>
      </c>
      <c r="F109" s="70">
        <v>99.44963710639732</v>
      </c>
      <c r="G109" s="102" t="s">
        <v>2008</v>
      </c>
      <c r="H109" s="67"/>
      <c r="I109" s="71" t="s">
        <v>329</v>
      </c>
      <c r="J109" s="72"/>
      <c r="K109" s="72"/>
      <c r="L109" s="71" t="s">
        <v>2303</v>
      </c>
      <c r="M109" s="75">
        <v>184.41760700798787</v>
      </c>
      <c r="N109" s="76">
        <v>3729.03173828125</v>
      </c>
      <c r="O109" s="76">
        <v>4395.1650390625</v>
      </c>
      <c r="P109" s="77"/>
      <c r="Q109" s="78"/>
      <c r="R109" s="78"/>
      <c r="S109" s="88"/>
      <c r="T109" s="48">
        <v>0</v>
      </c>
      <c r="U109" s="48">
        <v>1</v>
      </c>
      <c r="V109" s="49">
        <v>0</v>
      </c>
      <c r="W109" s="49">
        <v>0.001946</v>
      </c>
      <c r="X109" s="49">
        <v>0.001478</v>
      </c>
      <c r="Y109" s="49">
        <v>0.434514</v>
      </c>
      <c r="Z109" s="49">
        <v>0</v>
      </c>
      <c r="AA109" s="49">
        <v>0</v>
      </c>
      <c r="AB109" s="73">
        <v>109</v>
      </c>
      <c r="AC109" s="73"/>
      <c r="AD109" s="74"/>
      <c r="AE109" s="80" t="s">
        <v>1457</v>
      </c>
      <c r="AF109" s="80">
        <v>6774</v>
      </c>
      <c r="AG109" s="80">
        <v>6535</v>
      </c>
      <c r="AH109" s="80">
        <v>49646</v>
      </c>
      <c r="AI109" s="80">
        <v>22</v>
      </c>
      <c r="AJ109" s="80"/>
      <c r="AK109" s="80" t="s">
        <v>1611</v>
      </c>
      <c r="AL109" s="80" t="s">
        <v>1735</v>
      </c>
      <c r="AM109" s="84" t="s">
        <v>1809</v>
      </c>
      <c r="AN109" s="80"/>
      <c r="AO109" s="82">
        <v>41340.40923611111</v>
      </c>
      <c r="AP109" s="84" t="s">
        <v>1912</v>
      </c>
      <c r="AQ109" s="80" t="b">
        <v>0</v>
      </c>
      <c r="AR109" s="80" t="b">
        <v>0</v>
      </c>
      <c r="AS109" s="80" t="b">
        <v>1</v>
      </c>
      <c r="AT109" s="80" t="s">
        <v>1298</v>
      </c>
      <c r="AU109" s="80">
        <v>186</v>
      </c>
      <c r="AV109" s="84" t="s">
        <v>1965</v>
      </c>
      <c r="AW109" s="80" t="b">
        <v>0</v>
      </c>
      <c r="AX109" s="80" t="s">
        <v>2031</v>
      </c>
      <c r="AY109" s="84" t="s">
        <v>2138</v>
      </c>
      <c r="AZ109" s="80" t="s">
        <v>66</v>
      </c>
      <c r="BA109" s="80" t="str">
        <f>REPLACE(INDEX(GroupVertices[Group],MATCH(Vertices[[#This Row],[Vertex]],GroupVertices[Vertex],0)),1,1,"")</f>
        <v>5</v>
      </c>
      <c r="BB109" s="48"/>
      <c r="BC109" s="48"/>
      <c r="BD109" s="48"/>
      <c r="BE109" s="48"/>
      <c r="BF109" s="48" t="s">
        <v>587</v>
      </c>
      <c r="BG109" s="48" t="s">
        <v>587</v>
      </c>
      <c r="BH109" s="121" t="s">
        <v>2919</v>
      </c>
      <c r="BI109" s="121" t="s">
        <v>2919</v>
      </c>
      <c r="BJ109" s="121" t="s">
        <v>3045</v>
      </c>
      <c r="BK109" s="121" t="s">
        <v>3045</v>
      </c>
      <c r="BL109" s="121">
        <v>0</v>
      </c>
      <c r="BM109" s="124">
        <v>0</v>
      </c>
      <c r="BN109" s="121">
        <v>0</v>
      </c>
      <c r="BO109" s="124">
        <v>0</v>
      </c>
      <c r="BP109" s="121">
        <v>0</v>
      </c>
      <c r="BQ109" s="124">
        <v>0</v>
      </c>
      <c r="BR109" s="121">
        <v>10</v>
      </c>
      <c r="BS109" s="124">
        <v>100</v>
      </c>
      <c r="BT109" s="121">
        <v>10</v>
      </c>
      <c r="BU109" s="2"/>
      <c r="BV109" s="3"/>
      <c r="BW109" s="3"/>
      <c r="BX109" s="3"/>
      <c r="BY109" s="3"/>
    </row>
    <row r="110" spans="1:77" ht="41.45" customHeight="1">
      <c r="A110" s="66" t="s">
        <v>331</v>
      </c>
      <c r="C110" s="67"/>
      <c r="D110" s="67" t="s">
        <v>64</v>
      </c>
      <c r="E110" s="68">
        <v>168.89642289147503</v>
      </c>
      <c r="F110" s="70">
        <v>99.97254081675628</v>
      </c>
      <c r="G110" s="102" t="s">
        <v>2009</v>
      </c>
      <c r="H110" s="67"/>
      <c r="I110" s="71" t="s">
        <v>331</v>
      </c>
      <c r="J110" s="72"/>
      <c r="K110" s="72"/>
      <c r="L110" s="71" t="s">
        <v>2304</v>
      </c>
      <c r="M110" s="75">
        <v>10.151230469024188</v>
      </c>
      <c r="N110" s="76">
        <v>5659.86328125</v>
      </c>
      <c r="O110" s="76">
        <v>329.6373596191406</v>
      </c>
      <c r="P110" s="77"/>
      <c r="Q110" s="78"/>
      <c r="R110" s="78"/>
      <c r="S110" s="88"/>
      <c r="T110" s="48">
        <v>0</v>
      </c>
      <c r="U110" s="48">
        <v>1</v>
      </c>
      <c r="V110" s="49">
        <v>0</v>
      </c>
      <c r="W110" s="49">
        <v>0.001695</v>
      </c>
      <c r="X110" s="49">
        <v>0.00061</v>
      </c>
      <c r="Y110" s="49">
        <v>0.418364</v>
      </c>
      <c r="Z110" s="49">
        <v>0</v>
      </c>
      <c r="AA110" s="49">
        <v>0</v>
      </c>
      <c r="AB110" s="73">
        <v>110</v>
      </c>
      <c r="AC110" s="73"/>
      <c r="AD110" s="74"/>
      <c r="AE110" s="80" t="s">
        <v>1458</v>
      </c>
      <c r="AF110" s="80">
        <v>852</v>
      </c>
      <c r="AG110" s="80">
        <v>327</v>
      </c>
      <c r="AH110" s="80">
        <v>6869</v>
      </c>
      <c r="AI110" s="80">
        <v>34018</v>
      </c>
      <c r="AJ110" s="80"/>
      <c r="AK110" s="80" t="s">
        <v>1612</v>
      </c>
      <c r="AL110" s="80" t="s">
        <v>1736</v>
      </c>
      <c r="AM110" s="80"/>
      <c r="AN110" s="80"/>
      <c r="AO110" s="82">
        <v>40623.05028935185</v>
      </c>
      <c r="AP110" s="84" t="s">
        <v>1913</v>
      </c>
      <c r="AQ110" s="80" t="b">
        <v>1</v>
      </c>
      <c r="AR110" s="80" t="b">
        <v>0</v>
      </c>
      <c r="AS110" s="80" t="b">
        <v>1</v>
      </c>
      <c r="AT110" s="80" t="s">
        <v>1298</v>
      </c>
      <c r="AU110" s="80">
        <v>19</v>
      </c>
      <c r="AV110" s="84" t="s">
        <v>1965</v>
      </c>
      <c r="AW110" s="80" t="b">
        <v>0</v>
      </c>
      <c r="AX110" s="80" t="s">
        <v>2031</v>
      </c>
      <c r="AY110" s="84" t="s">
        <v>2139</v>
      </c>
      <c r="AZ110" s="80" t="s">
        <v>66</v>
      </c>
      <c r="BA110" s="80" t="str">
        <f>REPLACE(INDEX(GroupVertices[Group],MATCH(Vertices[[#This Row],[Vertex]],GroupVertices[Vertex],0)),1,1,"")</f>
        <v>7</v>
      </c>
      <c r="BB110" s="48"/>
      <c r="BC110" s="48"/>
      <c r="BD110" s="48"/>
      <c r="BE110" s="48"/>
      <c r="BF110" s="48" t="s">
        <v>592</v>
      </c>
      <c r="BG110" s="48" t="s">
        <v>592</v>
      </c>
      <c r="BH110" s="121" t="s">
        <v>2911</v>
      </c>
      <c r="BI110" s="121" t="s">
        <v>2911</v>
      </c>
      <c r="BJ110" s="121" t="s">
        <v>3038</v>
      </c>
      <c r="BK110" s="121" t="s">
        <v>3038</v>
      </c>
      <c r="BL110" s="121">
        <v>0</v>
      </c>
      <c r="BM110" s="124">
        <v>0</v>
      </c>
      <c r="BN110" s="121">
        <v>0</v>
      </c>
      <c r="BO110" s="124">
        <v>0</v>
      </c>
      <c r="BP110" s="121">
        <v>0</v>
      </c>
      <c r="BQ110" s="124">
        <v>0</v>
      </c>
      <c r="BR110" s="121">
        <v>8</v>
      </c>
      <c r="BS110" s="124">
        <v>100</v>
      </c>
      <c r="BT110" s="121">
        <v>8</v>
      </c>
      <c r="BU110" s="2"/>
      <c r="BV110" s="3"/>
      <c r="BW110" s="3"/>
      <c r="BX110" s="3"/>
      <c r="BY110" s="3"/>
    </row>
    <row r="111" spans="1:77" ht="41.45" customHeight="1">
      <c r="A111" s="66" t="s">
        <v>332</v>
      </c>
      <c r="C111" s="67"/>
      <c r="D111" s="67" t="s">
        <v>64</v>
      </c>
      <c r="E111" s="68">
        <v>165.0885820311514</v>
      </c>
      <c r="F111" s="70">
        <v>99.98770232897674</v>
      </c>
      <c r="G111" s="102" t="s">
        <v>2010</v>
      </c>
      <c r="H111" s="67"/>
      <c r="I111" s="71" t="s">
        <v>332</v>
      </c>
      <c r="J111" s="72"/>
      <c r="K111" s="72"/>
      <c r="L111" s="71" t="s">
        <v>2305</v>
      </c>
      <c r="M111" s="75">
        <v>5.0984038296856795</v>
      </c>
      <c r="N111" s="76">
        <v>6320.2236328125</v>
      </c>
      <c r="O111" s="76">
        <v>3387.193603515625</v>
      </c>
      <c r="P111" s="77"/>
      <c r="Q111" s="78"/>
      <c r="R111" s="78"/>
      <c r="S111" s="88"/>
      <c r="T111" s="48">
        <v>1</v>
      </c>
      <c r="U111" s="48">
        <v>1</v>
      </c>
      <c r="V111" s="49">
        <v>0</v>
      </c>
      <c r="W111" s="49">
        <v>0.001942</v>
      </c>
      <c r="X111" s="49">
        <v>0.0015</v>
      </c>
      <c r="Y111" s="49">
        <v>0.591551</v>
      </c>
      <c r="Z111" s="49">
        <v>0.5</v>
      </c>
      <c r="AA111" s="49">
        <v>0</v>
      </c>
      <c r="AB111" s="73">
        <v>111</v>
      </c>
      <c r="AC111" s="73"/>
      <c r="AD111" s="74"/>
      <c r="AE111" s="80" t="s">
        <v>1459</v>
      </c>
      <c r="AF111" s="80">
        <v>196</v>
      </c>
      <c r="AG111" s="80">
        <v>147</v>
      </c>
      <c r="AH111" s="80">
        <v>343</v>
      </c>
      <c r="AI111" s="80">
        <v>958</v>
      </c>
      <c r="AJ111" s="80"/>
      <c r="AK111" s="80" t="s">
        <v>1613</v>
      </c>
      <c r="AL111" s="80" t="s">
        <v>1326</v>
      </c>
      <c r="AM111" s="80"/>
      <c r="AN111" s="80"/>
      <c r="AO111" s="82">
        <v>42180.8865625</v>
      </c>
      <c r="AP111" s="84" t="s">
        <v>1914</v>
      </c>
      <c r="AQ111" s="80" t="b">
        <v>0</v>
      </c>
      <c r="AR111" s="80" t="b">
        <v>0</v>
      </c>
      <c r="AS111" s="80" t="b">
        <v>1</v>
      </c>
      <c r="AT111" s="80" t="s">
        <v>1298</v>
      </c>
      <c r="AU111" s="80">
        <v>1</v>
      </c>
      <c r="AV111" s="84" t="s">
        <v>1968</v>
      </c>
      <c r="AW111" s="80" t="b">
        <v>0</v>
      </c>
      <c r="AX111" s="80" t="s">
        <v>2031</v>
      </c>
      <c r="AY111" s="84" t="s">
        <v>2140</v>
      </c>
      <c r="AZ111" s="80" t="s">
        <v>66</v>
      </c>
      <c r="BA111" s="80" t="str">
        <f>REPLACE(INDEX(GroupVertices[Group],MATCH(Vertices[[#This Row],[Vertex]],GroupVertices[Vertex],0)),1,1,"")</f>
        <v>7</v>
      </c>
      <c r="BB111" s="48"/>
      <c r="BC111" s="48"/>
      <c r="BD111" s="48"/>
      <c r="BE111" s="48"/>
      <c r="BF111" s="48" t="s">
        <v>614</v>
      </c>
      <c r="BG111" s="48" t="s">
        <v>614</v>
      </c>
      <c r="BH111" s="121" t="s">
        <v>2920</v>
      </c>
      <c r="BI111" s="121" t="s">
        <v>2920</v>
      </c>
      <c r="BJ111" s="121" t="s">
        <v>3046</v>
      </c>
      <c r="BK111" s="121" t="s">
        <v>3046</v>
      </c>
      <c r="BL111" s="121">
        <v>0</v>
      </c>
      <c r="BM111" s="124">
        <v>0</v>
      </c>
      <c r="BN111" s="121">
        <v>0</v>
      </c>
      <c r="BO111" s="124">
        <v>0</v>
      </c>
      <c r="BP111" s="121">
        <v>0</v>
      </c>
      <c r="BQ111" s="124">
        <v>0</v>
      </c>
      <c r="BR111" s="121">
        <v>7</v>
      </c>
      <c r="BS111" s="124">
        <v>100</v>
      </c>
      <c r="BT111" s="121">
        <v>7</v>
      </c>
      <c r="BU111" s="2"/>
      <c r="BV111" s="3"/>
      <c r="BW111" s="3"/>
      <c r="BX111" s="3"/>
      <c r="BY111" s="3"/>
    </row>
    <row r="112" spans="1:77" ht="41.45" customHeight="1">
      <c r="A112" s="66" t="s">
        <v>378</v>
      </c>
      <c r="C112" s="67"/>
      <c r="D112" s="67" t="s">
        <v>64</v>
      </c>
      <c r="E112" s="68">
        <v>190.28379572362607</v>
      </c>
      <c r="F112" s="70">
        <v>99.88738365645136</v>
      </c>
      <c r="G112" s="102" t="s">
        <v>769</v>
      </c>
      <c r="H112" s="67"/>
      <c r="I112" s="71" t="s">
        <v>378</v>
      </c>
      <c r="J112" s="72"/>
      <c r="K112" s="72"/>
      <c r="L112" s="71" t="s">
        <v>2306</v>
      </c>
      <c r="M112" s="75">
        <v>38.531273426642144</v>
      </c>
      <c r="N112" s="76">
        <v>5967.8642578125</v>
      </c>
      <c r="O112" s="76">
        <v>2727.113525390625</v>
      </c>
      <c r="P112" s="77"/>
      <c r="Q112" s="78"/>
      <c r="R112" s="78"/>
      <c r="S112" s="88"/>
      <c r="T112" s="48">
        <v>2</v>
      </c>
      <c r="U112" s="48">
        <v>6</v>
      </c>
      <c r="V112" s="49">
        <v>870.897108</v>
      </c>
      <c r="W112" s="49">
        <v>0.002591</v>
      </c>
      <c r="X112" s="49">
        <v>0.009142</v>
      </c>
      <c r="Y112" s="49">
        <v>1.949827</v>
      </c>
      <c r="Z112" s="49">
        <v>0.08928571428571429</v>
      </c>
      <c r="AA112" s="49">
        <v>0</v>
      </c>
      <c r="AB112" s="73">
        <v>112</v>
      </c>
      <c r="AC112" s="73"/>
      <c r="AD112" s="74"/>
      <c r="AE112" s="80" t="s">
        <v>1460</v>
      </c>
      <c r="AF112" s="80">
        <v>613</v>
      </c>
      <c r="AG112" s="80">
        <v>1338</v>
      </c>
      <c r="AH112" s="80">
        <v>3315</v>
      </c>
      <c r="AI112" s="80">
        <v>6688</v>
      </c>
      <c r="AJ112" s="80"/>
      <c r="AK112" s="80" t="s">
        <v>1614</v>
      </c>
      <c r="AL112" s="80" t="s">
        <v>1724</v>
      </c>
      <c r="AM112" s="84" t="s">
        <v>1810</v>
      </c>
      <c r="AN112" s="80"/>
      <c r="AO112" s="82">
        <v>40220.65568287037</v>
      </c>
      <c r="AP112" s="84" t="s">
        <v>1915</v>
      </c>
      <c r="AQ112" s="80" t="b">
        <v>1</v>
      </c>
      <c r="AR112" s="80" t="b">
        <v>0</v>
      </c>
      <c r="AS112" s="80" t="b">
        <v>0</v>
      </c>
      <c r="AT112" s="80" t="s">
        <v>1298</v>
      </c>
      <c r="AU112" s="80">
        <v>9</v>
      </c>
      <c r="AV112" s="84" t="s">
        <v>1965</v>
      </c>
      <c r="AW112" s="80" t="b">
        <v>0</v>
      </c>
      <c r="AX112" s="80" t="s">
        <v>2031</v>
      </c>
      <c r="AY112" s="84" t="s">
        <v>2141</v>
      </c>
      <c r="AZ112" s="80" t="s">
        <v>66</v>
      </c>
      <c r="BA112" s="80" t="str">
        <f>REPLACE(INDEX(GroupVertices[Group],MATCH(Vertices[[#This Row],[Vertex]],GroupVertices[Vertex],0)),1,1,"")</f>
        <v>7</v>
      </c>
      <c r="BB112" s="48" t="s">
        <v>560</v>
      </c>
      <c r="BC112" s="48" t="s">
        <v>560</v>
      </c>
      <c r="BD112" s="48" t="s">
        <v>575</v>
      </c>
      <c r="BE112" s="48" t="s">
        <v>575</v>
      </c>
      <c r="BF112" s="48" t="s">
        <v>2834</v>
      </c>
      <c r="BG112" s="48" t="s">
        <v>2834</v>
      </c>
      <c r="BH112" s="121" t="s">
        <v>2921</v>
      </c>
      <c r="BI112" s="121" t="s">
        <v>2979</v>
      </c>
      <c r="BJ112" s="121" t="s">
        <v>3047</v>
      </c>
      <c r="BK112" s="121" t="s">
        <v>3047</v>
      </c>
      <c r="BL112" s="121">
        <v>4</v>
      </c>
      <c r="BM112" s="124">
        <v>4.651162790697675</v>
      </c>
      <c r="BN112" s="121">
        <v>1</v>
      </c>
      <c r="BO112" s="124">
        <v>1.1627906976744187</v>
      </c>
      <c r="BP112" s="121">
        <v>0</v>
      </c>
      <c r="BQ112" s="124">
        <v>0</v>
      </c>
      <c r="BR112" s="121">
        <v>81</v>
      </c>
      <c r="BS112" s="124">
        <v>94.18604651162791</v>
      </c>
      <c r="BT112" s="121">
        <v>86</v>
      </c>
      <c r="BU112" s="2"/>
      <c r="BV112" s="3"/>
      <c r="BW112" s="3"/>
      <c r="BX112" s="3"/>
      <c r="BY112" s="3"/>
    </row>
    <row r="113" spans="1:77" ht="41.45" customHeight="1">
      <c r="A113" s="66" t="s">
        <v>333</v>
      </c>
      <c r="C113" s="67"/>
      <c r="D113" s="67" t="s">
        <v>64</v>
      </c>
      <c r="E113" s="68">
        <v>165.3424380885063</v>
      </c>
      <c r="F113" s="70">
        <v>99.98669156149538</v>
      </c>
      <c r="G113" s="102" t="s">
        <v>740</v>
      </c>
      <c r="H113" s="67"/>
      <c r="I113" s="71" t="s">
        <v>333</v>
      </c>
      <c r="J113" s="72"/>
      <c r="K113" s="72"/>
      <c r="L113" s="71" t="s">
        <v>2307</v>
      </c>
      <c r="M113" s="75">
        <v>5.435258938974913</v>
      </c>
      <c r="N113" s="76">
        <v>5879.30908203125</v>
      </c>
      <c r="O113" s="76">
        <v>3264.4130859375</v>
      </c>
      <c r="P113" s="77"/>
      <c r="Q113" s="78"/>
      <c r="R113" s="78"/>
      <c r="S113" s="88"/>
      <c r="T113" s="48">
        <v>0</v>
      </c>
      <c r="U113" s="48">
        <v>4</v>
      </c>
      <c r="V113" s="49">
        <v>293.516667</v>
      </c>
      <c r="W113" s="49">
        <v>0.002123</v>
      </c>
      <c r="X113" s="49">
        <v>0.003096</v>
      </c>
      <c r="Y113" s="49">
        <v>1.102977</v>
      </c>
      <c r="Z113" s="49">
        <v>0.16666666666666666</v>
      </c>
      <c r="AA113" s="49">
        <v>0</v>
      </c>
      <c r="AB113" s="73">
        <v>113</v>
      </c>
      <c r="AC113" s="73"/>
      <c r="AD113" s="74"/>
      <c r="AE113" s="80" t="s">
        <v>1461</v>
      </c>
      <c r="AF113" s="80">
        <v>106</v>
      </c>
      <c r="AG113" s="80">
        <v>159</v>
      </c>
      <c r="AH113" s="80">
        <v>1846</v>
      </c>
      <c r="AI113" s="80">
        <v>3789</v>
      </c>
      <c r="AJ113" s="80"/>
      <c r="AK113" s="80" t="s">
        <v>1615</v>
      </c>
      <c r="AL113" s="80" t="s">
        <v>1326</v>
      </c>
      <c r="AM113" s="84" t="s">
        <v>1811</v>
      </c>
      <c r="AN113" s="80"/>
      <c r="AO113" s="82">
        <v>41655.823483796295</v>
      </c>
      <c r="AP113" s="80"/>
      <c r="AQ113" s="80" t="b">
        <v>1</v>
      </c>
      <c r="AR113" s="80" t="b">
        <v>0</v>
      </c>
      <c r="AS113" s="80" t="b">
        <v>1</v>
      </c>
      <c r="AT113" s="80" t="s">
        <v>1956</v>
      </c>
      <c r="AU113" s="80">
        <v>1</v>
      </c>
      <c r="AV113" s="84" t="s">
        <v>1965</v>
      </c>
      <c r="AW113" s="80" t="b">
        <v>0</v>
      </c>
      <c r="AX113" s="80" t="s">
        <v>2031</v>
      </c>
      <c r="AY113" s="84" t="s">
        <v>2142</v>
      </c>
      <c r="AZ113" s="80" t="s">
        <v>66</v>
      </c>
      <c r="BA113" s="80" t="str">
        <f>REPLACE(INDEX(GroupVertices[Group],MATCH(Vertices[[#This Row],[Vertex]],GroupVertices[Vertex],0)),1,1,"")</f>
        <v>7</v>
      </c>
      <c r="BB113" s="48"/>
      <c r="BC113" s="48"/>
      <c r="BD113" s="48"/>
      <c r="BE113" s="48"/>
      <c r="BF113" s="48" t="s">
        <v>2835</v>
      </c>
      <c r="BG113" s="48" t="s">
        <v>2852</v>
      </c>
      <c r="BH113" s="121" t="s">
        <v>2922</v>
      </c>
      <c r="BI113" s="121" t="s">
        <v>2923</v>
      </c>
      <c r="BJ113" s="121" t="s">
        <v>3048</v>
      </c>
      <c r="BK113" s="121" t="s">
        <v>3048</v>
      </c>
      <c r="BL113" s="121">
        <v>2</v>
      </c>
      <c r="BM113" s="124">
        <v>4.444444444444445</v>
      </c>
      <c r="BN113" s="121">
        <v>3</v>
      </c>
      <c r="BO113" s="124">
        <v>6.666666666666667</v>
      </c>
      <c r="BP113" s="121">
        <v>0</v>
      </c>
      <c r="BQ113" s="124">
        <v>0</v>
      </c>
      <c r="BR113" s="121">
        <v>40</v>
      </c>
      <c r="BS113" s="124">
        <v>88.88888888888889</v>
      </c>
      <c r="BT113" s="121">
        <v>45</v>
      </c>
      <c r="BU113" s="2"/>
      <c r="BV113" s="3"/>
      <c r="BW113" s="3"/>
      <c r="BX113" s="3"/>
      <c r="BY113" s="3"/>
    </row>
    <row r="114" spans="1:77" ht="41.45" customHeight="1">
      <c r="A114" s="66" t="s">
        <v>334</v>
      </c>
      <c r="C114" s="67"/>
      <c r="D114" s="67" t="s">
        <v>64</v>
      </c>
      <c r="E114" s="68">
        <v>183.8950849468609</v>
      </c>
      <c r="F114" s="70">
        <v>99.91282130473236</v>
      </c>
      <c r="G114" s="102" t="s">
        <v>739</v>
      </c>
      <c r="H114" s="67"/>
      <c r="I114" s="71" t="s">
        <v>334</v>
      </c>
      <c r="J114" s="72"/>
      <c r="K114" s="72"/>
      <c r="L114" s="71" t="s">
        <v>2308</v>
      </c>
      <c r="M114" s="75">
        <v>30.053753176196427</v>
      </c>
      <c r="N114" s="76">
        <v>5823.361328125</v>
      </c>
      <c r="O114" s="76">
        <v>4296.2734375</v>
      </c>
      <c r="P114" s="77"/>
      <c r="Q114" s="78"/>
      <c r="R114" s="78"/>
      <c r="S114" s="88"/>
      <c r="T114" s="48">
        <v>2</v>
      </c>
      <c r="U114" s="48">
        <v>1</v>
      </c>
      <c r="V114" s="49">
        <v>0</v>
      </c>
      <c r="W114" s="49">
        <v>0.001661</v>
      </c>
      <c r="X114" s="49">
        <v>0.000432</v>
      </c>
      <c r="Y114" s="49">
        <v>0.668491</v>
      </c>
      <c r="Z114" s="49">
        <v>0</v>
      </c>
      <c r="AA114" s="49">
        <v>0</v>
      </c>
      <c r="AB114" s="73">
        <v>114</v>
      </c>
      <c r="AC114" s="73"/>
      <c r="AD114" s="74"/>
      <c r="AE114" s="80" t="s">
        <v>1462</v>
      </c>
      <c r="AF114" s="80">
        <v>871</v>
      </c>
      <c r="AG114" s="80">
        <v>1036</v>
      </c>
      <c r="AH114" s="80">
        <v>6129</v>
      </c>
      <c r="AI114" s="80">
        <v>6405</v>
      </c>
      <c r="AJ114" s="80"/>
      <c r="AK114" s="80" t="s">
        <v>1616</v>
      </c>
      <c r="AL114" s="80" t="s">
        <v>1326</v>
      </c>
      <c r="AM114" s="80"/>
      <c r="AN114" s="80"/>
      <c r="AO114" s="82">
        <v>40753.03853009259</v>
      </c>
      <c r="AP114" s="84" t="s">
        <v>1916</v>
      </c>
      <c r="AQ114" s="80" t="b">
        <v>1</v>
      </c>
      <c r="AR114" s="80" t="b">
        <v>0</v>
      </c>
      <c r="AS114" s="80" t="b">
        <v>1</v>
      </c>
      <c r="AT114" s="80" t="s">
        <v>1298</v>
      </c>
      <c r="AU114" s="80">
        <v>57</v>
      </c>
      <c r="AV114" s="84" t="s">
        <v>1965</v>
      </c>
      <c r="AW114" s="80" t="b">
        <v>0</v>
      </c>
      <c r="AX114" s="80" t="s">
        <v>2031</v>
      </c>
      <c r="AY114" s="84" t="s">
        <v>2143</v>
      </c>
      <c r="AZ114" s="80" t="s">
        <v>66</v>
      </c>
      <c r="BA114" s="80" t="str">
        <f>REPLACE(INDEX(GroupVertices[Group],MATCH(Vertices[[#This Row],[Vertex]],GroupVertices[Vertex],0)),1,1,"")</f>
        <v>7</v>
      </c>
      <c r="BB114" s="48"/>
      <c r="BC114" s="48"/>
      <c r="BD114" s="48"/>
      <c r="BE114" s="48"/>
      <c r="BF114" s="48" t="s">
        <v>615</v>
      </c>
      <c r="BG114" s="48" t="s">
        <v>615</v>
      </c>
      <c r="BH114" s="121" t="s">
        <v>2923</v>
      </c>
      <c r="BI114" s="121" t="s">
        <v>2923</v>
      </c>
      <c r="BJ114" s="121" t="s">
        <v>3048</v>
      </c>
      <c r="BK114" s="121" t="s">
        <v>3048</v>
      </c>
      <c r="BL114" s="121">
        <v>1</v>
      </c>
      <c r="BM114" s="124">
        <v>3.8461538461538463</v>
      </c>
      <c r="BN114" s="121">
        <v>3</v>
      </c>
      <c r="BO114" s="124">
        <v>11.538461538461538</v>
      </c>
      <c r="BP114" s="121">
        <v>0</v>
      </c>
      <c r="BQ114" s="124">
        <v>0</v>
      </c>
      <c r="BR114" s="121">
        <v>22</v>
      </c>
      <c r="BS114" s="124">
        <v>84.61538461538461</v>
      </c>
      <c r="BT114" s="121">
        <v>26</v>
      </c>
      <c r="BU114" s="2"/>
      <c r="BV114" s="3"/>
      <c r="BW114" s="3"/>
      <c r="BX114" s="3"/>
      <c r="BY114" s="3"/>
    </row>
    <row r="115" spans="1:77" ht="41.45" customHeight="1">
      <c r="A115" s="66" t="s">
        <v>335</v>
      </c>
      <c r="C115" s="67"/>
      <c r="D115" s="67" t="s">
        <v>64</v>
      </c>
      <c r="E115" s="68">
        <v>173.74084265266453</v>
      </c>
      <c r="F115" s="70">
        <v>99.95325200398692</v>
      </c>
      <c r="G115" s="102" t="s">
        <v>741</v>
      </c>
      <c r="H115" s="67"/>
      <c r="I115" s="71" t="s">
        <v>335</v>
      </c>
      <c r="J115" s="72"/>
      <c r="K115" s="72"/>
      <c r="L115" s="71" t="s">
        <v>2309</v>
      </c>
      <c r="M115" s="75">
        <v>16.579548804627066</v>
      </c>
      <c r="N115" s="76">
        <v>7203.5263671875</v>
      </c>
      <c r="O115" s="76">
        <v>6559.78369140625</v>
      </c>
      <c r="P115" s="77"/>
      <c r="Q115" s="78"/>
      <c r="R115" s="78"/>
      <c r="S115" s="88"/>
      <c r="T115" s="48">
        <v>0</v>
      </c>
      <c r="U115" s="48">
        <v>3</v>
      </c>
      <c r="V115" s="49">
        <v>12.400866</v>
      </c>
      <c r="W115" s="49">
        <v>0.002433</v>
      </c>
      <c r="X115" s="49">
        <v>0.007376</v>
      </c>
      <c r="Y115" s="49">
        <v>0.746493</v>
      </c>
      <c r="Z115" s="49">
        <v>0.3333333333333333</v>
      </c>
      <c r="AA115" s="49">
        <v>0</v>
      </c>
      <c r="AB115" s="73">
        <v>115</v>
      </c>
      <c r="AC115" s="73"/>
      <c r="AD115" s="74"/>
      <c r="AE115" s="80" t="s">
        <v>1463</v>
      </c>
      <c r="AF115" s="80">
        <v>485</v>
      </c>
      <c r="AG115" s="80">
        <v>556</v>
      </c>
      <c r="AH115" s="80">
        <v>5109</v>
      </c>
      <c r="AI115" s="80">
        <v>5180</v>
      </c>
      <c r="AJ115" s="80"/>
      <c r="AK115" s="80" t="s">
        <v>1617</v>
      </c>
      <c r="AL115" s="80" t="s">
        <v>1737</v>
      </c>
      <c r="AM115" s="84" t="s">
        <v>1812</v>
      </c>
      <c r="AN115" s="80"/>
      <c r="AO115" s="82">
        <v>42286.702881944446</v>
      </c>
      <c r="AP115" s="80"/>
      <c r="AQ115" s="80" t="b">
        <v>1</v>
      </c>
      <c r="AR115" s="80" t="b">
        <v>0</v>
      </c>
      <c r="AS115" s="80" t="b">
        <v>1</v>
      </c>
      <c r="AT115" s="80" t="s">
        <v>1298</v>
      </c>
      <c r="AU115" s="80">
        <v>37</v>
      </c>
      <c r="AV115" s="84" t="s">
        <v>1965</v>
      </c>
      <c r="AW115" s="80" t="b">
        <v>0</v>
      </c>
      <c r="AX115" s="80" t="s">
        <v>2031</v>
      </c>
      <c r="AY115" s="84" t="s">
        <v>2144</v>
      </c>
      <c r="AZ115" s="80" t="s">
        <v>66</v>
      </c>
      <c r="BA115" s="80" t="str">
        <f>REPLACE(INDEX(GroupVertices[Group],MATCH(Vertices[[#This Row],[Vertex]],GroupVertices[Vertex],0)),1,1,"")</f>
        <v>6</v>
      </c>
      <c r="BB115" s="48"/>
      <c r="BC115" s="48"/>
      <c r="BD115" s="48"/>
      <c r="BE115" s="48"/>
      <c r="BF115" s="48" t="s">
        <v>587</v>
      </c>
      <c r="BG115" s="48" t="s">
        <v>587</v>
      </c>
      <c r="BH115" s="121" t="s">
        <v>2924</v>
      </c>
      <c r="BI115" s="121" t="s">
        <v>2980</v>
      </c>
      <c r="BJ115" s="121" t="s">
        <v>3049</v>
      </c>
      <c r="BK115" s="121" t="s">
        <v>3076</v>
      </c>
      <c r="BL115" s="121">
        <v>2</v>
      </c>
      <c r="BM115" s="124">
        <v>4.081632653061225</v>
      </c>
      <c r="BN115" s="121">
        <v>1</v>
      </c>
      <c r="BO115" s="124">
        <v>2.0408163265306123</v>
      </c>
      <c r="BP115" s="121">
        <v>0</v>
      </c>
      <c r="BQ115" s="124">
        <v>0</v>
      </c>
      <c r="BR115" s="121">
        <v>46</v>
      </c>
      <c r="BS115" s="124">
        <v>93.87755102040816</v>
      </c>
      <c r="BT115" s="121">
        <v>49</v>
      </c>
      <c r="BU115" s="2"/>
      <c r="BV115" s="3"/>
      <c r="BW115" s="3"/>
      <c r="BX115" s="3"/>
      <c r="BY115" s="3"/>
    </row>
    <row r="116" spans="1:77" ht="41.45" customHeight="1">
      <c r="A116" s="66" t="s">
        <v>336</v>
      </c>
      <c r="C116" s="67"/>
      <c r="D116" s="67" t="s">
        <v>64</v>
      </c>
      <c r="E116" s="68">
        <v>1000</v>
      </c>
      <c r="F116" s="70">
        <v>73.5265677424789</v>
      </c>
      <c r="G116" s="102" t="s">
        <v>2011</v>
      </c>
      <c r="H116" s="67"/>
      <c r="I116" s="71" t="s">
        <v>336</v>
      </c>
      <c r="J116" s="72"/>
      <c r="K116" s="72"/>
      <c r="L116" s="71" t="s">
        <v>2310</v>
      </c>
      <c r="M116" s="75">
        <v>8823.712523689863</v>
      </c>
      <c r="N116" s="76">
        <v>826.6365356445312</v>
      </c>
      <c r="O116" s="76">
        <v>7553.9443359375</v>
      </c>
      <c r="P116" s="77"/>
      <c r="Q116" s="78"/>
      <c r="R116" s="78"/>
      <c r="S116" s="88"/>
      <c r="T116" s="48">
        <v>1</v>
      </c>
      <c r="U116" s="48">
        <v>3</v>
      </c>
      <c r="V116" s="49">
        <v>130</v>
      </c>
      <c r="W116" s="49">
        <v>0.002481</v>
      </c>
      <c r="X116" s="49">
        <v>0.011777</v>
      </c>
      <c r="Y116" s="49">
        <v>1.123643</v>
      </c>
      <c r="Z116" s="49">
        <v>0.3333333333333333</v>
      </c>
      <c r="AA116" s="49">
        <v>0</v>
      </c>
      <c r="AB116" s="73">
        <v>116</v>
      </c>
      <c r="AC116" s="73"/>
      <c r="AD116" s="74"/>
      <c r="AE116" s="80" t="s">
        <v>1464</v>
      </c>
      <c r="AF116" s="80">
        <v>5844</v>
      </c>
      <c r="AG116" s="80">
        <v>314298</v>
      </c>
      <c r="AH116" s="80">
        <v>47703</v>
      </c>
      <c r="AI116" s="80">
        <v>5043</v>
      </c>
      <c r="AJ116" s="80"/>
      <c r="AK116" s="80" t="s">
        <v>1618</v>
      </c>
      <c r="AL116" s="80" t="s">
        <v>1738</v>
      </c>
      <c r="AM116" s="84" t="s">
        <v>1813</v>
      </c>
      <c r="AN116" s="80"/>
      <c r="AO116" s="82">
        <v>39745.57672453704</v>
      </c>
      <c r="AP116" s="84" t="s">
        <v>1917</v>
      </c>
      <c r="AQ116" s="80" t="b">
        <v>0</v>
      </c>
      <c r="AR116" s="80" t="b">
        <v>0</v>
      </c>
      <c r="AS116" s="80" t="b">
        <v>1</v>
      </c>
      <c r="AT116" s="80" t="s">
        <v>1298</v>
      </c>
      <c r="AU116" s="80">
        <v>5179</v>
      </c>
      <c r="AV116" s="84" t="s">
        <v>1965</v>
      </c>
      <c r="AW116" s="80" t="b">
        <v>1</v>
      </c>
      <c r="AX116" s="80" t="s">
        <v>2031</v>
      </c>
      <c r="AY116" s="84" t="s">
        <v>2145</v>
      </c>
      <c r="AZ116" s="80" t="s">
        <v>66</v>
      </c>
      <c r="BA116" s="80" t="str">
        <f>REPLACE(INDEX(GroupVertices[Group],MATCH(Vertices[[#This Row],[Vertex]],GroupVertices[Vertex],0)),1,1,"")</f>
        <v>1</v>
      </c>
      <c r="BB116" s="48" t="s">
        <v>554</v>
      </c>
      <c r="BC116" s="48" t="s">
        <v>554</v>
      </c>
      <c r="BD116" s="48" t="s">
        <v>582</v>
      </c>
      <c r="BE116" s="48" t="s">
        <v>582</v>
      </c>
      <c r="BF116" s="48" t="s">
        <v>587</v>
      </c>
      <c r="BG116" s="48" t="s">
        <v>587</v>
      </c>
      <c r="BH116" s="121" t="s">
        <v>2925</v>
      </c>
      <c r="BI116" s="121" t="s">
        <v>2925</v>
      </c>
      <c r="BJ116" s="121" t="s">
        <v>3050</v>
      </c>
      <c r="BK116" s="121" t="s">
        <v>3050</v>
      </c>
      <c r="BL116" s="121">
        <v>0</v>
      </c>
      <c r="BM116" s="124">
        <v>0</v>
      </c>
      <c r="BN116" s="121">
        <v>0</v>
      </c>
      <c r="BO116" s="124">
        <v>0</v>
      </c>
      <c r="BP116" s="121">
        <v>0</v>
      </c>
      <c r="BQ116" s="124">
        <v>0</v>
      </c>
      <c r="BR116" s="121">
        <v>34</v>
      </c>
      <c r="BS116" s="124">
        <v>100</v>
      </c>
      <c r="BT116" s="121">
        <v>34</v>
      </c>
      <c r="BU116" s="2"/>
      <c r="BV116" s="3"/>
      <c r="BW116" s="3"/>
      <c r="BX116" s="3"/>
      <c r="BY116" s="3"/>
    </row>
    <row r="117" spans="1:77" ht="41.45" customHeight="1">
      <c r="A117" s="66" t="s">
        <v>405</v>
      </c>
      <c r="C117" s="67"/>
      <c r="D117" s="67" t="s">
        <v>64</v>
      </c>
      <c r="E117" s="68">
        <v>212.96160351399794</v>
      </c>
      <c r="F117" s="70">
        <v>99.79708842811618</v>
      </c>
      <c r="G117" s="102" t="s">
        <v>2012</v>
      </c>
      <c r="H117" s="67"/>
      <c r="I117" s="71" t="s">
        <v>405</v>
      </c>
      <c r="J117" s="72"/>
      <c r="K117" s="72"/>
      <c r="L117" s="71" t="s">
        <v>2311</v>
      </c>
      <c r="M117" s="75">
        <v>68.62366318981371</v>
      </c>
      <c r="N117" s="76">
        <v>160.41175842285156</v>
      </c>
      <c r="O117" s="76">
        <v>7527.12451171875</v>
      </c>
      <c r="P117" s="77"/>
      <c r="Q117" s="78"/>
      <c r="R117" s="78"/>
      <c r="S117" s="88"/>
      <c r="T117" s="48">
        <v>2</v>
      </c>
      <c r="U117" s="48">
        <v>0</v>
      </c>
      <c r="V117" s="49">
        <v>0</v>
      </c>
      <c r="W117" s="49">
        <v>0.001876</v>
      </c>
      <c r="X117" s="49">
        <v>0.002887</v>
      </c>
      <c r="Y117" s="49">
        <v>0.627548</v>
      </c>
      <c r="Z117" s="49">
        <v>0.5</v>
      </c>
      <c r="AA117" s="49">
        <v>0</v>
      </c>
      <c r="AB117" s="73">
        <v>117</v>
      </c>
      <c r="AC117" s="73"/>
      <c r="AD117" s="74"/>
      <c r="AE117" s="80" t="s">
        <v>1465</v>
      </c>
      <c r="AF117" s="80">
        <v>152</v>
      </c>
      <c r="AG117" s="80">
        <v>2410</v>
      </c>
      <c r="AH117" s="80">
        <v>1146</v>
      </c>
      <c r="AI117" s="80">
        <v>1354</v>
      </c>
      <c r="AJ117" s="80"/>
      <c r="AK117" s="80" t="s">
        <v>1619</v>
      </c>
      <c r="AL117" s="80"/>
      <c r="AM117" s="80"/>
      <c r="AN117" s="80"/>
      <c r="AO117" s="82">
        <v>42537.608611111114</v>
      </c>
      <c r="AP117" s="84" t="s">
        <v>1918</v>
      </c>
      <c r="AQ117" s="80" t="b">
        <v>1</v>
      </c>
      <c r="AR117" s="80" t="b">
        <v>0</v>
      </c>
      <c r="AS117" s="80" t="b">
        <v>0</v>
      </c>
      <c r="AT117" s="80" t="s">
        <v>1298</v>
      </c>
      <c r="AU117" s="80">
        <v>19</v>
      </c>
      <c r="AV117" s="80"/>
      <c r="AW117" s="80" t="b">
        <v>0</v>
      </c>
      <c r="AX117" s="80" t="s">
        <v>2031</v>
      </c>
      <c r="AY117" s="84" t="s">
        <v>2146</v>
      </c>
      <c r="AZ117" s="80" t="s">
        <v>65</v>
      </c>
      <c r="BA117" s="80" t="str">
        <f>REPLACE(INDEX(GroupVertices[Group],MATCH(Vertices[[#This Row],[Vertex]],GroupVertices[Vertex],0)),1,1,"")</f>
        <v>1</v>
      </c>
      <c r="BB117" s="48"/>
      <c r="BC117" s="48"/>
      <c r="BD117" s="48"/>
      <c r="BE117" s="48"/>
      <c r="BF117" s="48"/>
      <c r="BG117" s="48"/>
      <c r="BH117" s="48"/>
      <c r="BI117" s="48"/>
      <c r="BJ117" s="48"/>
      <c r="BK117" s="48"/>
      <c r="BL117" s="48"/>
      <c r="BM117" s="49"/>
      <c r="BN117" s="48"/>
      <c r="BO117" s="49"/>
      <c r="BP117" s="48"/>
      <c r="BQ117" s="49"/>
      <c r="BR117" s="48"/>
      <c r="BS117" s="49"/>
      <c r="BT117" s="48"/>
      <c r="BU117" s="2"/>
      <c r="BV117" s="3"/>
      <c r="BW117" s="3"/>
      <c r="BX117" s="3"/>
      <c r="BY117" s="3"/>
    </row>
    <row r="118" spans="1:77" ht="41.45" customHeight="1">
      <c r="A118" s="66" t="s">
        <v>379</v>
      </c>
      <c r="C118" s="67"/>
      <c r="D118" s="67" t="s">
        <v>64</v>
      </c>
      <c r="E118" s="68">
        <v>214.2943478151112</v>
      </c>
      <c r="F118" s="70">
        <v>99.79178189883902</v>
      </c>
      <c r="G118" s="102" t="s">
        <v>2013</v>
      </c>
      <c r="H118" s="67"/>
      <c r="I118" s="71" t="s">
        <v>379</v>
      </c>
      <c r="J118" s="72"/>
      <c r="K118" s="72"/>
      <c r="L118" s="71" t="s">
        <v>2312</v>
      </c>
      <c r="M118" s="75">
        <v>70.39215251358219</v>
      </c>
      <c r="N118" s="76">
        <v>973.8154296875</v>
      </c>
      <c r="O118" s="76">
        <v>6955.859375</v>
      </c>
      <c r="P118" s="77"/>
      <c r="Q118" s="78"/>
      <c r="R118" s="78"/>
      <c r="S118" s="88"/>
      <c r="T118" s="48">
        <v>3</v>
      </c>
      <c r="U118" s="48">
        <v>1</v>
      </c>
      <c r="V118" s="49">
        <v>3</v>
      </c>
      <c r="W118" s="49">
        <v>0.002481</v>
      </c>
      <c r="X118" s="49">
        <v>0.012552</v>
      </c>
      <c r="Y118" s="49">
        <v>1.120353</v>
      </c>
      <c r="Z118" s="49">
        <v>0.3333333333333333</v>
      </c>
      <c r="AA118" s="49">
        <v>0</v>
      </c>
      <c r="AB118" s="73">
        <v>118</v>
      </c>
      <c r="AC118" s="73"/>
      <c r="AD118" s="74"/>
      <c r="AE118" s="80" t="s">
        <v>1466</v>
      </c>
      <c r="AF118" s="80">
        <v>2305</v>
      </c>
      <c r="AG118" s="80">
        <v>2473</v>
      </c>
      <c r="AH118" s="80">
        <v>471</v>
      </c>
      <c r="AI118" s="80">
        <v>167</v>
      </c>
      <c r="AJ118" s="80"/>
      <c r="AK118" s="80" t="s">
        <v>1620</v>
      </c>
      <c r="AL118" s="80" t="s">
        <v>1739</v>
      </c>
      <c r="AM118" s="84" t="s">
        <v>1814</v>
      </c>
      <c r="AN118" s="80"/>
      <c r="AO118" s="82">
        <v>39918.74092592593</v>
      </c>
      <c r="AP118" s="84" t="s">
        <v>1919</v>
      </c>
      <c r="AQ118" s="80" t="b">
        <v>0</v>
      </c>
      <c r="AR118" s="80" t="b">
        <v>0</v>
      </c>
      <c r="AS118" s="80" t="b">
        <v>0</v>
      </c>
      <c r="AT118" s="80" t="s">
        <v>1298</v>
      </c>
      <c r="AU118" s="80">
        <v>48</v>
      </c>
      <c r="AV118" s="84" t="s">
        <v>1977</v>
      </c>
      <c r="AW118" s="80" t="b">
        <v>0</v>
      </c>
      <c r="AX118" s="80" t="s">
        <v>2031</v>
      </c>
      <c r="AY118" s="84" t="s">
        <v>2147</v>
      </c>
      <c r="AZ118" s="80" t="s">
        <v>66</v>
      </c>
      <c r="BA118" s="80" t="str">
        <f>REPLACE(INDEX(GroupVertices[Group],MATCH(Vertices[[#This Row],[Vertex]],GroupVertices[Vertex],0)),1,1,"")</f>
        <v>1</v>
      </c>
      <c r="BB118" s="48" t="s">
        <v>564</v>
      </c>
      <c r="BC118" s="48" t="s">
        <v>564</v>
      </c>
      <c r="BD118" s="48" t="s">
        <v>582</v>
      </c>
      <c r="BE118" s="48" t="s">
        <v>582</v>
      </c>
      <c r="BF118" s="48" t="s">
        <v>587</v>
      </c>
      <c r="BG118" s="48" t="s">
        <v>587</v>
      </c>
      <c r="BH118" s="121" t="s">
        <v>2926</v>
      </c>
      <c r="BI118" s="121" t="s">
        <v>2926</v>
      </c>
      <c r="BJ118" s="121" t="s">
        <v>3051</v>
      </c>
      <c r="BK118" s="121" t="s">
        <v>3051</v>
      </c>
      <c r="BL118" s="121">
        <v>6</v>
      </c>
      <c r="BM118" s="124">
        <v>15.384615384615385</v>
      </c>
      <c r="BN118" s="121">
        <v>0</v>
      </c>
      <c r="BO118" s="124">
        <v>0</v>
      </c>
      <c r="BP118" s="121">
        <v>0</v>
      </c>
      <c r="BQ118" s="124">
        <v>0</v>
      </c>
      <c r="BR118" s="121">
        <v>33</v>
      </c>
      <c r="BS118" s="124">
        <v>84.61538461538461</v>
      </c>
      <c r="BT118" s="121">
        <v>39</v>
      </c>
      <c r="BU118" s="2"/>
      <c r="BV118" s="3"/>
      <c r="BW118" s="3"/>
      <c r="BX118" s="3"/>
      <c r="BY118" s="3"/>
    </row>
    <row r="119" spans="1:77" ht="41.45" customHeight="1">
      <c r="A119" s="66" t="s">
        <v>337</v>
      </c>
      <c r="C119" s="67"/>
      <c r="D119" s="67" t="s">
        <v>64</v>
      </c>
      <c r="E119" s="68">
        <v>168.15600939085652</v>
      </c>
      <c r="F119" s="70">
        <v>99.97548888857692</v>
      </c>
      <c r="G119" s="102" t="s">
        <v>742</v>
      </c>
      <c r="H119" s="67"/>
      <c r="I119" s="71" t="s">
        <v>337</v>
      </c>
      <c r="J119" s="72"/>
      <c r="K119" s="72"/>
      <c r="L119" s="71" t="s">
        <v>2313</v>
      </c>
      <c r="M119" s="75">
        <v>9.168736400263922</v>
      </c>
      <c r="N119" s="76">
        <v>775.511474609375</v>
      </c>
      <c r="O119" s="76">
        <v>7171.81982421875</v>
      </c>
      <c r="P119" s="77"/>
      <c r="Q119" s="78"/>
      <c r="R119" s="78"/>
      <c r="S119" s="88"/>
      <c r="T119" s="48">
        <v>0</v>
      </c>
      <c r="U119" s="48">
        <v>4</v>
      </c>
      <c r="V119" s="49">
        <v>130</v>
      </c>
      <c r="W119" s="49">
        <v>0.002481</v>
      </c>
      <c r="X119" s="49">
        <v>0.011777</v>
      </c>
      <c r="Y119" s="49">
        <v>1.123643</v>
      </c>
      <c r="Z119" s="49">
        <v>0.3333333333333333</v>
      </c>
      <c r="AA119" s="49">
        <v>0</v>
      </c>
      <c r="AB119" s="73">
        <v>119</v>
      </c>
      <c r="AC119" s="73"/>
      <c r="AD119" s="74"/>
      <c r="AE119" s="80" t="s">
        <v>1467</v>
      </c>
      <c r="AF119" s="80">
        <v>347</v>
      </c>
      <c r="AG119" s="80">
        <v>292</v>
      </c>
      <c r="AH119" s="80">
        <v>3193</v>
      </c>
      <c r="AI119" s="80">
        <v>126</v>
      </c>
      <c r="AJ119" s="80"/>
      <c r="AK119" s="80" t="s">
        <v>1621</v>
      </c>
      <c r="AL119" s="80"/>
      <c r="AM119" s="84" t="s">
        <v>1815</v>
      </c>
      <c r="AN119" s="80"/>
      <c r="AO119" s="82">
        <v>42348.87236111111</v>
      </c>
      <c r="AP119" s="80"/>
      <c r="AQ119" s="80" t="b">
        <v>1</v>
      </c>
      <c r="AR119" s="80" t="b">
        <v>0</v>
      </c>
      <c r="AS119" s="80" t="b">
        <v>0</v>
      </c>
      <c r="AT119" s="80" t="s">
        <v>1956</v>
      </c>
      <c r="AU119" s="80">
        <v>5</v>
      </c>
      <c r="AV119" s="80"/>
      <c r="AW119" s="80" t="b">
        <v>0</v>
      </c>
      <c r="AX119" s="80" t="s">
        <v>2031</v>
      </c>
      <c r="AY119" s="84" t="s">
        <v>2148</v>
      </c>
      <c r="AZ119" s="80" t="s">
        <v>66</v>
      </c>
      <c r="BA119" s="80" t="str">
        <f>REPLACE(INDEX(GroupVertices[Group],MATCH(Vertices[[#This Row],[Vertex]],GroupVertices[Vertex],0)),1,1,"")</f>
        <v>1</v>
      </c>
      <c r="BB119" s="48"/>
      <c r="BC119" s="48"/>
      <c r="BD119" s="48"/>
      <c r="BE119" s="48"/>
      <c r="BF119" s="48"/>
      <c r="BG119" s="48"/>
      <c r="BH119" s="121" t="s">
        <v>2925</v>
      </c>
      <c r="BI119" s="121" t="s">
        <v>2925</v>
      </c>
      <c r="BJ119" s="121" t="s">
        <v>3050</v>
      </c>
      <c r="BK119" s="121" t="s">
        <v>3050</v>
      </c>
      <c r="BL119" s="121">
        <v>0</v>
      </c>
      <c r="BM119" s="124">
        <v>0</v>
      </c>
      <c r="BN119" s="121">
        <v>0</v>
      </c>
      <c r="BO119" s="124">
        <v>0</v>
      </c>
      <c r="BP119" s="121">
        <v>0</v>
      </c>
      <c r="BQ119" s="124">
        <v>0</v>
      </c>
      <c r="BR119" s="121">
        <v>34</v>
      </c>
      <c r="BS119" s="124">
        <v>100</v>
      </c>
      <c r="BT119" s="121">
        <v>34</v>
      </c>
      <c r="BU119" s="2"/>
      <c r="BV119" s="3"/>
      <c r="BW119" s="3"/>
      <c r="BX119" s="3"/>
      <c r="BY119" s="3"/>
    </row>
    <row r="120" spans="1:77" ht="41.45" customHeight="1">
      <c r="A120" s="66" t="s">
        <v>339</v>
      </c>
      <c r="C120" s="67"/>
      <c r="D120" s="67" t="s">
        <v>64</v>
      </c>
      <c r="E120" s="68">
        <v>163.2904349582208</v>
      </c>
      <c r="F120" s="70">
        <v>99.99486193196974</v>
      </c>
      <c r="G120" s="102" t="s">
        <v>2014</v>
      </c>
      <c r="H120" s="67"/>
      <c r="I120" s="71" t="s">
        <v>339</v>
      </c>
      <c r="J120" s="72"/>
      <c r="K120" s="72"/>
      <c r="L120" s="71" t="s">
        <v>2314</v>
      </c>
      <c r="M120" s="75">
        <v>2.7123468055536057</v>
      </c>
      <c r="N120" s="76">
        <v>6320.2236328125</v>
      </c>
      <c r="O120" s="76">
        <v>6455.64501953125</v>
      </c>
      <c r="P120" s="77"/>
      <c r="Q120" s="78"/>
      <c r="R120" s="78"/>
      <c r="S120" s="88"/>
      <c r="T120" s="48">
        <v>0</v>
      </c>
      <c r="U120" s="48">
        <v>1</v>
      </c>
      <c r="V120" s="49">
        <v>0</v>
      </c>
      <c r="W120" s="49">
        <v>0.001464</v>
      </c>
      <c r="X120" s="49">
        <v>9.3E-05</v>
      </c>
      <c r="Y120" s="49">
        <v>0.473457</v>
      </c>
      <c r="Z120" s="49">
        <v>0</v>
      </c>
      <c r="AA120" s="49">
        <v>0</v>
      </c>
      <c r="AB120" s="73">
        <v>120</v>
      </c>
      <c r="AC120" s="73"/>
      <c r="AD120" s="74"/>
      <c r="AE120" s="80" t="s">
        <v>1468</v>
      </c>
      <c r="AF120" s="80">
        <v>128</v>
      </c>
      <c r="AG120" s="80">
        <v>62</v>
      </c>
      <c r="AH120" s="80">
        <v>47</v>
      </c>
      <c r="AI120" s="80">
        <v>68</v>
      </c>
      <c r="AJ120" s="80"/>
      <c r="AK120" s="80"/>
      <c r="AL120" s="80"/>
      <c r="AM120" s="80"/>
      <c r="AN120" s="80"/>
      <c r="AO120" s="82">
        <v>40760.885104166664</v>
      </c>
      <c r="AP120" s="80"/>
      <c r="AQ120" s="80" t="b">
        <v>0</v>
      </c>
      <c r="AR120" s="80" t="b">
        <v>0</v>
      </c>
      <c r="AS120" s="80" t="b">
        <v>0</v>
      </c>
      <c r="AT120" s="80" t="s">
        <v>1955</v>
      </c>
      <c r="AU120" s="80">
        <v>1</v>
      </c>
      <c r="AV120" s="84" t="s">
        <v>1974</v>
      </c>
      <c r="AW120" s="80" t="b">
        <v>0</v>
      </c>
      <c r="AX120" s="80" t="s">
        <v>2031</v>
      </c>
      <c r="AY120" s="84" t="s">
        <v>2149</v>
      </c>
      <c r="AZ120" s="80" t="s">
        <v>66</v>
      </c>
      <c r="BA120" s="80" t="str">
        <f>REPLACE(INDEX(GroupVertices[Group],MATCH(Vertices[[#This Row],[Vertex]],GroupVertices[Vertex],0)),1,1,"")</f>
        <v>4</v>
      </c>
      <c r="BB120" s="48"/>
      <c r="BC120" s="48"/>
      <c r="BD120" s="48"/>
      <c r="BE120" s="48"/>
      <c r="BF120" s="48" t="s">
        <v>602</v>
      </c>
      <c r="BG120" s="48" t="s">
        <v>602</v>
      </c>
      <c r="BH120" s="121" t="s">
        <v>2895</v>
      </c>
      <c r="BI120" s="121" t="s">
        <v>2895</v>
      </c>
      <c r="BJ120" s="121" t="s">
        <v>3022</v>
      </c>
      <c r="BK120" s="121" t="s">
        <v>3022</v>
      </c>
      <c r="BL120" s="121">
        <v>2</v>
      </c>
      <c r="BM120" s="124">
        <v>11.764705882352942</v>
      </c>
      <c r="BN120" s="121">
        <v>0</v>
      </c>
      <c r="BO120" s="124">
        <v>0</v>
      </c>
      <c r="BP120" s="121">
        <v>0</v>
      </c>
      <c r="BQ120" s="124">
        <v>0</v>
      </c>
      <c r="BR120" s="121">
        <v>15</v>
      </c>
      <c r="BS120" s="124">
        <v>88.23529411764706</v>
      </c>
      <c r="BT120" s="121">
        <v>17</v>
      </c>
      <c r="BU120" s="2"/>
      <c r="BV120" s="3"/>
      <c r="BW120" s="3"/>
      <c r="BX120" s="3"/>
      <c r="BY120" s="3"/>
    </row>
    <row r="121" spans="1:77" ht="41.45" customHeight="1">
      <c r="A121" s="66" t="s">
        <v>340</v>
      </c>
      <c r="C121" s="67"/>
      <c r="D121" s="67" t="s">
        <v>64</v>
      </c>
      <c r="E121" s="68">
        <v>178.0775502991442</v>
      </c>
      <c r="F121" s="70">
        <v>99.93598472618028</v>
      </c>
      <c r="G121" s="102" t="s">
        <v>743</v>
      </c>
      <c r="H121" s="67"/>
      <c r="I121" s="71" t="s">
        <v>340</v>
      </c>
      <c r="J121" s="72"/>
      <c r="K121" s="72"/>
      <c r="L121" s="71" t="s">
        <v>2315</v>
      </c>
      <c r="M121" s="75">
        <v>22.33415692165148</v>
      </c>
      <c r="N121" s="76">
        <v>3247.746826171875</v>
      </c>
      <c r="O121" s="76">
        <v>9669.3623046875</v>
      </c>
      <c r="P121" s="77"/>
      <c r="Q121" s="78"/>
      <c r="R121" s="78"/>
      <c r="S121" s="88"/>
      <c r="T121" s="48">
        <v>0</v>
      </c>
      <c r="U121" s="48">
        <v>3</v>
      </c>
      <c r="V121" s="49">
        <v>45.857143</v>
      </c>
      <c r="W121" s="49">
        <v>0.002463</v>
      </c>
      <c r="X121" s="49">
        <v>0.009613</v>
      </c>
      <c r="Y121" s="49">
        <v>0.7918</v>
      </c>
      <c r="Z121" s="49">
        <v>0</v>
      </c>
      <c r="AA121" s="49">
        <v>0</v>
      </c>
      <c r="AB121" s="73">
        <v>121</v>
      </c>
      <c r="AC121" s="73"/>
      <c r="AD121" s="74"/>
      <c r="AE121" s="80" t="s">
        <v>1469</v>
      </c>
      <c r="AF121" s="80">
        <v>1617</v>
      </c>
      <c r="AG121" s="80">
        <v>761</v>
      </c>
      <c r="AH121" s="80">
        <v>5084</v>
      </c>
      <c r="AI121" s="80">
        <v>12037</v>
      </c>
      <c r="AJ121" s="80"/>
      <c r="AK121" s="80" t="s">
        <v>1622</v>
      </c>
      <c r="AL121" s="80" t="s">
        <v>1740</v>
      </c>
      <c r="AM121" s="80"/>
      <c r="AN121" s="80"/>
      <c r="AO121" s="82">
        <v>40797.837534722225</v>
      </c>
      <c r="AP121" s="84" t="s">
        <v>1920</v>
      </c>
      <c r="AQ121" s="80" t="b">
        <v>1</v>
      </c>
      <c r="AR121" s="80" t="b">
        <v>0</v>
      </c>
      <c r="AS121" s="80" t="b">
        <v>1</v>
      </c>
      <c r="AT121" s="80" t="s">
        <v>1298</v>
      </c>
      <c r="AU121" s="80">
        <v>12</v>
      </c>
      <c r="AV121" s="84" t="s">
        <v>1965</v>
      </c>
      <c r="AW121" s="80" t="b">
        <v>0</v>
      </c>
      <c r="AX121" s="80" t="s">
        <v>2031</v>
      </c>
      <c r="AY121" s="84" t="s">
        <v>2150</v>
      </c>
      <c r="AZ121" s="80" t="s">
        <v>66</v>
      </c>
      <c r="BA121" s="80" t="str">
        <f>REPLACE(INDEX(GroupVertices[Group],MATCH(Vertices[[#This Row],[Vertex]],GroupVertices[Vertex],0)),1,1,"")</f>
        <v>3</v>
      </c>
      <c r="BB121" s="48"/>
      <c r="BC121" s="48"/>
      <c r="BD121" s="48"/>
      <c r="BE121" s="48"/>
      <c r="BF121" s="48" t="s">
        <v>592</v>
      </c>
      <c r="BG121" s="48" t="s">
        <v>600</v>
      </c>
      <c r="BH121" s="121" t="s">
        <v>2927</v>
      </c>
      <c r="BI121" s="121" t="s">
        <v>2981</v>
      </c>
      <c r="BJ121" s="121" t="s">
        <v>3052</v>
      </c>
      <c r="BK121" s="121" t="s">
        <v>3052</v>
      </c>
      <c r="BL121" s="121">
        <v>7</v>
      </c>
      <c r="BM121" s="124">
        <v>9.58904109589041</v>
      </c>
      <c r="BN121" s="121">
        <v>0</v>
      </c>
      <c r="BO121" s="124">
        <v>0</v>
      </c>
      <c r="BP121" s="121">
        <v>0</v>
      </c>
      <c r="BQ121" s="124">
        <v>0</v>
      </c>
      <c r="BR121" s="121">
        <v>66</v>
      </c>
      <c r="BS121" s="124">
        <v>90.41095890410959</v>
      </c>
      <c r="BT121" s="121">
        <v>73</v>
      </c>
      <c r="BU121" s="2"/>
      <c r="BV121" s="3"/>
      <c r="BW121" s="3"/>
      <c r="BX121" s="3"/>
      <c r="BY121" s="3"/>
    </row>
    <row r="122" spans="1:77" ht="41.45" customHeight="1">
      <c r="A122" s="66" t="s">
        <v>345</v>
      </c>
      <c r="C122" s="67"/>
      <c r="D122" s="67" t="s">
        <v>64</v>
      </c>
      <c r="E122" s="68">
        <v>169.10796960593746</v>
      </c>
      <c r="F122" s="70">
        <v>99.9716985105218</v>
      </c>
      <c r="G122" s="102" t="s">
        <v>747</v>
      </c>
      <c r="H122" s="67"/>
      <c r="I122" s="71" t="s">
        <v>345</v>
      </c>
      <c r="J122" s="72"/>
      <c r="K122" s="72"/>
      <c r="L122" s="71" t="s">
        <v>2316</v>
      </c>
      <c r="M122" s="75">
        <v>10.43194306009855</v>
      </c>
      <c r="N122" s="76">
        <v>1254.9345703125</v>
      </c>
      <c r="O122" s="76">
        <v>7727.33349609375</v>
      </c>
      <c r="P122" s="77"/>
      <c r="Q122" s="78"/>
      <c r="R122" s="78"/>
      <c r="S122" s="88"/>
      <c r="T122" s="48">
        <v>2</v>
      </c>
      <c r="U122" s="48">
        <v>3</v>
      </c>
      <c r="V122" s="49">
        <v>37.966667</v>
      </c>
      <c r="W122" s="49">
        <v>0.002488</v>
      </c>
      <c r="X122" s="49">
        <v>0.012354</v>
      </c>
      <c r="Y122" s="49">
        <v>1.098651</v>
      </c>
      <c r="Z122" s="49">
        <v>0.16666666666666666</v>
      </c>
      <c r="AA122" s="49">
        <v>0</v>
      </c>
      <c r="AB122" s="73">
        <v>122</v>
      </c>
      <c r="AC122" s="73"/>
      <c r="AD122" s="74"/>
      <c r="AE122" s="80" t="s">
        <v>1470</v>
      </c>
      <c r="AF122" s="80">
        <v>345</v>
      </c>
      <c r="AG122" s="80">
        <v>337</v>
      </c>
      <c r="AH122" s="80">
        <v>1984</v>
      </c>
      <c r="AI122" s="80">
        <v>1138</v>
      </c>
      <c r="AJ122" s="80"/>
      <c r="AK122" s="80" t="s">
        <v>1623</v>
      </c>
      <c r="AL122" s="80" t="s">
        <v>1741</v>
      </c>
      <c r="AM122" s="80"/>
      <c r="AN122" s="80"/>
      <c r="AO122" s="82">
        <v>39895.827893518515</v>
      </c>
      <c r="AP122" s="84" t="s">
        <v>1921</v>
      </c>
      <c r="AQ122" s="80" t="b">
        <v>1</v>
      </c>
      <c r="AR122" s="80" t="b">
        <v>0</v>
      </c>
      <c r="AS122" s="80" t="b">
        <v>1</v>
      </c>
      <c r="AT122" s="80" t="s">
        <v>1298</v>
      </c>
      <c r="AU122" s="80">
        <v>11</v>
      </c>
      <c r="AV122" s="84" t="s">
        <v>1965</v>
      </c>
      <c r="AW122" s="80" t="b">
        <v>0</v>
      </c>
      <c r="AX122" s="80" t="s">
        <v>2031</v>
      </c>
      <c r="AY122" s="84" t="s">
        <v>2151</v>
      </c>
      <c r="AZ122" s="80" t="s">
        <v>66</v>
      </c>
      <c r="BA122" s="80" t="str">
        <f>REPLACE(INDEX(GroupVertices[Group],MATCH(Vertices[[#This Row],[Vertex]],GroupVertices[Vertex],0)),1,1,"")</f>
        <v>1</v>
      </c>
      <c r="BB122" s="48"/>
      <c r="BC122" s="48"/>
      <c r="BD122" s="48"/>
      <c r="BE122" s="48"/>
      <c r="BF122" s="48" t="s">
        <v>587</v>
      </c>
      <c r="BG122" s="48" t="s">
        <v>587</v>
      </c>
      <c r="BH122" s="121" t="s">
        <v>2928</v>
      </c>
      <c r="BI122" s="121" t="s">
        <v>2982</v>
      </c>
      <c r="BJ122" s="121" t="s">
        <v>3053</v>
      </c>
      <c r="BK122" s="121" t="s">
        <v>3053</v>
      </c>
      <c r="BL122" s="121">
        <v>1</v>
      </c>
      <c r="BM122" s="124">
        <v>2.9411764705882355</v>
      </c>
      <c r="BN122" s="121">
        <v>1</v>
      </c>
      <c r="BO122" s="124">
        <v>2.9411764705882355</v>
      </c>
      <c r="BP122" s="121">
        <v>0</v>
      </c>
      <c r="BQ122" s="124">
        <v>0</v>
      </c>
      <c r="BR122" s="121">
        <v>32</v>
      </c>
      <c r="BS122" s="124">
        <v>94.11764705882354</v>
      </c>
      <c r="BT122" s="121">
        <v>34</v>
      </c>
      <c r="BU122" s="2"/>
      <c r="BV122" s="3"/>
      <c r="BW122" s="3"/>
      <c r="BX122" s="3"/>
      <c r="BY122" s="3"/>
    </row>
    <row r="123" spans="1:77" ht="41.45" customHeight="1">
      <c r="A123" s="66" t="s">
        <v>341</v>
      </c>
      <c r="C123" s="67"/>
      <c r="D123" s="67" t="s">
        <v>64</v>
      </c>
      <c r="E123" s="68">
        <v>163.45967232979072</v>
      </c>
      <c r="F123" s="70">
        <v>99.99418808698216</v>
      </c>
      <c r="G123" s="102" t="s">
        <v>2015</v>
      </c>
      <c r="H123" s="67"/>
      <c r="I123" s="71" t="s">
        <v>341</v>
      </c>
      <c r="J123" s="72"/>
      <c r="K123" s="72"/>
      <c r="L123" s="71" t="s">
        <v>2317</v>
      </c>
      <c r="M123" s="75">
        <v>2.9369168784130952</v>
      </c>
      <c r="N123" s="76">
        <v>4690.22265625</v>
      </c>
      <c r="O123" s="76">
        <v>3846.629638671875</v>
      </c>
      <c r="P123" s="77"/>
      <c r="Q123" s="78"/>
      <c r="R123" s="78"/>
      <c r="S123" s="88"/>
      <c r="T123" s="48">
        <v>0</v>
      </c>
      <c r="U123" s="48">
        <v>1</v>
      </c>
      <c r="V123" s="49">
        <v>0</v>
      </c>
      <c r="W123" s="49">
        <v>0.001946</v>
      </c>
      <c r="X123" s="49">
        <v>0.001478</v>
      </c>
      <c r="Y123" s="49">
        <v>0.434514</v>
      </c>
      <c r="Z123" s="49">
        <v>0</v>
      </c>
      <c r="AA123" s="49">
        <v>0</v>
      </c>
      <c r="AB123" s="73">
        <v>123</v>
      </c>
      <c r="AC123" s="73"/>
      <c r="AD123" s="74"/>
      <c r="AE123" s="80" t="s">
        <v>1471</v>
      </c>
      <c r="AF123" s="80">
        <v>651</v>
      </c>
      <c r="AG123" s="80">
        <v>70</v>
      </c>
      <c r="AH123" s="80">
        <v>1592</v>
      </c>
      <c r="AI123" s="80">
        <v>2517</v>
      </c>
      <c r="AJ123" s="80"/>
      <c r="AK123" s="80" t="s">
        <v>1624</v>
      </c>
      <c r="AL123" s="80" t="s">
        <v>1742</v>
      </c>
      <c r="AM123" s="80"/>
      <c r="AN123" s="80"/>
      <c r="AO123" s="82">
        <v>42122.14540509259</v>
      </c>
      <c r="AP123" s="80"/>
      <c r="AQ123" s="80" t="b">
        <v>1</v>
      </c>
      <c r="AR123" s="80" t="b">
        <v>0</v>
      </c>
      <c r="AS123" s="80" t="b">
        <v>0</v>
      </c>
      <c r="AT123" s="80" t="s">
        <v>1955</v>
      </c>
      <c r="AU123" s="80">
        <v>0</v>
      </c>
      <c r="AV123" s="84" t="s">
        <v>1965</v>
      </c>
      <c r="AW123" s="80" t="b">
        <v>0</v>
      </c>
      <c r="AX123" s="80" t="s">
        <v>2031</v>
      </c>
      <c r="AY123" s="84" t="s">
        <v>2152</v>
      </c>
      <c r="AZ123" s="80" t="s">
        <v>66</v>
      </c>
      <c r="BA123" s="80" t="str">
        <f>REPLACE(INDEX(GroupVertices[Group],MATCH(Vertices[[#This Row],[Vertex]],GroupVertices[Vertex],0)),1,1,"")</f>
        <v>5</v>
      </c>
      <c r="BB123" s="48"/>
      <c r="BC123" s="48"/>
      <c r="BD123" s="48"/>
      <c r="BE123" s="48"/>
      <c r="BF123" s="48" t="s">
        <v>587</v>
      </c>
      <c r="BG123" s="48" t="s">
        <v>587</v>
      </c>
      <c r="BH123" s="121" t="s">
        <v>2919</v>
      </c>
      <c r="BI123" s="121" t="s">
        <v>2919</v>
      </c>
      <c r="BJ123" s="121" t="s">
        <v>3045</v>
      </c>
      <c r="BK123" s="121" t="s">
        <v>3045</v>
      </c>
      <c r="BL123" s="121">
        <v>0</v>
      </c>
      <c r="BM123" s="124">
        <v>0</v>
      </c>
      <c r="BN123" s="121">
        <v>0</v>
      </c>
      <c r="BO123" s="124">
        <v>0</v>
      </c>
      <c r="BP123" s="121">
        <v>0</v>
      </c>
      <c r="BQ123" s="124">
        <v>0</v>
      </c>
      <c r="BR123" s="121">
        <v>10</v>
      </c>
      <c r="BS123" s="124">
        <v>100</v>
      </c>
      <c r="BT123" s="121">
        <v>10</v>
      </c>
      <c r="BU123" s="2"/>
      <c r="BV123" s="3"/>
      <c r="BW123" s="3"/>
      <c r="BX123" s="3"/>
      <c r="BY123" s="3"/>
    </row>
    <row r="124" spans="1:77" ht="41.45" customHeight="1">
      <c r="A124" s="66" t="s">
        <v>342</v>
      </c>
      <c r="C124" s="67"/>
      <c r="D124" s="67" t="s">
        <v>64</v>
      </c>
      <c r="E124" s="68">
        <v>193.09736702597633</v>
      </c>
      <c r="F124" s="70">
        <v>99.87618098353292</v>
      </c>
      <c r="G124" s="102" t="s">
        <v>744</v>
      </c>
      <c r="H124" s="67"/>
      <c r="I124" s="71" t="s">
        <v>342</v>
      </c>
      <c r="J124" s="72"/>
      <c r="K124" s="72"/>
      <c r="L124" s="71" t="s">
        <v>2318</v>
      </c>
      <c r="M124" s="75">
        <v>42.26475088793116</v>
      </c>
      <c r="N124" s="76">
        <v>2683.114013671875</v>
      </c>
      <c r="O124" s="76">
        <v>3319.4453125</v>
      </c>
      <c r="P124" s="77"/>
      <c r="Q124" s="78"/>
      <c r="R124" s="78"/>
      <c r="S124" s="88"/>
      <c r="T124" s="48">
        <v>0</v>
      </c>
      <c r="U124" s="48">
        <v>1</v>
      </c>
      <c r="V124" s="49">
        <v>0</v>
      </c>
      <c r="W124" s="49">
        <v>0.002128</v>
      </c>
      <c r="X124" s="49">
        <v>0.002968</v>
      </c>
      <c r="Y124" s="49">
        <v>0.374287</v>
      </c>
      <c r="Z124" s="49">
        <v>0</v>
      </c>
      <c r="AA124" s="49">
        <v>0</v>
      </c>
      <c r="AB124" s="73">
        <v>124</v>
      </c>
      <c r="AC124" s="73"/>
      <c r="AD124" s="74"/>
      <c r="AE124" s="80" t="s">
        <v>1472</v>
      </c>
      <c r="AF124" s="80">
        <v>1995</v>
      </c>
      <c r="AG124" s="80">
        <v>1471</v>
      </c>
      <c r="AH124" s="80">
        <v>19569</v>
      </c>
      <c r="AI124" s="80">
        <v>2901</v>
      </c>
      <c r="AJ124" s="80"/>
      <c r="AK124" s="80" t="s">
        <v>1625</v>
      </c>
      <c r="AL124" s="80" t="s">
        <v>1743</v>
      </c>
      <c r="AM124" s="80"/>
      <c r="AN124" s="80"/>
      <c r="AO124" s="82">
        <v>39912.39480324074</v>
      </c>
      <c r="AP124" s="84" t="s">
        <v>1922</v>
      </c>
      <c r="AQ124" s="80" t="b">
        <v>0</v>
      </c>
      <c r="AR124" s="80" t="b">
        <v>0</v>
      </c>
      <c r="AS124" s="80" t="b">
        <v>1</v>
      </c>
      <c r="AT124" s="80" t="s">
        <v>1298</v>
      </c>
      <c r="AU124" s="80">
        <v>33</v>
      </c>
      <c r="AV124" s="84" t="s">
        <v>1971</v>
      </c>
      <c r="AW124" s="80" t="b">
        <v>0</v>
      </c>
      <c r="AX124" s="80" t="s">
        <v>2031</v>
      </c>
      <c r="AY124" s="84" t="s">
        <v>2153</v>
      </c>
      <c r="AZ124" s="80" t="s">
        <v>66</v>
      </c>
      <c r="BA124" s="80" t="str">
        <f>REPLACE(INDEX(GroupVertices[Group],MATCH(Vertices[[#This Row],[Vertex]],GroupVertices[Vertex],0)),1,1,"")</f>
        <v>2</v>
      </c>
      <c r="BB124" s="48" t="s">
        <v>539</v>
      </c>
      <c r="BC124" s="48" t="s">
        <v>539</v>
      </c>
      <c r="BD124" s="48" t="s">
        <v>574</v>
      </c>
      <c r="BE124" s="48" t="s">
        <v>574</v>
      </c>
      <c r="BF124" s="48" t="s">
        <v>595</v>
      </c>
      <c r="BG124" s="48" t="s">
        <v>595</v>
      </c>
      <c r="BH124" s="121" t="s">
        <v>2874</v>
      </c>
      <c r="BI124" s="121" t="s">
        <v>2874</v>
      </c>
      <c r="BJ124" s="121" t="s">
        <v>2987</v>
      </c>
      <c r="BK124" s="121" t="s">
        <v>2987</v>
      </c>
      <c r="BL124" s="121">
        <v>4</v>
      </c>
      <c r="BM124" s="124">
        <v>13.333333333333334</v>
      </c>
      <c r="BN124" s="121">
        <v>1</v>
      </c>
      <c r="BO124" s="124">
        <v>3.3333333333333335</v>
      </c>
      <c r="BP124" s="121">
        <v>0</v>
      </c>
      <c r="BQ124" s="124">
        <v>0</v>
      </c>
      <c r="BR124" s="121">
        <v>25</v>
      </c>
      <c r="BS124" s="124">
        <v>83.33333333333333</v>
      </c>
      <c r="BT124" s="121">
        <v>30</v>
      </c>
      <c r="BU124" s="2"/>
      <c r="BV124" s="3"/>
      <c r="BW124" s="3"/>
      <c r="BX124" s="3"/>
      <c r="BY124" s="3"/>
    </row>
    <row r="125" spans="1:77" ht="41.45" customHeight="1">
      <c r="A125" s="66" t="s">
        <v>343</v>
      </c>
      <c r="C125" s="67"/>
      <c r="D125" s="67" t="s">
        <v>64</v>
      </c>
      <c r="E125" s="68">
        <v>164.87703531668896</v>
      </c>
      <c r="F125" s="70">
        <v>99.98854463521121</v>
      </c>
      <c r="G125" s="102" t="s">
        <v>745</v>
      </c>
      <c r="H125" s="67"/>
      <c r="I125" s="71" t="s">
        <v>343</v>
      </c>
      <c r="J125" s="72"/>
      <c r="K125" s="72"/>
      <c r="L125" s="71" t="s">
        <v>2319</v>
      </c>
      <c r="M125" s="75">
        <v>4.817691238611317</v>
      </c>
      <c r="N125" s="76">
        <v>1085.9114990234375</v>
      </c>
      <c r="O125" s="76">
        <v>8245.12890625</v>
      </c>
      <c r="P125" s="77"/>
      <c r="Q125" s="78"/>
      <c r="R125" s="78"/>
      <c r="S125" s="88"/>
      <c r="T125" s="48">
        <v>0</v>
      </c>
      <c r="U125" s="48">
        <v>1</v>
      </c>
      <c r="V125" s="49">
        <v>0</v>
      </c>
      <c r="W125" s="49">
        <v>0.002457</v>
      </c>
      <c r="X125" s="49">
        <v>0.008442</v>
      </c>
      <c r="Y125" s="49">
        <v>0.380086</v>
      </c>
      <c r="Z125" s="49">
        <v>0</v>
      </c>
      <c r="AA125" s="49">
        <v>0</v>
      </c>
      <c r="AB125" s="73">
        <v>125</v>
      </c>
      <c r="AC125" s="73"/>
      <c r="AD125" s="74"/>
      <c r="AE125" s="80" t="s">
        <v>1473</v>
      </c>
      <c r="AF125" s="80">
        <v>130</v>
      </c>
      <c r="AG125" s="80">
        <v>137</v>
      </c>
      <c r="AH125" s="80">
        <v>495</v>
      </c>
      <c r="AI125" s="80">
        <v>73</v>
      </c>
      <c r="AJ125" s="80"/>
      <c r="AK125" s="80" t="s">
        <v>1626</v>
      </c>
      <c r="AL125" s="80"/>
      <c r="AM125" s="80"/>
      <c r="AN125" s="80"/>
      <c r="AO125" s="82">
        <v>41253.75167824074</v>
      </c>
      <c r="AP125" s="80"/>
      <c r="AQ125" s="80" t="b">
        <v>1</v>
      </c>
      <c r="AR125" s="80" t="b">
        <v>0</v>
      </c>
      <c r="AS125" s="80" t="b">
        <v>0</v>
      </c>
      <c r="AT125" s="80" t="s">
        <v>1298</v>
      </c>
      <c r="AU125" s="80">
        <v>3</v>
      </c>
      <c r="AV125" s="84" t="s">
        <v>1965</v>
      </c>
      <c r="AW125" s="80" t="b">
        <v>0</v>
      </c>
      <c r="AX125" s="80" t="s">
        <v>2031</v>
      </c>
      <c r="AY125" s="84" t="s">
        <v>2154</v>
      </c>
      <c r="AZ125" s="80" t="s">
        <v>66</v>
      </c>
      <c r="BA125" s="80" t="str">
        <f>REPLACE(INDEX(GroupVertices[Group],MATCH(Vertices[[#This Row],[Vertex]],GroupVertices[Vertex],0)),1,1,"")</f>
        <v>1</v>
      </c>
      <c r="BB125" s="48"/>
      <c r="BC125" s="48"/>
      <c r="BD125" s="48"/>
      <c r="BE125" s="48"/>
      <c r="BF125" s="48" t="s">
        <v>587</v>
      </c>
      <c r="BG125" s="48" t="s">
        <v>587</v>
      </c>
      <c r="BH125" s="121" t="s">
        <v>2929</v>
      </c>
      <c r="BI125" s="121" t="s">
        <v>2929</v>
      </c>
      <c r="BJ125" s="121" t="s">
        <v>3054</v>
      </c>
      <c r="BK125" s="121" t="s">
        <v>3054</v>
      </c>
      <c r="BL125" s="121">
        <v>2</v>
      </c>
      <c r="BM125" s="124">
        <v>8</v>
      </c>
      <c r="BN125" s="121">
        <v>1</v>
      </c>
      <c r="BO125" s="124">
        <v>4</v>
      </c>
      <c r="BP125" s="121">
        <v>0</v>
      </c>
      <c r="BQ125" s="124">
        <v>0</v>
      </c>
      <c r="BR125" s="121">
        <v>22</v>
      </c>
      <c r="BS125" s="124">
        <v>88</v>
      </c>
      <c r="BT125" s="121">
        <v>25</v>
      </c>
      <c r="BU125" s="2"/>
      <c r="BV125" s="3"/>
      <c r="BW125" s="3"/>
      <c r="BX125" s="3"/>
      <c r="BY125" s="3"/>
    </row>
    <row r="126" spans="1:77" ht="41.45" customHeight="1">
      <c r="A126" s="66" t="s">
        <v>344</v>
      </c>
      <c r="C126" s="67"/>
      <c r="D126" s="67" t="s">
        <v>64</v>
      </c>
      <c r="E126" s="68">
        <v>178.03524095625173</v>
      </c>
      <c r="F126" s="70">
        <v>99.93615318742718</v>
      </c>
      <c r="G126" s="102" t="s">
        <v>746</v>
      </c>
      <c r="H126" s="67"/>
      <c r="I126" s="71" t="s">
        <v>344</v>
      </c>
      <c r="J126" s="72"/>
      <c r="K126" s="72"/>
      <c r="L126" s="71" t="s">
        <v>2320</v>
      </c>
      <c r="M126" s="75">
        <v>22.27801440343661</v>
      </c>
      <c r="N126" s="76">
        <v>1520.978515625</v>
      </c>
      <c r="O126" s="76">
        <v>7913.92138671875</v>
      </c>
      <c r="P126" s="77"/>
      <c r="Q126" s="78"/>
      <c r="R126" s="78"/>
      <c r="S126" s="88"/>
      <c r="T126" s="48">
        <v>1</v>
      </c>
      <c r="U126" s="48">
        <v>1</v>
      </c>
      <c r="V126" s="49">
        <v>0</v>
      </c>
      <c r="W126" s="49">
        <v>0.002469</v>
      </c>
      <c r="X126" s="49">
        <v>0.009956</v>
      </c>
      <c r="Y126" s="49">
        <v>0.61355</v>
      </c>
      <c r="Z126" s="49">
        <v>0.5</v>
      </c>
      <c r="AA126" s="49">
        <v>0</v>
      </c>
      <c r="AB126" s="73">
        <v>126</v>
      </c>
      <c r="AC126" s="73"/>
      <c r="AD126" s="74"/>
      <c r="AE126" s="80" t="s">
        <v>1474</v>
      </c>
      <c r="AF126" s="80">
        <v>1209</v>
      </c>
      <c r="AG126" s="80">
        <v>759</v>
      </c>
      <c r="AH126" s="80">
        <v>759</v>
      </c>
      <c r="AI126" s="80">
        <v>2851</v>
      </c>
      <c r="AJ126" s="80"/>
      <c r="AK126" s="80" t="s">
        <v>1627</v>
      </c>
      <c r="AL126" s="80" t="s">
        <v>1744</v>
      </c>
      <c r="AM126" s="80"/>
      <c r="AN126" s="80"/>
      <c r="AO126" s="82">
        <v>41311.69658564815</v>
      </c>
      <c r="AP126" s="84" t="s">
        <v>1923</v>
      </c>
      <c r="AQ126" s="80" t="b">
        <v>1</v>
      </c>
      <c r="AR126" s="80" t="b">
        <v>0</v>
      </c>
      <c r="AS126" s="80" t="b">
        <v>1</v>
      </c>
      <c r="AT126" s="80" t="s">
        <v>1298</v>
      </c>
      <c r="AU126" s="80">
        <v>10</v>
      </c>
      <c r="AV126" s="84" t="s">
        <v>1965</v>
      </c>
      <c r="AW126" s="80" t="b">
        <v>0</v>
      </c>
      <c r="AX126" s="80" t="s">
        <v>2031</v>
      </c>
      <c r="AY126" s="84" t="s">
        <v>2155</v>
      </c>
      <c r="AZ126" s="80" t="s">
        <v>66</v>
      </c>
      <c r="BA126" s="80" t="str">
        <f>REPLACE(INDEX(GroupVertices[Group],MATCH(Vertices[[#This Row],[Vertex]],GroupVertices[Vertex],0)),1,1,"")</f>
        <v>1</v>
      </c>
      <c r="BB126" s="48"/>
      <c r="BC126" s="48"/>
      <c r="BD126" s="48"/>
      <c r="BE126" s="48"/>
      <c r="BF126" s="48" t="s">
        <v>587</v>
      </c>
      <c r="BG126" s="48" t="s">
        <v>587</v>
      </c>
      <c r="BH126" s="121" t="s">
        <v>2930</v>
      </c>
      <c r="BI126" s="121" t="s">
        <v>2930</v>
      </c>
      <c r="BJ126" s="121" t="s">
        <v>3055</v>
      </c>
      <c r="BK126" s="121" t="s">
        <v>3055</v>
      </c>
      <c r="BL126" s="121">
        <v>1</v>
      </c>
      <c r="BM126" s="124">
        <v>8.333333333333334</v>
      </c>
      <c r="BN126" s="121">
        <v>0</v>
      </c>
      <c r="BO126" s="124">
        <v>0</v>
      </c>
      <c r="BP126" s="121">
        <v>0</v>
      </c>
      <c r="BQ126" s="124">
        <v>0</v>
      </c>
      <c r="BR126" s="121">
        <v>11</v>
      </c>
      <c r="BS126" s="124">
        <v>91.66666666666667</v>
      </c>
      <c r="BT126" s="121">
        <v>12</v>
      </c>
      <c r="BU126" s="2"/>
      <c r="BV126" s="3"/>
      <c r="BW126" s="3"/>
      <c r="BX126" s="3"/>
      <c r="BY126" s="3"/>
    </row>
    <row r="127" spans="1:77" ht="41.45" customHeight="1">
      <c r="A127" s="66" t="s">
        <v>346</v>
      </c>
      <c r="C127" s="67"/>
      <c r="D127" s="67" t="s">
        <v>64</v>
      </c>
      <c r="E127" s="68">
        <v>216.15595890238052</v>
      </c>
      <c r="F127" s="70">
        <v>99.78436960397569</v>
      </c>
      <c r="G127" s="102" t="s">
        <v>748</v>
      </c>
      <c r="H127" s="67"/>
      <c r="I127" s="71" t="s">
        <v>346</v>
      </c>
      <c r="J127" s="72"/>
      <c r="K127" s="72"/>
      <c r="L127" s="71" t="s">
        <v>2321</v>
      </c>
      <c r="M127" s="75">
        <v>72.86242331503657</v>
      </c>
      <c r="N127" s="76">
        <v>3237.046142578125</v>
      </c>
      <c r="O127" s="76">
        <v>383.64874267578125</v>
      </c>
      <c r="P127" s="77"/>
      <c r="Q127" s="78"/>
      <c r="R127" s="78"/>
      <c r="S127" s="88"/>
      <c r="T127" s="48">
        <v>0</v>
      </c>
      <c r="U127" s="48">
        <v>1</v>
      </c>
      <c r="V127" s="49">
        <v>0</v>
      </c>
      <c r="W127" s="49">
        <v>0.001757</v>
      </c>
      <c r="X127" s="49">
        <v>0.000878</v>
      </c>
      <c r="Y127" s="49">
        <v>0.377657</v>
      </c>
      <c r="Z127" s="49">
        <v>0</v>
      </c>
      <c r="AA127" s="49">
        <v>0</v>
      </c>
      <c r="AB127" s="73">
        <v>127</v>
      </c>
      <c r="AC127" s="73"/>
      <c r="AD127" s="74"/>
      <c r="AE127" s="80" t="s">
        <v>1475</v>
      </c>
      <c r="AF127" s="80">
        <v>1409</v>
      </c>
      <c r="AG127" s="80">
        <v>2561</v>
      </c>
      <c r="AH127" s="80">
        <v>5107</v>
      </c>
      <c r="AI127" s="80">
        <v>4130</v>
      </c>
      <c r="AJ127" s="80"/>
      <c r="AK127" s="80" t="s">
        <v>1628</v>
      </c>
      <c r="AL127" s="80" t="s">
        <v>1671</v>
      </c>
      <c r="AM127" s="84" t="s">
        <v>1816</v>
      </c>
      <c r="AN127" s="80"/>
      <c r="AO127" s="82">
        <v>41697.65988425926</v>
      </c>
      <c r="AP127" s="84" t="s">
        <v>1924</v>
      </c>
      <c r="AQ127" s="80" t="b">
        <v>0</v>
      </c>
      <c r="AR127" s="80" t="b">
        <v>0</v>
      </c>
      <c r="AS127" s="80" t="b">
        <v>0</v>
      </c>
      <c r="AT127" s="80" t="s">
        <v>1298</v>
      </c>
      <c r="AU127" s="80">
        <v>22</v>
      </c>
      <c r="AV127" s="84" t="s">
        <v>1965</v>
      </c>
      <c r="AW127" s="80" t="b">
        <v>0</v>
      </c>
      <c r="AX127" s="80" t="s">
        <v>2031</v>
      </c>
      <c r="AY127" s="84" t="s">
        <v>2156</v>
      </c>
      <c r="AZ127" s="80" t="s">
        <v>66</v>
      </c>
      <c r="BA127" s="80" t="str">
        <f>REPLACE(INDEX(GroupVertices[Group],MATCH(Vertices[[#This Row],[Vertex]],GroupVertices[Vertex],0)),1,1,"")</f>
        <v>5</v>
      </c>
      <c r="BB127" s="48" t="s">
        <v>546</v>
      </c>
      <c r="BC127" s="48" t="s">
        <v>546</v>
      </c>
      <c r="BD127" s="48" t="s">
        <v>575</v>
      </c>
      <c r="BE127" s="48" t="s">
        <v>575</v>
      </c>
      <c r="BF127" s="48" t="s">
        <v>587</v>
      </c>
      <c r="BG127" s="48" t="s">
        <v>587</v>
      </c>
      <c r="BH127" s="121" t="s">
        <v>2902</v>
      </c>
      <c r="BI127" s="121" t="s">
        <v>2902</v>
      </c>
      <c r="BJ127" s="121" t="s">
        <v>3029</v>
      </c>
      <c r="BK127" s="121" t="s">
        <v>3029</v>
      </c>
      <c r="BL127" s="121">
        <v>0</v>
      </c>
      <c r="BM127" s="124">
        <v>0</v>
      </c>
      <c r="BN127" s="121">
        <v>1</v>
      </c>
      <c r="BO127" s="124">
        <v>12.5</v>
      </c>
      <c r="BP127" s="121">
        <v>0</v>
      </c>
      <c r="BQ127" s="124">
        <v>0</v>
      </c>
      <c r="BR127" s="121">
        <v>7</v>
      </c>
      <c r="BS127" s="124">
        <v>87.5</v>
      </c>
      <c r="BT127" s="121">
        <v>8</v>
      </c>
      <c r="BU127" s="2"/>
      <c r="BV127" s="3"/>
      <c r="BW127" s="3"/>
      <c r="BX127" s="3"/>
      <c r="BY127" s="3"/>
    </row>
    <row r="128" spans="1:77" ht="41.45" customHeight="1">
      <c r="A128" s="66" t="s">
        <v>347</v>
      </c>
      <c r="C128" s="67"/>
      <c r="D128" s="67" t="s">
        <v>64</v>
      </c>
      <c r="E128" s="68">
        <v>226.90253199707166</v>
      </c>
      <c r="F128" s="70">
        <v>99.74158044726461</v>
      </c>
      <c r="G128" s="102" t="s">
        <v>749</v>
      </c>
      <c r="H128" s="67"/>
      <c r="I128" s="71" t="s">
        <v>347</v>
      </c>
      <c r="J128" s="72"/>
      <c r="K128" s="72"/>
      <c r="L128" s="71" t="s">
        <v>2322</v>
      </c>
      <c r="M128" s="75">
        <v>87.12262294161414</v>
      </c>
      <c r="N128" s="76">
        <v>4710.7587890625</v>
      </c>
      <c r="O128" s="76">
        <v>5928.19140625</v>
      </c>
      <c r="P128" s="77"/>
      <c r="Q128" s="78"/>
      <c r="R128" s="78"/>
      <c r="S128" s="88"/>
      <c r="T128" s="48">
        <v>0</v>
      </c>
      <c r="U128" s="48">
        <v>2</v>
      </c>
      <c r="V128" s="49">
        <v>46.771429</v>
      </c>
      <c r="W128" s="49">
        <v>0.002469</v>
      </c>
      <c r="X128" s="49">
        <v>0.009036</v>
      </c>
      <c r="Y128" s="49">
        <v>0.657507</v>
      </c>
      <c r="Z128" s="49">
        <v>0</v>
      </c>
      <c r="AA128" s="49">
        <v>0</v>
      </c>
      <c r="AB128" s="73">
        <v>128</v>
      </c>
      <c r="AC128" s="73"/>
      <c r="AD128" s="74"/>
      <c r="AE128" s="80" t="s">
        <v>1476</v>
      </c>
      <c r="AF128" s="80">
        <v>1871</v>
      </c>
      <c r="AG128" s="80">
        <v>3069</v>
      </c>
      <c r="AH128" s="80">
        <v>8451</v>
      </c>
      <c r="AI128" s="80">
        <v>11929</v>
      </c>
      <c r="AJ128" s="80"/>
      <c r="AK128" s="80" t="s">
        <v>1629</v>
      </c>
      <c r="AL128" s="80" t="s">
        <v>1722</v>
      </c>
      <c r="AM128" s="80"/>
      <c r="AN128" s="80"/>
      <c r="AO128" s="82">
        <v>40808.73210648148</v>
      </c>
      <c r="AP128" s="84" t="s">
        <v>1925</v>
      </c>
      <c r="AQ128" s="80" t="b">
        <v>0</v>
      </c>
      <c r="AR128" s="80" t="b">
        <v>0</v>
      </c>
      <c r="AS128" s="80" t="b">
        <v>1</v>
      </c>
      <c r="AT128" s="80" t="s">
        <v>1298</v>
      </c>
      <c r="AU128" s="80">
        <v>66</v>
      </c>
      <c r="AV128" s="84" t="s">
        <v>1977</v>
      </c>
      <c r="AW128" s="80" t="b">
        <v>0</v>
      </c>
      <c r="AX128" s="80" t="s">
        <v>2031</v>
      </c>
      <c r="AY128" s="84" t="s">
        <v>2157</v>
      </c>
      <c r="AZ128" s="80" t="s">
        <v>66</v>
      </c>
      <c r="BA128" s="80" t="str">
        <f>REPLACE(INDEX(GroupVertices[Group],MATCH(Vertices[[#This Row],[Vertex]],GroupVertices[Vertex],0)),1,1,"")</f>
        <v>3</v>
      </c>
      <c r="BB128" s="48"/>
      <c r="BC128" s="48"/>
      <c r="BD128" s="48"/>
      <c r="BE128" s="48"/>
      <c r="BF128" s="48" t="s">
        <v>587</v>
      </c>
      <c r="BG128" s="48" t="s">
        <v>587</v>
      </c>
      <c r="BH128" s="121" t="s">
        <v>2931</v>
      </c>
      <c r="BI128" s="121" t="s">
        <v>2931</v>
      </c>
      <c r="BJ128" s="121" t="s">
        <v>3056</v>
      </c>
      <c r="BK128" s="121" t="s">
        <v>3056</v>
      </c>
      <c r="BL128" s="121">
        <v>3</v>
      </c>
      <c r="BM128" s="124">
        <v>8.108108108108109</v>
      </c>
      <c r="BN128" s="121">
        <v>2</v>
      </c>
      <c r="BO128" s="124">
        <v>5.405405405405405</v>
      </c>
      <c r="BP128" s="121">
        <v>0</v>
      </c>
      <c r="BQ128" s="124">
        <v>0</v>
      </c>
      <c r="BR128" s="121">
        <v>32</v>
      </c>
      <c r="BS128" s="124">
        <v>86.48648648648648</v>
      </c>
      <c r="BT128" s="121">
        <v>37</v>
      </c>
      <c r="BU128" s="2"/>
      <c r="BV128" s="3"/>
      <c r="BW128" s="3"/>
      <c r="BX128" s="3"/>
      <c r="BY128" s="3"/>
    </row>
    <row r="129" spans="1:77" ht="41.45" customHeight="1">
      <c r="A129" s="66" t="s">
        <v>406</v>
      </c>
      <c r="C129" s="67"/>
      <c r="D129" s="67" t="s">
        <v>64</v>
      </c>
      <c r="E129" s="68">
        <v>297.32643324161256</v>
      </c>
      <c r="F129" s="70">
        <v>99.46117670180955</v>
      </c>
      <c r="G129" s="102" t="s">
        <v>2016</v>
      </c>
      <c r="H129" s="67"/>
      <c r="I129" s="71" t="s">
        <v>406</v>
      </c>
      <c r="J129" s="72"/>
      <c r="K129" s="72"/>
      <c r="L129" s="71" t="s">
        <v>2323</v>
      </c>
      <c r="M129" s="75">
        <v>180.57184451026913</v>
      </c>
      <c r="N129" s="76">
        <v>4348.82470703125</v>
      </c>
      <c r="O129" s="76">
        <v>6134.74609375</v>
      </c>
      <c r="P129" s="77"/>
      <c r="Q129" s="78"/>
      <c r="R129" s="78"/>
      <c r="S129" s="88"/>
      <c r="T129" s="48">
        <v>2</v>
      </c>
      <c r="U129" s="48">
        <v>0</v>
      </c>
      <c r="V129" s="49">
        <v>2.666667</v>
      </c>
      <c r="W129" s="49">
        <v>0.002179</v>
      </c>
      <c r="X129" s="49">
        <v>0.004846</v>
      </c>
      <c r="Y129" s="49">
        <v>0.652755</v>
      </c>
      <c r="Z129" s="49">
        <v>0</v>
      </c>
      <c r="AA129" s="49">
        <v>0</v>
      </c>
      <c r="AB129" s="73">
        <v>129</v>
      </c>
      <c r="AC129" s="73"/>
      <c r="AD129" s="74"/>
      <c r="AE129" s="80" t="s">
        <v>1477</v>
      </c>
      <c r="AF129" s="80">
        <v>118</v>
      </c>
      <c r="AG129" s="80">
        <v>6398</v>
      </c>
      <c r="AH129" s="80">
        <v>4298</v>
      </c>
      <c r="AI129" s="80">
        <v>496</v>
      </c>
      <c r="AJ129" s="80"/>
      <c r="AK129" s="80" t="s">
        <v>1630</v>
      </c>
      <c r="AL129" s="80"/>
      <c r="AM129" s="84" t="s">
        <v>1817</v>
      </c>
      <c r="AN129" s="80"/>
      <c r="AO129" s="82">
        <v>40498.10873842592</v>
      </c>
      <c r="AP129" s="84" t="s">
        <v>1926</v>
      </c>
      <c r="AQ129" s="80" t="b">
        <v>1</v>
      </c>
      <c r="AR129" s="80" t="b">
        <v>0</v>
      </c>
      <c r="AS129" s="80" t="b">
        <v>0</v>
      </c>
      <c r="AT129" s="80" t="s">
        <v>1298</v>
      </c>
      <c r="AU129" s="80">
        <v>58</v>
      </c>
      <c r="AV129" s="84" t="s">
        <v>1965</v>
      </c>
      <c r="AW129" s="80" t="b">
        <v>0</v>
      </c>
      <c r="AX129" s="80" t="s">
        <v>2031</v>
      </c>
      <c r="AY129" s="84" t="s">
        <v>2158</v>
      </c>
      <c r="AZ129" s="80" t="s">
        <v>65</v>
      </c>
      <c r="BA129" s="80" t="str">
        <f>REPLACE(INDEX(GroupVertices[Group],MATCH(Vertices[[#This Row],[Vertex]],GroupVertices[Vertex],0)),1,1,"")</f>
        <v>3</v>
      </c>
      <c r="BB129" s="48"/>
      <c r="BC129" s="48"/>
      <c r="BD129" s="48"/>
      <c r="BE129" s="48"/>
      <c r="BF129" s="48"/>
      <c r="BG129" s="48"/>
      <c r="BH129" s="48"/>
      <c r="BI129" s="48"/>
      <c r="BJ129" s="48"/>
      <c r="BK129" s="48"/>
      <c r="BL129" s="48"/>
      <c r="BM129" s="49"/>
      <c r="BN129" s="48"/>
      <c r="BO129" s="49"/>
      <c r="BP129" s="48"/>
      <c r="BQ129" s="49"/>
      <c r="BR129" s="48"/>
      <c r="BS129" s="49"/>
      <c r="BT129" s="48"/>
      <c r="BU129" s="2"/>
      <c r="BV129" s="3"/>
      <c r="BW129" s="3"/>
      <c r="BX129" s="3"/>
      <c r="BY129" s="3"/>
    </row>
    <row r="130" spans="1:77" ht="41.45" customHeight="1">
      <c r="A130" s="66" t="s">
        <v>348</v>
      </c>
      <c r="C130" s="67"/>
      <c r="D130" s="67" t="s">
        <v>64</v>
      </c>
      <c r="E130" s="68">
        <v>548.1150632368162</v>
      </c>
      <c r="F130" s="70">
        <v>98.4626226608454</v>
      </c>
      <c r="G130" s="102" t="s">
        <v>2017</v>
      </c>
      <c r="H130" s="67"/>
      <c r="I130" s="71" t="s">
        <v>348</v>
      </c>
      <c r="J130" s="72"/>
      <c r="K130" s="72"/>
      <c r="L130" s="71" t="s">
        <v>2324</v>
      </c>
      <c r="M130" s="75">
        <v>513.3566212289248</v>
      </c>
      <c r="N130" s="76">
        <v>7800.74267578125</v>
      </c>
      <c r="O130" s="76">
        <v>3948.366943359375</v>
      </c>
      <c r="P130" s="77"/>
      <c r="Q130" s="78"/>
      <c r="R130" s="78"/>
      <c r="S130" s="88"/>
      <c r="T130" s="48">
        <v>0</v>
      </c>
      <c r="U130" s="48">
        <v>1</v>
      </c>
      <c r="V130" s="49">
        <v>0</v>
      </c>
      <c r="W130" s="49">
        <v>0.111111</v>
      </c>
      <c r="X130" s="49">
        <v>0</v>
      </c>
      <c r="Y130" s="49">
        <v>0.585364</v>
      </c>
      <c r="Z130" s="49">
        <v>0</v>
      </c>
      <c r="AA130" s="49">
        <v>0</v>
      </c>
      <c r="AB130" s="73">
        <v>130</v>
      </c>
      <c r="AC130" s="73"/>
      <c r="AD130" s="74"/>
      <c r="AE130" s="80" t="s">
        <v>1478</v>
      </c>
      <c r="AF130" s="80">
        <v>17830</v>
      </c>
      <c r="AG130" s="80">
        <v>18253</v>
      </c>
      <c r="AH130" s="80">
        <v>10335</v>
      </c>
      <c r="AI130" s="80">
        <v>8571</v>
      </c>
      <c r="AJ130" s="80"/>
      <c r="AK130" s="80" t="s">
        <v>1631</v>
      </c>
      <c r="AL130" s="80" t="s">
        <v>1745</v>
      </c>
      <c r="AM130" s="84" t="s">
        <v>1818</v>
      </c>
      <c r="AN130" s="80"/>
      <c r="AO130" s="82">
        <v>42473.268912037034</v>
      </c>
      <c r="AP130" s="84" t="s">
        <v>1927</v>
      </c>
      <c r="AQ130" s="80" t="b">
        <v>1</v>
      </c>
      <c r="AR130" s="80" t="b">
        <v>0</v>
      </c>
      <c r="AS130" s="80" t="b">
        <v>1</v>
      </c>
      <c r="AT130" s="80" t="s">
        <v>1298</v>
      </c>
      <c r="AU130" s="80">
        <v>6</v>
      </c>
      <c r="AV130" s="80"/>
      <c r="AW130" s="80" t="b">
        <v>0</v>
      </c>
      <c r="AX130" s="80" t="s">
        <v>2031</v>
      </c>
      <c r="AY130" s="84" t="s">
        <v>2159</v>
      </c>
      <c r="AZ130" s="80" t="s">
        <v>66</v>
      </c>
      <c r="BA130" s="80" t="str">
        <f>REPLACE(INDEX(GroupVertices[Group],MATCH(Vertices[[#This Row],[Vertex]],GroupVertices[Vertex],0)),1,1,"")</f>
        <v>9</v>
      </c>
      <c r="BB130" s="48"/>
      <c r="BC130" s="48"/>
      <c r="BD130" s="48"/>
      <c r="BE130" s="48"/>
      <c r="BF130" s="48" t="s">
        <v>617</v>
      </c>
      <c r="BG130" s="48" t="s">
        <v>617</v>
      </c>
      <c r="BH130" s="121" t="s">
        <v>2595</v>
      </c>
      <c r="BI130" s="121" t="s">
        <v>2595</v>
      </c>
      <c r="BJ130" s="121" t="s">
        <v>2717</v>
      </c>
      <c r="BK130" s="121" t="s">
        <v>2717</v>
      </c>
      <c r="BL130" s="121">
        <v>3</v>
      </c>
      <c r="BM130" s="124">
        <v>27.272727272727273</v>
      </c>
      <c r="BN130" s="121">
        <v>0</v>
      </c>
      <c r="BO130" s="124">
        <v>0</v>
      </c>
      <c r="BP130" s="121">
        <v>0</v>
      </c>
      <c r="BQ130" s="124">
        <v>0</v>
      </c>
      <c r="BR130" s="121">
        <v>8</v>
      </c>
      <c r="BS130" s="124">
        <v>72.72727272727273</v>
      </c>
      <c r="BT130" s="121">
        <v>11</v>
      </c>
      <c r="BU130" s="2"/>
      <c r="BV130" s="3"/>
      <c r="BW130" s="3"/>
      <c r="BX130" s="3"/>
      <c r="BY130" s="3"/>
    </row>
    <row r="131" spans="1:77" ht="41.45" customHeight="1">
      <c r="A131" s="66" t="s">
        <v>374</v>
      </c>
      <c r="C131" s="67"/>
      <c r="D131" s="67" t="s">
        <v>64</v>
      </c>
      <c r="E131" s="68">
        <v>756.763587711105</v>
      </c>
      <c r="F131" s="70">
        <v>97.63185602178766</v>
      </c>
      <c r="G131" s="102" t="s">
        <v>2018</v>
      </c>
      <c r="H131" s="67"/>
      <c r="I131" s="71" t="s">
        <v>374</v>
      </c>
      <c r="J131" s="72"/>
      <c r="K131" s="72"/>
      <c r="L131" s="71" t="s">
        <v>2325</v>
      </c>
      <c r="M131" s="75">
        <v>790.2234498055676</v>
      </c>
      <c r="N131" s="76">
        <v>8164.41552734375</v>
      </c>
      <c r="O131" s="76">
        <v>4961.71142578125</v>
      </c>
      <c r="P131" s="77"/>
      <c r="Q131" s="78"/>
      <c r="R131" s="78"/>
      <c r="S131" s="88"/>
      <c r="T131" s="48">
        <v>6</v>
      </c>
      <c r="U131" s="48">
        <v>1</v>
      </c>
      <c r="V131" s="49">
        <v>20</v>
      </c>
      <c r="W131" s="49">
        <v>0.2</v>
      </c>
      <c r="X131" s="49">
        <v>0</v>
      </c>
      <c r="Y131" s="49">
        <v>3.073161</v>
      </c>
      <c r="Z131" s="49">
        <v>0</v>
      </c>
      <c r="AA131" s="49">
        <v>0</v>
      </c>
      <c r="AB131" s="73">
        <v>131</v>
      </c>
      <c r="AC131" s="73"/>
      <c r="AD131" s="74"/>
      <c r="AE131" s="80" t="s">
        <v>1479</v>
      </c>
      <c r="AF131" s="80">
        <v>28712</v>
      </c>
      <c r="AG131" s="80">
        <v>28116</v>
      </c>
      <c r="AH131" s="80">
        <v>34922</v>
      </c>
      <c r="AI131" s="80">
        <v>92243</v>
      </c>
      <c r="AJ131" s="80"/>
      <c r="AK131" s="80" t="s">
        <v>1632</v>
      </c>
      <c r="AL131" s="80" t="s">
        <v>1746</v>
      </c>
      <c r="AM131" s="80"/>
      <c r="AN131" s="80"/>
      <c r="AO131" s="82">
        <v>43122.15944444444</v>
      </c>
      <c r="AP131" s="80"/>
      <c r="AQ131" s="80" t="b">
        <v>1</v>
      </c>
      <c r="AR131" s="80" t="b">
        <v>0</v>
      </c>
      <c r="AS131" s="80" t="b">
        <v>0</v>
      </c>
      <c r="AT131" s="80" t="s">
        <v>1298</v>
      </c>
      <c r="AU131" s="80">
        <v>6</v>
      </c>
      <c r="AV131" s="80"/>
      <c r="AW131" s="80" t="b">
        <v>0</v>
      </c>
      <c r="AX131" s="80" t="s">
        <v>2031</v>
      </c>
      <c r="AY131" s="84" t="s">
        <v>2160</v>
      </c>
      <c r="AZ131" s="80" t="s">
        <v>66</v>
      </c>
      <c r="BA131" s="80" t="str">
        <f>REPLACE(INDEX(GroupVertices[Group],MATCH(Vertices[[#This Row],[Vertex]],GroupVertices[Vertex],0)),1,1,"")</f>
        <v>9</v>
      </c>
      <c r="BB131" s="48"/>
      <c r="BC131" s="48"/>
      <c r="BD131" s="48"/>
      <c r="BE131" s="48"/>
      <c r="BF131" s="48" t="s">
        <v>617</v>
      </c>
      <c r="BG131" s="48" t="s">
        <v>617</v>
      </c>
      <c r="BH131" s="121" t="s">
        <v>2595</v>
      </c>
      <c r="BI131" s="121" t="s">
        <v>2595</v>
      </c>
      <c r="BJ131" s="121" t="s">
        <v>2717</v>
      </c>
      <c r="BK131" s="121" t="s">
        <v>2717</v>
      </c>
      <c r="BL131" s="121">
        <v>3</v>
      </c>
      <c r="BM131" s="124">
        <v>27.272727272727273</v>
      </c>
      <c r="BN131" s="121">
        <v>0</v>
      </c>
      <c r="BO131" s="124">
        <v>0</v>
      </c>
      <c r="BP131" s="121">
        <v>0</v>
      </c>
      <c r="BQ131" s="124">
        <v>0</v>
      </c>
      <c r="BR131" s="121">
        <v>8</v>
      </c>
      <c r="BS131" s="124">
        <v>72.72727272727273</v>
      </c>
      <c r="BT131" s="121">
        <v>11</v>
      </c>
      <c r="BU131" s="2"/>
      <c r="BV131" s="3"/>
      <c r="BW131" s="3"/>
      <c r="BX131" s="3"/>
      <c r="BY131" s="3"/>
    </row>
    <row r="132" spans="1:77" ht="41.45" customHeight="1">
      <c r="A132" s="66" t="s">
        <v>349</v>
      </c>
      <c r="C132" s="67"/>
      <c r="D132" s="67" t="s">
        <v>64</v>
      </c>
      <c r="E132" s="68">
        <v>176.23709388332114</v>
      </c>
      <c r="F132" s="70">
        <v>99.94331279042017</v>
      </c>
      <c r="G132" s="102" t="s">
        <v>750</v>
      </c>
      <c r="H132" s="67"/>
      <c r="I132" s="71" t="s">
        <v>349</v>
      </c>
      <c r="J132" s="72"/>
      <c r="K132" s="72"/>
      <c r="L132" s="71" t="s">
        <v>2326</v>
      </c>
      <c r="M132" s="75">
        <v>19.891957379304536</v>
      </c>
      <c r="N132" s="76">
        <v>8330.7177734375</v>
      </c>
      <c r="O132" s="76">
        <v>7825.806640625</v>
      </c>
      <c r="P132" s="77"/>
      <c r="Q132" s="78"/>
      <c r="R132" s="78"/>
      <c r="S132" s="88"/>
      <c r="T132" s="48">
        <v>0</v>
      </c>
      <c r="U132" s="48">
        <v>2</v>
      </c>
      <c r="V132" s="49">
        <v>0</v>
      </c>
      <c r="W132" s="49">
        <v>0.002237</v>
      </c>
      <c r="X132" s="49">
        <v>0.004822</v>
      </c>
      <c r="Y132" s="49">
        <v>0.538518</v>
      </c>
      <c r="Z132" s="49">
        <v>0.5</v>
      </c>
      <c r="AA132" s="49">
        <v>0</v>
      </c>
      <c r="AB132" s="73">
        <v>132</v>
      </c>
      <c r="AC132" s="73"/>
      <c r="AD132" s="74"/>
      <c r="AE132" s="80" t="s">
        <v>1480</v>
      </c>
      <c r="AF132" s="80">
        <v>446</v>
      </c>
      <c r="AG132" s="80">
        <v>674</v>
      </c>
      <c r="AH132" s="80">
        <v>4312</v>
      </c>
      <c r="AI132" s="80">
        <v>9730</v>
      </c>
      <c r="AJ132" s="80"/>
      <c r="AK132" s="80" t="s">
        <v>1633</v>
      </c>
      <c r="AL132" s="80" t="s">
        <v>1747</v>
      </c>
      <c r="AM132" s="84" t="s">
        <v>1819</v>
      </c>
      <c r="AN132" s="80"/>
      <c r="AO132" s="82">
        <v>39702.10251157408</v>
      </c>
      <c r="AP132" s="84" t="s">
        <v>1928</v>
      </c>
      <c r="AQ132" s="80" t="b">
        <v>1</v>
      </c>
      <c r="AR132" s="80" t="b">
        <v>0</v>
      </c>
      <c r="AS132" s="80" t="b">
        <v>0</v>
      </c>
      <c r="AT132" s="80" t="s">
        <v>1298</v>
      </c>
      <c r="AU132" s="80">
        <v>16</v>
      </c>
      <c r="AV132" s="84" t="s">
        <v>1965</v>
      </c>
      <c r="AW132" s="80" t="b">
        <v>0</v>
      </c>
      <c r="AX132" s="80" t="s">
        <v>2031</v>
      </c>
      <c r="AY132" s="84" t="s">
        <v>2161</v>
      </c>
      <c r="AZ132" s="80" t="s">
        <v>66</v>
      </c>
      <c r="BA132" s="80" t="str">
        <f>REPLACE(INDEX(GroupVertices[Group],MATCH(Vertices[[#This Row],[Vertex]],GroupVertices[Vertex],0)),1,1,"")</f>
        <v>6</v>
      </c>
      <c r="BB132" s="48"/>
      <c r="BC132" s="48"/>
      <c r="BD132" s="48"/>
      <c r="BE132" s="48"/>
      <c r="BF132" s="48"/>
      <c r="BG132" s="48"/>
      <c r="BH132" s="121" t="s">
        <v>2932</v>
      </c>
      <c r="BI132" s="121" t="s">
        <v>2932</v>
      </c>
      <c r="BJ132" s="121" t="s">
        <v>3025</v>
      </c>
      <c r="BK132" s="121" t="s">
        <v>3025</v>
      </c>
      <c r="BL132" s="121">
        <v>1</v>
      </c>
      <c r="BM132" s="124">
        <v>2.4390243902439024</v>
      </c>
      <c r="BN132" s="121">
        <v>1</v>
      </c>
      <c r="BO132" s="124">
        <v>2.4390243902439024</v>
      </c>
      <c r="BP132" s="121">
        <v>0</v>
      </c>
      <c r="BQ132" s="124">
        <v>0</v>
      </c>
      <c r="BR132" s="121">
        <v>39</v>
      </c>
      <c r="BS132" s="124">
        <v>95.1219512195122</v>
      </c>
      <c r="BT132" s="121">
        <v>41</v>
      </c>
      <c r="BU132" s="2"/>
      <c r="BV132" s="3"/>
      <c r="BW132" s="3"/>
      <c r="BX132" s="3"/>
      <c r="BY132" s="3"/>
    </row>
    <row r="133" spans="1:77" ht="41.45" customHeight="1">
      <c r="A133" s="66" t="s">
        <v>407</v>
      </c>
      <c r="C133" s="67"/>
      <c r="D133" s="67" t="s">
        <v>64</v>
      </c>
      <c r="E133" s="68">
        <v>167.56367859036175</v>
      </c>
      <c r="F133" s="70">
        <v>99.97784734603344</v>
      </c>
      <c r="G133" s="102" t="s">
        <v>2019</v>
      </c>
      <c r="H133" s="67"/>
      <c r="I133" s="71" t="s">
        <v>407</v>
      </c>
      <c r="J133" s="72"/>
      <c r="K133" s="72"/>
      <c r="L133" s="71" t="s">
        <v>2327</v>
      </c>
      <c r="M133" s="75">
        <v>8.38274114525571</v>
      </c>
      <c r="N133" s="76">
        <v>8209.978515625</v>
      </c>
      <c r="O133" s="76">
        <v>7266.77001953125</v>
      </c>
      <c r="P133" s="77"/>
      <c r="Q133" s="78"/>
      <c r="R133" s="78"/>
      <c r="S133" s="88"/>
      <c r="T133" s="48">
        <v>6</v>
      </c>
      <c r="U133" s="48">
        <v>0</v>
      </c>
      <c r="V133" s="49">
        <v>123.838839</v>
      </c>
      <c r="W133" s="49">
        <v>0.002538</v>
      </c>
      <c r="X133" s="49">
        <v>0.010457</v>
      </c>
      <c r="Y133" s="49">
        <v>1.395512</v>
      </c>
      <c r="Z133" s="49">
        <v>0.16666666666666666</v>
      </c>
      <c r="AA133" s="49">
        <v>0</v>
      </c>
      <c r="AB133" s="73">
        <v>133</v>
      </c>
      <c r="AC133" s="73"/>
      <c r="AD133" s="74"/>
      <c r="AE133" s="80" t="s">
        <v>1481</v>
      </c>
      <c r="AF133" s="80">
        <v>88</v>
      </c>
      <c r="AG133" s="80">
        <v>264</v>
      </c>
      <c r="AH133" s="80">
        <v>97</v>
      </c>
      <c r="AI133" s="80">
        <v>20</v>
      </c>
      <c r="AJ133" s="80"/>
      <c r="AK133" s="80"/>
      <c r="AL133" s="80" t="s">
        <v>1748</v>
      </c>
      <c r="AM133" s="80"/>
      <c r="AN133" s="80"/>
      <c r="AO133" s="82">
        <v>43216.881215277775</v>
      </c>
      <c r="AP133" s="80"/>
      <c r="AQ133" s="80" t="b">
        <v>1</v>
      </c>
      <c r="AR133" s="80" t="b">
        <v>0</v>
      </c>
      <c r="AS133" s="80" t="b">
        <v>0</v>
      </c>
      <c r="AT133" s="80" t="s">
        <v>1298</v>
      </c>
      <c r="AU133" s="80">
        <v>0</v>
      </c>
      <c r="AV133" s="80"/>
      <c r="AW133" s="80" t="b">
        <v>0</v>
      </c>
      <c r="AX133" s="80" t="s">
        <v>2031</v>
      </c>
      <c r="AY133" s="84" t="s">
        <v>2162</v>
      </c>
      <c r="AZ133" s="80" t="s">
        <v>65</v>
      </c>
      <c r="BA133" s="80" t="str">
        <f>REPLACE(INDEX(GroupVertices[Group],MATCH(Vertices[[#This Row],[Vertex]],GroupVertices[Vertex],0)),1,1,"")</f>
        <v>6</v>
      </c>
      <c r="BB133" s="48"/>
      <c r="BC133" s="48"/>
      <c r="BD133" s="48"/>
      <c r="BE133" s="48"/>
      <c r="BF133" s="48"/>
      <c r="BG133" s="48"/>
      <c r="BH133" s="48"/>
      <c r="BI133" s="48"/>
      <c r="BJ133" s="48"/>
      <c r="BK133" s="48"/>
      <c r="BL133" s="48"/>
      <c r="BM133" s="49"/>
      <c r="BN133" s="48"/>
      <c r="BO133" s="49"/>
      <c r="BP133" s="48"/>
      <c r="BQ133" s="49"/>
      <c r="BR133" s="48"/>
      <c r="BS133" s="49"/>
      <c r="BT133" s="48"/>
      <c r="BU133" s="2"/>
      <c r="BV133" s="3"/>
      <c r="BW133" s="3"/>
      <c r="BX133" s="3"/>
      <c r="BY133" s="3"/>
    </row>
    <row r="134" spans="1:77" ht="41.45" customHeight="1">
      <c r="A134" s="66" t="s">
        <v>351</v>
      </c>
      <c r="C134" s="67"/>
      <c r="D134" s="67" t="s">
        <v>64</v>
      </c>
      <c r="E134" s="68">
        <v>162.93080554363468</v>
      </c>
      <c r="F134" s="70">
        <v>99.99629385256833</v>
      </c>
      <c r="G134" s="102" t="s">
        <v>677</v>
      </c>
      <c r="H134" s="67"/>
      <c r="I134" s="71" t="s">
        <v>351</v>
      </c>
      <c r="J134" s="72"/>
      <c r="K134" s="72"/>
      <c r="L134" s="71" t="s">
        <v>2328</v>
      </c>
      <c r="M134" s="75">
        <v>2.235135400727191</v>
      </c>
      <c r="N134" s="76">
        <v>8742.44140625</v>
      </c>
      <c r="O134" s="76">
        <v>5332.90185546875</v>
      </c>
      <c r="P134" s="77"/>
      <c r="Q134" s="78"/>
      <c r="R134" s="78"/>
      <c r="S134" s="88"/>
      <c r="T134" s="48">
        <v>0</v>
      </c>
      <c r="U134" s="48">
        <v>1</v>
      </c>
      <c r="V134" s="49">
        <v>0</v>
      </c>
      <c r="W134" s="49">
        <v>0.111111</v>
      </c>
      <c r="X134" s="49">
        <v>0</v>
      </c>
      <c r="Y134" s="49">
        <v>0.585364</v>
      </c>
      <c r="Z134" s="49">
        <v>0</v>
      </c>
      <c r="AA134" s="49">
        <v>0</v>
      </c>
      <c r="AB134" s="73">
        <v>134</v>
      </c>
      <c r="AC134" s="73"/>
      <c r="AD134" s="74"/>
      <c r="AE134" s="80" t="s">
        <v>1482</v>
      </c>
      <c r="AF134" s="80">
        <v>66</v>
      </c>
      <c r="AG134" s="80">
        <v>45</v>
      </c>
      <c r="AH134" s="80">
        <v>97</v>
      </c>
      <c r="AI134" s="80">
        <v>3</v>
      </c>
      <c r="AJ134" s="80"/>
      <c r="AK134" s="80" t="s">
        <v>1634</v>
      </c>
      <c r="AL134" s="80" t="s">
        <v>1749</v>
      </c>
      <c r="AM134" s="80"/>
      <c r="AN134" s="80"/>
      <c r="AO134" s="82">
        <v>41398.34206018518</v>
      </c>
      <c r="AP134" s="80"/>
      <c r="AQ134" s="80" t="b">
        <v>1</v>
      </c>
      <c r="AR134" s="80" t="b">
        <v>1</v>
      </c>
      <c r="AS134" s="80" t="b">
        <v>0</v>
      </c>
      <c r="AT134" s="80" t="s">
        <v>1298</v>
      </c>
      <c r="AU134" s="80">
        <v>0</v>
      </c>
      <c r="AV134" s="84" t="s">
        <v>1965</v>
      </c>
      <c r="AW134" s="80" t="b">
        <v>0</v>
      </c>
      <c r="AX134" s="80" t="s">
        <v>2031</v>
      </c>
      <c r="AY134" s="84" t="s">
        <v>2163</v>
      </c>
      <c r="AZ134" s="80" t="s">
        <v>66</v>
      </c>
      <c r="BA134" s="80" t="str">
        <f>REPLACE(INDEX(GroupVertices[Group],MATCH(Vertices[[#This Row],[Vertex]],GroupVertices[Vertex],0)),1,1,"")</f>
        <v>9</v>
      </c>
      <c r="BB134" s="48"/>
      <c r="BC134" s="48"/>
      <c r="BD134" s="48"/>
      <c r="BE134" s="48"/>
      <c r="BF134" s="48" t="s">
        <v>617</v>
      </c>
      <c r="BG134" s="48" t="s">
        <v>617</v>
      </c>
      <c r="BH134" s="121" t="s">
        <v>2595</v>
      </c>
      <c r="BI134" s="121" t="s">
        <v>2595</v>
      </c>
      <c r="BJ134" s="121" t="s">
        <v>2717</v>
      </c>
      <c r="BK134" s="121" t="s">
        <v>2717</v>
      </c>
      <c r="BL134" s="121">
        <v>3</v>
      </c>
      <c r="BM134" s="124">
        <v>27.272727272727273</v>
      </c>
      <c r="BN134" s="121">
        <v>0</v>
      </c>
      <c r="BO134" s="124">
        <v>0</v>
      </c>
      <c r="BP134" s="121">
        <v>0</v>
      </c>
      <c r="BQ134" s="124">
        <v>0</v>
      </c>
      <c r="BR134" s="121">
        <v>8</v>
      </c>
      <c r="BS134" s="124">
        <v>72.72727272727273</v>
      </c>
      <c r="BT134" s="121">
        <v>11</v>
      </c>
      <c r="BU134" s="2"/>
      <c r="BV134" s="3"/>
      <c r="BW134" s="3"/>
      <c r="BX134" s="3"/>
      <c r="BY134" s="3"/>
    </row>
    <row r="135" spans="1:77" ht="41.45" customHeight="1">
      <c r="A135" s="66" t="s">
        <v>352</v>
      </c>
      <c r="C135" s="67"/>
      <c r="D135" s="67" t="s">
        <v>64</v>
      </c>
      <c r="E135" s="68">
        <v>181.97000984525283</v>
      </c>
      <c r="F135" s="70">
        <v>99.92048629146603</v>
      </c>
      <c r="G135" s="102" t="s">
        <v>2020</v>
      </c>
      <c r="H135" s="67"/>
      <c r="I135" s="71" t="s">
        <v>352</v>
      </c>
      <c r="J135" s="72"/>
      <c r="K135" s="72"/>
      <c r="L135" s="71" t="s">
        <v>2329</v>
      </c>
      <c r="M135" s="75">
        <v>27.499268597419736</v>
      </c>
      <c r="N135" s="76">
        <v>1256.9395751953125</v>
      </c>
      <c r="O135" s="76">
        <v>5834.09814453125</v>
      </c>
      <c r="P135" s="77"/>
      <c r="Q135" s="78"/>
      <c r="R135" s="78"/>
      <c r="S135" s="88"/>
      <c r="T135" s="48">
        <v>0</v>
      </c>
      <c r="U135" s="48">
        <v>2</v>
      </c>
      <c r="V135" s="49">
        <v>262</v>
      </c>
      <c r="W135" s="49">
        <v>0.002469</v>
      </c>
      <c r="X135" s="49">
        <v>0.008571</v>
      </c>
      <c r="Y135" s="49">
        <v>0.794655</v>
      </c>
      <c r="Z135" s="49">
        <v>0</v>
      </c>
      <c r="AA135" s="49">
        <v>0</v>
      </c>
      <c r="AB135" s="73">
        <v>135</v>
      </c>
      <c r="AC135" s="73"/>
      <c r="AD135" s="74"/>
      <c r="AE135" s="80" t="s">
        <v>1483</v>
      </c>
      <c r="AF135" s="80">
        <v>1477</v>
      </c>
      <c r="AG135" s="80">
        <v>945</v>
      </c>
      <c r="AH135" s="80">
        <v>17464</v>
      </c>
      <c r="AI135" s="80">
        <v>28475</v>
      </c>
      <c r="AJ135" s="80"/>
      <c r="AK135" s="80" t="s">
        <v>1635</v>
      </c>
      <c r="AL135" s="80" t="s">
        <v>1717</v>
      </c>
      <c r="AM135" s="80"/>
      <c r="AN135" s="80"/>
      <c r="AO135" s="82">
        <v>41190.669444444444</v>
      </c>
      <c r="AP135" s="84" t="s">
        <v>1929</v>
      </c>
      <c r="AQ135" s="80" t="b">
        <v>0</v>
      </c>
      <c r="AR135" s="80" t="b">
        <v>0</v>
      </c>
      <c r="AS135" s="80" t="b">
        <v>1</v>
      </c>
      <c r="AT135" s="80" t="s">
        <v>1298</v>
      </c>
      <c r="AU135" s="80">
        <v>36</v>
      </c>
      <c r="AV135" s="84" t="s">
        <v>1975</v>
      </c>
      <c r="AW135" s="80" t="b">
        <v>0</v>
      </c>
      <c r="AX135" s="80" t="s">
        <v>2031</v>
      </c>
      <c r="AY135" s="84" t="s">
        <v>2164</v>
      </c>
      <c r="AZ135" s="80" t="s">
        <v>66</v>
      </c>
      <c r="BA135" s="80" t="str">
        <f>REPLACE(INDEX(GroupVertices[Group],MATCH(Vertices[[#This Row],[Vertex]],GroupVertices[Vertex],0)),1,1,"")</f>
        <v>1</v>
      </c>
      <c r="BB135" s="48"/>
      <c r="BC135" s="48"/>
      <c r="BD135" s="48"/>
      <c r="BE135" s="48"/>
      <c r="BF135" s="48" t="s">
        <v>618</v>
      </c>
      <c r="BG135" s="48" t="s">
        <v>618</v>
      </c>
      <c r="BH135" s="121" t="s">
        <v>2933</v>
      </c>
      <c r="BI135" s="121" t="s">
        <v>2933</v>
      </c>
      <c r="BJ135" s="121" t="s">
        <v>3057</v>
      </c>
      <c r="BK135" s="121" t="s">
        <v>3057</v>
      </c>
      <c r="BL135" s="121">
        <v>1</v>
      </c>
      <c r="BM135" s="124">
        <v>6.666666666666667</v>
      </c>
      <c r="BN135" s="121">
        <v>0</v>
      </c>
      <c r="BO135" s="124">
        <v>0</v>
      </c>
      <c r="BP135" s="121">
        <v>0</v>
      </c>
      <c r="BQ135" s="124">
        <v>0</v>
      </c>
      <c r="BR135" s="121">
        <v>14</v>
      </c>
      <c r="BS135" s="124">
        <v>93.33333333333333</v>
      </c>
      <c r="BT135" s="121">
        <v>15</v>
      </c>
      <c r="BU135" s="2"/>
      <c r="BV135" s="3"/>
      <c r="BW135" s="3"/>
      <c r="BX135" s="3"/>
      <c r="BY135" s="3"/>
    </row>
    <row r="136" spans="1:77" ht="41.45" customHeight="1">
      <c r="A136" s="66" t="s">
        <v>408</v>
      </c>
      <c r="C136" s="67"/>
      <c r="D136" s="67" t="s">
        <v>64</v>
      </c>
      <c r="E136" s="68">
        <v>169.61568172064727</v>
      </c>
      <c r="F136" s="70">
        <v>99.96967697555908</v>
      </c>
      <c r="G136" s="102" t="s">
        <v>2021</v>
      </c>
      <c r="H136" s="67"/>
      <c r="I136" s="71" t="s">
        <v>408</v>
      </c>
      <c r="J136" s="72"/>
      <c r="K136" s="72"/>
      <c r="L136" s="71" t="s">
        <v>2330</v>
      </c>
      <c r="M136" s="75">
        <v>11.105653278677018</v>
      </c>
      <c r="N136" s="76">
        <v>1012.6488647460938</v>
      </c>
      <c r="O136" s="76">
        <v>4746.77783203125</v>
      </c>
      <c r="P136" s="77"/>
      <c r="Q136" s="78"/>
      <c r="R136" s="78"/>
      <c r="S136" s="88"/>
      <c r="T136" s="48">
        <v>1</v>
      </c>
      <c r="U136" s="48">
        <v>0</v>
      </c>
      <c r="V136" s="49">
        <v>0</v>
      </c>
      <c r="W136" s="49">
        <v>0.001866</v>
      </c>
      <c r="X136" s="49">
        <v>0.00105</v>
      </c>
      <c r="Y136" s="49">
        <v>0.487728</v>
      </c>
      <c r="Z136" s="49">
        <v>0</v>
      </c>
      <c r="AA136" s="49">
        <v>0</v>
      </c>
      <c r="AB136" s="73">
        <v>136</v>
      </c>
      <c r="AC136" s="73"/>
      <c r="AD136" s="74"/>
      <c r="AE136" s="80" t="s">
        <v>1484</v>
      </c>
      <c r="AF136" s="80">
        <v>106</v>
      </c>
      <c r="AG136" s="80">
        <v>361</v>
      </c>
      <c r="AH136" s="80">
        <v>173</v>
      </c>
      <c r="AI136" s="80">
        <v>55</v>
      </c>
      <c r="AJ136" s="80"/>
      <c r="AK136" s="80" t="s">
        <v>1636</v>
      </c>
      <c r="AL136" s="80" t="s">
        <v>1328</v>
      </c>
      <c r="AM136" s="84" t="s">
        <v>1820</v>
      </c>
      <c r="AN136" s="80"/>
      <c r="AO136" s="82">
        <v>41159.626597222225</v>
      </c>
      <c r="AP136" s="80"/>
      <c r="AQ136" s="80" t="b">
        <v>1</v>
      </c>
      <c r="AR136" s="80" t="b">
        <v>0</v>
      </c>
      <c r="AS136" s="80" t="b">
        <v>0</v>
      </c>
      <c r="AT136" s="80" t="s">
        <v>1298</v>
      </c>
      <c r="AU136" s="80">
        <v>7</v>
      </c>
      <c r="AV136" s="84" t="s">
        <v>1965</v>
      </c>
      <c r="AW136" s="80" t="b">
        <v>0</v>
      </c>
      <c r="AX136" s="80" t="s">
        <v>2031</v>
      </c>
      <c r="AY136" s="84" t="s">
        <v>2165</v>
      </c>
      <c r="AZ136" s="80" t="s">
        <v>65</v>
      </c>
      <c r="BA136" s="80" t="str">
        <f>REPLACE(INDEX(GroupVertices[Group],MATCH(Vertices[[#This Row],[Vertex]],GroupVertices[Vertex],0)),1,1,"")</f>
        <v>1</v>
      </c>
      <c r="BB136" s="48"/>
      <c r="BC136" s="48"/>
      <c r="BD136" s="48"/>
      <c r="BE136" s="48"/>
      <c r="BF136" s="48"/>
      <c r="BG136" s="48"/>
      <c r="BH136" s="48"/>
      <c r="BI136" s="48"/>
      <c r="BJ136" s="48"/>
      <c r="BK136" s="48"/>
      <c r="BL136" s="48"/>
      <c r="BM136" s="49"/>
      <c r="BN136" s="48"/>
      <c r="BO136" s="49"/>
      <c r="BP136" s="48"/>
      <c r="BQ136" s="49"/>
      <c r="BR136" s="48"/>
      <c r="BS136" s="49"/>
      <c r="BT136" s="48"/>
      <c r="BU136" s="2"/>
      <c r="BV136" s="3"/>
      <c r="BW136" s="3"/>
      <c r="BX136" s="3"/>
      <c r="BY136" s="3"/>
    </row>
    <row r="137" spans="1:77" ht="41.45" customHeight="1">
      <c r="A137" s="66" t="s">
        <v>353</v>
      </c>
      <c r="C137" s="67"/>
      <c r="D137" s="67" t="s">
        <v>64</v>
      </c>
      <c r="E137" s="68">
        <v>168.21947340519526</v>
      </c>
      <c r="F137" s="70">
        <v>99.97523619670659</v>
      </c>
      <c r="G137" s="102" t="s">
        <v>751</v>
      </c>
      <c r="H137" s="67"/>
      <c r="I137" s="71" t="s">
        <v>353</v>
      </c>
      <c r="J137" s="72"/>
      <c r="K137" s="72"/>
      <c r="L137" s="71" t="s">
        <v>2331</v>
      </c>
      <c r="M137" s="75">
        <v>9.25295017758623</v>
      </c>
      <c r="N137" s="76">
        <v>6480.63525390625</v>
      </c>
      <c r="O137" s="76">
        <v>2078.677001953125</v>
      </c>
      <c r="P137" s="77"/>
      <c r="Q137" s="78"/>
      <c r="R137" s="78"/>
      <c r="S137" s="88"/>
      <c r="T137" s="48">
        <v>0</v>
      </c>
      <c r="U137" s="48">
        <v>1</v>
      </c>
      <c r="V137" s="49">
        <v>0</v>
      </c>
      <c r="W137" s="49">
        <v>0.111111</v>
      </c>
      <c r="X137" s="49">
        <v>0</v>
      </c>
      <c r="Y137" s="49">
        <v>0.585364</v>
      </c>
      <c r="Z137" s="49">
        <v>0</v>
      </c>
      <c r="AA137" s="49">
        <v>0</v>
      </c>
      <c r="AB137" s="73">
        <v>137</v>
      </c>
      <c r="AC137" s="73"/>
      <c r="AD137" s="74"/>
      <c r="AE137" s="80" t="s">
        <v>1485</v>
      </c>
      <c r="AF137" s="80">
        <v>70</v>
      </c>
      <c r="AG137" s="80">
        <v>295</v>
      </c>
      <c r="AH137" s="80">
        <v>780</v>
      </c>
      <c r="AI137" s="80">
        <v>2320</v>
      </c>
      <c r="AJ137" s="80"/>
      <c r="AK137" s="80" t="s">
        <v>1637</v>
      </c>
      <c r="AL137" s="80" t="s">
        <v>1722</v>
      </c>
      <c r="AM137" s="80"/>
      <c r="AN137" s="80"/>
      <c r="AO137" s="82">
        <v>41876.79861111111</v>
      </c>
      <c r="AP137" s="84" t="s">
        <v>1930</v>
      </c>
      <c r="AQ137" s="80" t="b">
        <v>1</v>
      </c>
      <c r="AR137" s="80" t="b">
        <v>0</v>
      </c>
      <c r="AS137" s="80" t="b">
        <v>1</v>
      </c>
      <c r="AT137" s="80" t="s">
        <v>1298</v>
      </c>
      <c r="AU137" s="80">
        <v>4</v>
      </c>
      <c r="AV137" s="84" t="s">
        <v>1965</v>
      </c>
      <c r="AW137" s="80" t="b">
        <v>0</v>
      </c>
      <c r="AX137" s="80" t="s">
        <v>2031</v>
      </c>
      <c r="AY137" s="84" t="s">
        <v>2166</v>
      </c>
      <c r="AZ137" s="80" t="s">
        <v>66</v>
      </c>
      <c r="BA137" s="80" t="str">
        <f>REPLACE(INDEX(GroupVertices[Group],MATCH(Vertices[[#This Row],[Vertex]],GroupVertices[Vertex],0)),1,1,"")</f>
        <v>10</v>
      </c>
      <c r="BB137" s="48"/>
      <c r="BC137" s="48"/>
      <c r="BD137" s="48"/>
      <c r="BE137" s="48"/>
      <c r="BF137" s="48"/>
      <c r="BG137" s="48"/>
      <c r="BH137" s="121" t="s">
        <v>2934</v>
      </c>
      <c r="BI137" s="121" t="s">
        <v>2934</v>
      </c>
      <c r="BJ137" s="121" t="s">
        <v>3058</v>
      </c>
      <c r="BK137" s="121" t="s">
        <v>3058</v>
      </c>
      <c r="BL137" s="121">
        <v>3</v>
      </c>
      <c r="BM137" s="124">
        <v>11.538461538461538</v>
      </c>
      <c r="BN137" s="121">
        <v>1</v>
      </c>
      <c r="BO137" s="124">
        <v>3.8461538461538463</v>
      </c>
      <c r="BP137" s="121">
        <v>0</v>
      </c>
      <c r="BQ137" s="124">
        <v>0</v>
      </c>
      <c r="BR137" s="121">
        <v>22</v>
      </c>
      <c r="BS137" s="124">
        <v>84.61538461538461</v>
      </c>
      <c r="BT137" s="121">
        <v>26</v>
      </c>
      <c r="BU137" s="2"/>
      <c r="BV137" s="3"/>
      <c r="BW137" s="3"/>
      <c r="BX137" s="3"/>
      <c r="BY137" s="3"/>
    </row>
    <row r="138" spans="1:77" ht="41.45" customHeight="1">
      <c r="A138" s="66" t="s">
        <v>354</v>
      </c>
      <c r="C138" s="67"/>
      <c r="D138" s="67" t="s">
        <v>64</v>
      </c>
      <c r="E138" s="68">
        <v>164.83472597379648</v>
      </c>
      <c r="F138" s="70">
        <v>99.9887130964581</v>
      </c>
      <c r="G138" s="102" t="s">
        <v>752</v>
      </c>
      <c r="H138" s="67"/>
      <c r="I138" s="71" t="s">
        <v>354</v>
      </c>
      <c r="J138" s="72"/>
      <c r="K138" s="72"/>
      <c r="L138" s="71" t="s">
        <v>2332</v>
      </c>
      <c r="M138" s="75">
        <v>4.761548720396446</v>
      </c>
      <c r="N138" s="76">
        <v>3468.099853515625</v>
      </c>
      <c r="O138" s="76">
        <v>4806.01025390625</v>
      </c>
      <c r="P138" s="77"/>
      <c r="Q138" s="78"/>
      <c r="R138" s="78"/>
      <c r="S138" s="88"/>
      <c r="T138" s="48">
        <v>0</v>
      </c>
      <c r="U138" s="48">
        <v>1</v>
      </c>
      <c r="V138" s="49">
        <v>0</v>
      </c>
      <c r="W138" s="49">
        <v>0.002012</v>
      </c>
      <c r="X138" s="49">
        <v>0.002648</v>
      </c>
      <c r="Y138" s="49">
        <v>0.398995</v>
      </c>
      <c r="Z138" s="49">
        <v>0</v>
      </c>
      <c r="AA138" s="49">
        <v>0</v>
      </c>
      <c r="AB138" s="73">
        <v>138</v>
      </c>
      <c r="AC138" s="73"/>
      <c r="AD138" s="74"/>
      <c r="AE138" s="80" t="s">
        <v>1486</v>
      </c>
      <c r="AF138" s="80">
        <v>335</v>
      </c>
      <c r="AG138" s="80">
        <v>135</v>
      </c>
      <c r="AH138" s="80">
        <v>3969</v>
      </c>
      <c r="AI138" s="80">
        <v>15053</v>
      </c>
      <c r="AJ138" s="80"/>
      <c r="AK138" s="80" t="s">
        <v>1638</v>
      </c>
      <c r="AL138" s="80" t="s">
        <v>1671</v>
      </c>
      <c r="AM138" s="80"/>
      <c r="AN138" s="80"/>
      <c r="AO138" s="82">
        <v>42862.74309027778</v>
      </c>
      <c r="AP138" s="84" t="s">
        <v>1931</v>
      </c>
      <c r="AQ138" s="80" t="b">
        <v>1</v>
      </c>
      <c r="AR138" s="80" t="b">
        <v>0</v>
      </c>
      <c r="AS138" s="80" t="b">
        <v>0</v>
      </c>
      <c r="AT138" s="80" t="s">
        <v>1956</v>
      </c>
      <c r="AU138" s="80">
        <v>0</v>
      </c>
      <c r="AV138" s="80"/>
      <c r="AW138" s="80" t="b">
        <v>0</v>
      </c>
      <c r="AX138" s="80" t="s">
        <v>2031</v>
      </c>
      <c r="AY138" s="84" t="s">
        <v>2167</v>
      </c>
      <c r="AZ138" s="80" t="s">
        <v>66</v>
      </c>
      <c r="BA138" s="80" t="str">
        <f>REPLACE(INDEX(GroupVertices[Group],MATCH(Vertices[[#This Row],[Vertex]],GroupVertices[Vertex],0)),1,1,"")</f>
        <v>3</v>
      </c>
      <c r="BB138" s="48"/>
      <c r="BC138" s="48"/>
      <c r="BD138" s="48"/>
      <c r="BE138" s="48"/>
      <c r="BF138" s="48"/>
      <c r="BG138" s="48"/>
      <c r="BH138" s="121" t="s">
        <v>2882</v>
      </c>
      <c r="BI138" s="121" t="s">
        <v>2882</v>
      </c>
      <c r="BJ138" s="121" t="s">
        <v>2711</v>
      </c>
      <c r="BK138" s="121" t="s">
        <v>2711</v>
      </c>
      <c r="BL138" s="121">
        <v>0</v>
      </c>
      <c r="BM138" s="124">
        <v>0</v>
      </c>
      <c r="BN138" s="121">
        <v>1</v>
      </c>
      <c r="BO138" s="124">
        <v>4.166666666666667</v>
      </c>
      <c r="BP138" s="121">
        <v>0</v>
      </c>
      <c r="BQ138" s="124">
        <v>0</v>
      </c>
      <c r="BR138" s="121">
        <v>23</v>
      </c>
      <c r="BS138" s="124">
        <v>95.83333333333333</v>
      </c>
      <c r="BT138" s="121">
        <v>24</v>
      </c>
      <c r="BU138" s="2"/>
      <c r="BV138" s="3"/>
      <c r="BW138" s="3"/>
      <c r="BX138" s="3"/>
      <c r="BY138" s="3"/>
    </row>
    <row r="139" spans="1:77" ht="41.45" customHeight="1">
      <c r="A139" s="66" t="s">
        <v>355</v>
      </c>
      <c r="C139" s="67"/>
      <c r="D139" s="67" t="s">
        <v>64</v>
      </c>
      <c r="E139" s="68">
        <v>164.58086991644157</v>
      </c>
      <c r="F139" s="70">
        <v>99.98972386393946</v>
      </c>
      <c r="G139" s="102" t="s">
        <v>753</v>
      </c>
      <c r="H139" s="67"/>
      <c r="I139" s="71" t="s">
        <v>355</v>
      </c>
      <c r="J139" s="72"/>
      <c r="K139" s="72"/>
      <c r="L139" s="71" t="s">
        <v>2333</v>
      </c>
      <c r="M139" s="75">
        <v>4.4246936111072115</v>
      </c>
      <c r="N139" s="76">
        <v>4267.5537109375</v>
      </c>
      <c r="O139" s="76">
        <v>7711.04833984375</v>
      </c>
      <c r="P139" s="77"/>
      <c r="Q139" s="78"/>
      <c r="R139" s="78"/>
      <c r="S139" s="88"/>
      <c r="T139" s="48">
        <v>0</v>
      </c>
      <c r="U139" s="48">
        <v>2</v>
      </c>
      <c r="V139" s="49">
        <v>0</v>
      </c>
      <c r="W139" s="49">
        <v>0.002481</v>
      </c>
      <c r="X139" s="49">
        <v>0.01218</v>
      </c>
      <c r="Y139" s="49">
        <v>0.603401</v>
      </c>
      <c r="Z139" s="49">
        <v>1</v>
      </c>
      <c r="AA139" s="49">
        <v>0</v>
      </c>
      <c r="AB139" s="73">
        <v>139</v>
      </c>
      <c r="AC139" s="73"/>
      <c r="AD139" s="74"/>
      <c r="AE139" s="80" t="s">
        <v>1487</v>
      </c>
      <c r="AF139" s="80">
        <v>287</v>
      </c>
      <c r="AG139" s="80">
        <v>123</v>
      </c>
      <c r="AH139" s="80">
        <v>1122</v>
      </c>
      <c r="AI139" s="80">
        <v>243</v>
      </c>
      <c r="AJ139" s="80"/>
      <c r="AK139" s="80"/>
      <c r="AL139" s="80"/>
      <c r="AM139" s="80"/>
      <c r="AN139" s="80"/>
      <c r="AO139" s="82">
        <v>40963.669965277775</v>
      </c>
      <c r="AP139" s="80"/>
      <c r="AQ139" s="80" t="b">
        <v>1</v>
      </c>
      <c r="AR139" s="80" t="b">
        <v>0</v>
      </c>
      <c r="AS139" s="80" t="b">
        <v>0</v>
      </c>
      <c r="AT139" s="80" t="s">
        <v>1957</v>
      </c>
      <c r="AU139" s="80">
        <v>0</v>
      </c>
      <c r="AV139" s="84" t="s">
        <v>1965</v>
      </c>
      <c r="AW139" s="80" t="b">
        <v>0</v>
      </c>
      <c r="AX139" s="80" t="s">
        <v>2031</v>
      </c>
      <c r="AY139" s="84" t="s">
        <v>2168</v>
      </c>
      <c r="AZ139" s="80" t="s">
        <v>66</v>
      </c>
      <c r="BA139" s="80" t="str">
        <f>REPLACE(INDEX(GroupVertices[Group],MATCH(Vertices[[#This Row],[Vertex]],GroupVertices[Vertex],0)),1,1,"")</f>
        <v>3</v>
      </c>
      <c r="BB139" s="48"/>
      <c r="BC139" s="48"/>
      <c r="BD139" s="48"/>
      <c r="BE139" s="48"/>
      <c r="BF139" s="48" t="s">
        <v>587</v>
      </c>
      <c r="BG139" s="48" t="s">
        <v>587</v>
      </c>
      <c r="BH139" s="121" t="s">
        <v>2935</v>
      </c>
      <c r="BI139" s="121" t="s">
        <v>2935</v>
      </c>
      <c r="BJ139" s="121" t="s">
        <v>3059</v>
      </c>
      <c r="BK139" s="121" t="s">
        <v>3059</v>
      </c>
      <c r="BL139" s="121">
        <v>2</v>
      </c>
      <c r="BM139" s="124">
        <v>14.285714285714286</v>
      </c>
      <c r="BN139" s="121">
        <v>1</v>
      </c>
      <c r="BO139" s="124">
        <v>7.142857142857143</v>
      </c>
      <c r="BP139" s="121">
        <v>0</v>
      </c>
      <c r="BQ139" s="124">
        <v>0</v>
      </c>
      <c r="BR139" s="121">
        <v>11</v>
      </c>
      <c r="BS139" s="124">
        <v>78.57142857142857</v>
      </c>
      <c r="BT139" s="121">
        <v>14</v>
      </c>
      <c r="BU139" s="2"/>
      <c r="BV139" s="3"/>
      <c r="BW139" s="3"/>
      <c r="BX139" s="3"/>
      <c r="BY139" s="3"/>
    </row>
    <row r="140" spans="1:77" ht="41.45" customHeight="1">
      <c r="A140" s="66" t="s">
        <v>356</v>
      </c>
      <c r="C140" s="67"/>
      <c r="D140" s="67" t="s">
        <v>64</v>
      </c>
      <c r="E140" s="68">
        <v>322.39471890540983</v>
      </c>
      <c r="F140" s="70">
        <v>99.36136341302486</v>
      </c>
      <c r="G140" s="102" t="s">
        <v>754</v>
      </c>
      <c r="H140" s="67"/>
      <c r="I140" s="71" t="s">
        <v>356</v>
      </c>
      <c r="J140" s="72"/>
      <c r="K140" s="72"/>
      <c r="L140" s="71" t="s">
        <v>2334</v>
      </c>
      <c r="M140" s="75">
        <v>213.83628655258096</v>
      </c>
      <c r="N140" s="76">
        <v>3604.38232421875</v>
      </c>
      <c r="O140" s="76">
        <v>7771.49462890625</v>
      </c>
      <c r="P140" s="77"/>
      <c r="Q140" s="78"/>
      <c r="R140" s="78"/>
      <c r="S140" s="88"/>
      <c r="T140" s="48">
        <v>0</v>
      </c>
      <c r="U140" s="48">
        <v>1</v>
      </c>
      <c r="V140" s="49">
        <v>0</v>
      </c>
      <c r="W140" s="49">
        <v>0.002012</v>
      </c>
      <c r="X140" s="49">
        <v>0.002648</v>
      </c>
      <c r="Y140" s="49">
        <v>0.398995</v>
      </c>
      <c r="Z140" s="49">
        <v>0</v>
      </c>
      <c r="AA140" s="49">
        <v>0</v>
      </c>
      <c r="AB140" s="73">
        <v>140</v>
      </c>
      <c r="AC140" s="73"/>
      <c r="AD140" s="74"/>
      <c r="AE140" s="80" t="s">
        <v>1488</v>
      </c>
      <c r="AF140" s="80">
        <v>4105</v>
      </c>
      <c r="AG140" s="80">
        <v>7583</v>
      </c>
      <c r="AH140" s="80">
        <v>119038</v>
      </c>
      <c r="AI140" s="80">
        <v>146553</v>
      </c>
      <c r="AJ140" s="80"/>
      <c r="AK140" s="80" t="s">
        <v>1639</v>
      </c>
      <c r="AL140" s="80" t="s">
        <v>1750</v>
      </c>
      <c r="AM140" s="80"/>
      <c r="AN140" s="80"/>
      <c r="AO140" s="82">
        <v>40128.898518518516</v>
      </c>
      <c r="AP140" s="84" t="s">
        <v>1932</v>
      </c>
      <c r="AQ140" s="80" t="b">
        <v>0</v>
      </c>
      <c r="AR140" s="80" t="b">
        <v>0</v>
      </c>
      <c r="AS140" s="80" t="b">
        <v>1</v>
      </c>
      <c r="AT140" s="80" t="s">
        <v>1298</v>
      </c>
      <c r="AU140" s="80">
        <v>169</v>
      </c>
      <c r="AV140" s="84" t="s">
        <v>1965</v>
      </c>
      <c r="AW140" s="80" t="b">
        <v>0</v>
      </c>
      <c r="AX140" s="80" t="s">
        <v>2031</v>
      </c>
      <c r="AY140" s="84" t="s">
        <v>2169</v>
      </c>
      <c r="AZ140" s="80" t="s">
        <v>66</v>
      </c>
      <c r="BA140" s="80" t="str">
        <f>REPLACE(INDEX(GroupVertices[Group],MATCH(Vertices[[#This Row],[Vertex]],GroupVertices[Vertex],0)),1,1,"")</f>
        <v>3</v>
      </c>
      <c r="BB140" s="48"/>
      <c r="BC140" s="48"/>
      <c r="BD140" s="48"/>
      <c r="BE140" s="48"/>
      <c r="BF140" s="48"/>
      <c r="BG140" s="48"/>
      <c r="BH140" s="121" t="s">
        <v>2882</v>
      </c>
      <c r="BI140" s="121" t="s">
        <v>2882</v>
      </c>
      <c r="BJ140" s="121" t="s">
        <v>2711</v>
      </c>
      <c r="BK140" s="121" t="s">
        <v>2711</v>
      </c>
      <c r="BL140" s="121">
        <v>0</v>
      </c>
      <c r="BM140" s="124">
        <v>0</v>
      </c>
      <c r="BN140" s="121">
        <v>1</v>
      </c>
      <c r="BO140" s="124">
        <v>4.166666666666667</v>
      </c>
      <c r="BP140" s="121">
        <v>0</v>
      </c>
      <c r="BQ140" s="124">
        <v>0</v>
      </c>
      <c r="BR140" s="121">
        <v>23</v>
      </c>
      <c r="BS140" s="124">
        <v>95.83333333333333</v>
      </c>
      <c r="BT140" s="121">
        <v>24</v>
      </c>
      <c r="BU140" s="2"/>
      <c r="BV140" s="3"/>
      <c r="BW140" s="3"/>
      <c r="BX140" s="3"/>
      <c r="BY140" s="3"/>
    </row>
    <row r="141" spans="1:77" ht="41.45" customHeight="1">
      <c r="A141" s="66" t="s">
        <v>357</v>
      </c>
      <c r="C141" s="67"/>
      <c r="D141" s="67" t="s">
        <v>64</v>
      </c>
      <c r="E141" s="68">
        <v>163.0365789008659</v>
      </c>
      <c r="F141" s="70">
        <v>99.9958726994511</v>
      </c>
      <c r="G141" s="102" t="s">
        <v>2022</v>
      </c>
      <c r="H141" s="67"/>
      <c r="I141" s="71" t="s">
        <v>357</v>
      </c>
      <c r="J141" s="72"/>
      <c r="K141" s="72"/>
      <c r="L141" s="71" t="s">
        <v>2335</v>
      </c>
      <c r="M141" s="75">
        <v>2.3754916962643717</v>
      </c>
      <c r="N141" s="76">
        <v>2105.660400390625</v>
      </c>
      <c r="O141" s="76">
        <v>8101.63623046875</v>
      </c>
      <c r="P141" s="77"/>
      <c r="Q141" s="78"/>
      <c r="R141" s="78"/>
      <c r="S141" s="88"/>
      <c r="T141" s="48">
        <v>0</v>
      </c>
      <c r="U141" s="48">
        <v>1</v>
      </c>
      <c r="V141" s="49">
        <v>0</v>
      </c>
      <c r="W141" s="49">
        <v>0.002457</v>
      </c>
      <c r="X141" s="49">
        <v>0.008442</v>
      </c>
      <c r="Y141" s="49">
        <v>0.380086</v>
      </c>
      <c r="Z141" s="49">
        <v>0</v>
      </c>
      <c r="AA141" s="49">
        <v>0</v>
      </c>
      <c r="AB141" s="73">
        <v>141</v>
      </c>
      <c r="AC141" s="73"/>
      <c r="AD141" s="74"/>
      <c r="AE141" s="80" t="s">
        <v>1489</v>
      </c>
      <c r="AF141" s="80">
        <v>98</v>
      </c>
      <c r="AG141" s="80">
        <v>50</v>
      </c>
      <c r="AH141" s="80">
        <v>51</v>
      </c>
      <c r="AI141" s="80">
        <v>223</v>
      </c>
      <c r="AJ141" s="80"/>
      <c r="AK141" s="80" t="s">
        <v>1640</v>
      </c>
      <c r="AL141" s="80" t="s">
        <v>1683</v>
      </c>
      <c r="AM141" s="80"/>
      <c r="AN141" s="80"/>
      <c r="AO141" s="82">
        <v>42845.306076388886</v>
      </c>
      <c r="AP141" s="84" t="s">
        <v>1933</v>
      </c>
      <c r="AQ141" s="80" t="b">
        <v>1</v>
      </c>
      <c r="AR141" s="80" t="b">
        <v>0</v>
      </c>
      <c r="AS141" s="80" t="b">
        <v>1</v>
      </c>
      <c r="AT141" s="80" t="s">
        <v>1298</v>
      </c>
      <c r="AU141" s="80">
        <v>1</v>
      </c>
      <c r="AV141" s="80"/>
      <c r="AW141" s="80" t="b">
        <v>0</v>
      </c>
      <c r="AX141" s="80" t="s">
        <v>2031</v>
      </c>
      <c r="AY141" s="84" t="s">
        <v>2170</v>
      </c>
      <c r="AZ141" s="80" t="s">
        <v>66</v>
      </c>
      <c r="BA141" s="80" t="str">
        <f>REPLACE(INDEX(GroupVertices[Group],MATCH(Vertices[[#This Row],[Vertex]],GroupVertices[Vertex],0)),1,1,"")</f>
        <v>1</v>
      </c>
      <c r="BB141" s="48"/>
      <c r="BC141" s="48"/>
      <c r="BD141" s="48"/>
      <c r="BE141" s="48"/>
      <c r="BF141" s="48" t="s">
        <v>587</v>
      </c>
      <c r="BG141" s="48" t="s">
        <v>587</v>
      </c>
      <c r="BH141" s="121" t="s">
        <v>2936</v>
      </c>
      <c r="BI141" s="121" t="s">
        <v>2936</v>
      </c>
      <c r="BJ141" s="121" t="s">
        <v>3060</v>
      </c>
      <c r="BK141" s="121" t="s">
        <v>3060</v>
      </c>
      <c r="BL141" s="121">
        <v>4</v>
      </c>
      <c r="BM141" s="124">
        <v>9.523809523809524</v>
      </c>
      <c r="BN141" s="121">
        <v>0</v>
      </c>
      <c r="BO141" s="124">
        <v>0</v>
      </c>
      <c r="BP141" s="121">
        <v>0</v>
      </c>
      <c r="BQ141" s="124">
        <v>0</v>
      </c>
      <c r="BR141" s="121">
        <v>38</v>
      </c>
      <c r="BS141" s="124">
        <v>90.47619047619048</v>
      </c>
      <c r="BT141" s="121">
        <v>42</v>
      </c>
      <c r="BU141" s="2"/>
      <c r="BV141" s="3"/>
      <c r="BW141" s="3"/>
      <c r="BX141" s="3"/>
      <c r="BY141" s="3"/>
    </row>
    <row r="142" spans="1:77" ht="41.45" customHeight="1">
      <c r="A142" s="66" t="s">
        <v>358</v>
      </c>
      <c r="C142" s="67"/>
      <c r="D142" s="67" t="s">
        <v>64</v>
      </c>
      <c r="E142" s="68">
        <v>165.17320071693635</v>
      </c>
      <c r="F142" s="70">
        <v>99.98736540648295</v>
      </c>
      <c r="G142" s="102" t="s">
        <v>755</v>
      </c>
      <c r="H142" s="67"/>
      <c r="I142" s="71" t="s">
        <v>358</v>
      </c>
      <c r="J142" s="72"/>
      <c r="K142" s="72"/>
      <c r="L142" s="71" t="s">
        <v>2336</v>
      </c>
      <c r="M142" s="75">
        <v>5.210688866115424</v>
      </c>
      <c r="N142" s="76">
        <v>3737.414794921875</v>
      </c>
      <c r="O142" s="76">
        <v>8250.4541015625</v>
      </c>
      <c r="P142" s="77"/>
      <c r="Q142" s="78"/>
      <c r="R142" s="78"/>
      <c r="S142" s="88"/>
      <c r="T142" s="48">
        <v>0</v>
      </c>
      <c r="U142" s="48">
        <v>1</v>
      </c>
      <c r="V142" s="49">
        <v>0</v>
      </c>
      <c r="W142" s="49">
        <v>0.002012</v>
      </c>
      <c r="X142" s="49">
        <v>0.002648</v>
      </c>
      <c r="Y142" s="49">
        <v>0.398995</v>
      </c>
      <c r="Z142" s="49">
        <v>0</v>
      </c>
      <c r="AA142" s="49">
        <v>0</v>
      </c>
      <c r="AB142" s="73">
        <v>142</v>
      </c>
      <c r="AC142" s="73"/>
      <c r="AD142" s="74"/>
      <c r="AE142" s="80" t="s">
        <v>1490</v>
      </c>
      <c r="AF142" s="80">
        <v>438</v>
      </c>
      <c r="AG142" s="80">
        <v>151</v>
      </c>
      <c r="AH142" s="80">
        <v>1195</v>
      </c>
      <c r="AI142" s="80">
        <v>23164</v>
      </c>
      <c r="AJ142" s="80"/>
      <c r="AK142" s="80" t="s">
        <v>1641</v>
      </c>
      <c r="AL142" s="80" t="s">
        <v>1751</v>
      </c>
      <c r="AM142" s="80"/>
      <c r="AN142" s="80"/>
      <c r="AO142" s="82">
        <v>41977.652407407404</v>
      </c>
      <c r="AP142" s="84" t="s">
        <v>1934</v>
      </c>
      <c r="AQ142" s="80" t="b">
        <v>0</v>
      </c>
      <c r="AR142" s="80" t="b">
        <v>0</v>
      </c>
      <c r="AS142" s="80" t="b">
        <v>0</v>
      </c>
      <c r="AT142" s="80" t="s">
        <v>1298</v>
      </c>
      <c r="AU142" s="80">
        <v>3</v>
      </c>
      <c r="AV142" s="84" t="s">
        <v>1965</v>
      </c>
      <c r="AW142" s="80" t="b">
        <v>0</v>
      </c>
      <c r="AX142" s="80" t="s">
        <v>2031</v>
      </c>
      <c r="AY142" s="84" t="s">
        <v>2171</v>
      </c>
      <c r="AZ142" s="80" t="s">
        <v>66</v>
      </c>
      <c r="BA142" s="80" t="str">
        <f>REPLACE(INDEX(GroupVertices[Group],MATCH(Vertices[[#This Row],[Vertex]],GroupVertices[Vertex],0)),1,1,"")</f>
        <v>3</v>
      </c>
      <c r="BB142" s="48"/>
      <c r="BC142" s="48"/>
      <c r="BD142" s="48"/>
      <c r="BE142" s="48"/>
      <c r="BF142" s="48"/>
      <c r="BG142" s="48"/>
      <c r="BH142" s="121" t="s">
        <v>2882</v>
      </c>
      <c r="BI142" s="121" t="s">
        <v>2882</v>
      </c>
      <c r="BJ142" s="121" t="s">
        <v>2711</v>
      </c>
      <c r="BK142" s="121" t="s">
        <v>2711</v>
      </c>
      <c r="BL142" s="121">
        <v>0</v>
      </c>
      <c r="BM142" s="124">
        <v>0</v>
      </c>
      <c r="BN142" s="121">
        <v>1</v>
      </c>
      <c r="BO142" s="124">
        <v>4.166666666666667</v>
      </c>
      <c r="BP142" s="121">
        <v>0</v>
      </c>
      <c r="BQ142" s="124">
        <v>0</v>
      </c>
      <c r="BR142" s="121">
        <v>23</v>
      </c>
      <c r="BS142" s="124">
        <v>95.83333333333333</v>
      </c>
      <c r="BT142" s="121">
        <v>24</v>
      </c>
      <c r="BU142" s="2"/>
      <c r="BV142" s="3"/>
      <c r="BW142" s="3"/>
      <c r="BX142" s="3"/>
      <c r="BY142" s="3"/>
    </row>
    <row r="143" spans="1:77" ht="41.45" customHeight="1">
      <c r="A143" s="66" t="s">
        <v>359</v>
      </c>
      <c r="C143" s="67"/>
      <c r="D143" s="67" t="s">
        <v>64</v>
      </c>
      <c r="E143" s="68">
        <v>205.93825259384545</v>
      </c>
      <c r="F143" s="70">
        <v>99.82505299510059</v>
      </c>
      <c r="G143" s="102" t="s">
        <v>756</v>
      </c>
      <c r="H143" s="67"/>
      <c r="I143" s="71" t="s">
        <v>359</v>
      </c>
      <c r="J143" s="72"/>
      <c r="K143" s="72"/>
      <c r="L143" s="71" t="s">
        <v>2337</v>
      </c>
      <c r="M143" s="75">
        <v>59.304005166144904</v>
      </c>
      <c r="N143" s="76">
        <v>1334.006591796875</v>
      </c>
      <c r="O143" s="76">
        <v>6411.07958984375</v>
      </c>
      <c r="P143" s="77"/>
      <c r="Q143" s="78"/>
      <c r="R143" s="78"/>
      <c r="S143" s="88"/>
      <c r="T143" s="48">
        <v>0</v>
      </c>
      <c r="U143" s="48">
        <v>1</v>
      </c>
      <c r="V143" s="49">
        <v>0</v>
      </c>
      <c r="W143" s="49">
        <v>0.002457</v>
      </c>
      <c r="X143" s="49">
        <v>0.008442</v>
      </c>
      <c r="Y143" s="49">
        <v>0.380086</v>
      </c>
      <c r="Z143" s="49">
        <v>0</v>
      </c>
      <c r="AA143" s="49">
        <v>0</v>
      </c>
      <c r="AB143" s="73">
        <v>143</v>
      </c>
      <c r="AC143" s="73"/>
      <c r="AD143" s="74"/>
      <c r="AE143" s="80" t="s">
        <v>1491</v>
      </c>
      <c r="AF143" s="80">
        <v>196</v>
      </c>
      <c r="AG143" s="80">
        <v>2078</v>
      </c>
      <c r="AH143" s="80">
        <v>2917</v>
      </c>
      <c r="AI143" s="80">
        <v>2934</v>
      </c>
      <c r="AJ143" s="80"/>
      <c r="AK143" s="80" t="s">
        <v>1642</v>
      </c>
      <c r="AL143" s="80"/>
      <c r="AM143" s="80"/>
      <c r="AN143" s="80"/>
      <c r="AO143" s="82">
        <v>42179.66596064815</v>
      </c>
      <c r="AP143" s="80"/>
      <c r="AQ143" s="80" t="b">
        <v>1</v>
      </c>
      <c r="AR143" s="80" t="b">
        <v>0</v>
      </c>
      <c r="AS143" s="80" t="b">
        <v>1</v>
      </c>
      <c r="AT143" s="80" t="s">
        <v>1957</v>
      </c>
      <c r="AU143" s="80">
        <v>20</v>
      </c>
      <c r="AV143" s="84" t="s">
        <v>1965</v>
      </c>
      <c r="AW143" s="80" t="b">
        <v>0</v>
      </c>
      <c r="AX143" s="80" t="s">
        <v>2031</v>
      </c>
      <c r="AY143" s="84" t="s">
        <v>2172</v>
      </c>
      <c r="AZ143" s="80" t="s">
        <v>66</v>
      </c>
      <c r="BA143" s="80" t="str">
        <f>REPLACE(INDEX(GroupVertices[Group],MATCH(Vertices[[#This Row],[Vertex]],GroupVertices[Vertex],0)),1,1,"")</f>
        <v>1</v>
      </c>
      <c r="BB143" s="48" t="s">
        <v>557</v>
      </c>
      <c r="BC143" s="48" t="s">
        <v>557</v>
      </c>
      <c r="BD143" s="48" t="s">
        <v>575</v>
      </c>
      <c r="BE143" s="48" t="s">
        <v>575</v>
      </c>
      <c r="BF143" s="48" t="s">
        <v>587</v>
      </c>
      <c r="BG143" s="48" t="s">
        <v>587</v>
      </c>
      <c r="BH143" s="121" t="s">
        <v>2937</v>
      </c>
      <c r="BI143" s="121" t="s">
        <v>2937</v>
      </c>
      <c r="BJ143" s="121" t="s">
        <v>3061</v>
      </c>
      <c r="BK143" s="121" t="s">
        <v>3061</v>
      </c>
      <c r="BL143" s="121">
        <v>0</v>
      </c>
      <c r="BM143" s="124">
        <v>0</v>
      </c>
      <c r="BN143" s="121">
        <v>0</v>
      </c>
      <c r="BO143" s="124">
        <v>0</v>
      </c>
      <c r="BP143" s="121">
        <v>0</v>
      </c>
      <c r="BQ143" s="124">
        <v>0</v>
      </c>
      <c r="BR143" s="121">
        <v>3</v>
      </c>
      <c r="BS143" s="124">
        <v>100</v>
      </c>
      <c r="BT143" s="121">
        <v>3</v>
      </c>
      <c r="BU143" s="2"/>
      <c r="BV143" s="3"/>
      <c r="BW143" s="3"/>
      <c r="BX143" s="3"/>
      <c r="BY143" s="3"/>
    </row>
    <row r="144" spans="1:77" ht="41.45" customHeight="1">
      <c r="A144" s="66" t="s">
        <v>360</v>
      </c>
      <c r="C144" s="67"/>
      <c r="D144" s="67" t="s">
        <v>64</v>
      </c>
      <c r="E144" s="68">
        <v>223.45432055133415</v>
      </c>
      <c r="F144" s="70">
        <v>99.75531003888648</v>
      </c>
      <c r="G144" s="102" t="s">
        <v>757</v>
      </c>
      <c r="H144" s="67"/>
      <c r="I144" s="71" t="s">
        <v>360</v>
      </c>
      <c r="J144" s="72"/>
      <c r="K144" s="72"/>
      <c r="L144" s="71" t="s">
        <v>2338</v>
      </c>
      <c r="M144" s="75">
        <v>82.54700770710204</v>
      </c>
      <c r="N144" s="76">
        <v>6540.65771484375</v>
      </c>
      <c r="O144" s="76">
        <v>7834.853515625</v>
      </c>
      <c r="P144" s="77"/>
      <c r="Q144" s="78"/>
      <c r="R144" s="78"/>
      <c r="S144" s="88"/>
      <c r="T144" s="48">
        <v>0</v>
      </c>
      <c r="U144" s="48">
        <v>2</v>
      </c>
      <c r="V144" s="49">
        <v>0</v>
      </c>
      <c r="W144" s="49">
        <v>0.002237</v>
      </c>
      <c r="X144" s="49">
        <v>0.004606</v>
      </c>
      <c r="Y144" s="49">
        <v>0.542231</v>
      </c>
      <c r="Z144" s="49">
        <v>0.5</v>
      </c>
      <c r="AA144" s="49">
        <v>0</v>
      </c>
      <c r="AB144" s="73">
        <v>144</v>
      </c>
      <c r="AC144" s="73"/>
      <c r="AD144" s="74"/>
      <c r="AE144" s="80" t="s">
        <v>1492</v>
      </c>
      <c r="AF144" s="80">
        <v>948</v>
      </c>
      <c r="AG144" s="80">
        <v>2906</v>
      </c>
      <c r="AH144" s="80">
        <v>17495</v>
      </c>
      <c r="AI144" s="80">
        <v>15463</v>
      </c>
      <c r="AJ144" s="80"/>
      <c r="AK144" s="80" t="s">
        <v>1643</v>
      </c>
      <c r="AL144" s="80"/>
      <c r="AM144" s="80"/>
      <c r="AN144" s="80"/>
      <c r="AO144" s="82">
        <v>41775.334027777775</v>
      </c>
      <c r="AP144" s="80"/>
      <c r="AQ144" s="80" t="b">
        <v>1</v>
      </c>
      <c r="AR144" s="80" t="b">
        <v>0</v>
      </c>
      <c r="AS144" s="80" t="b">
        <v>1</v>
      </c>
      <c r="AT144" s="80" t="s">
        <v>1298</v>
      </c>
      <c r="AU144" s="80">
        <v>99</v>
      </c>
      <c r="AV144" s="84" t="s">
        <v>1965</v>
      </c>
      <c r="AW144" s="80" t="b">
        <v>0</v>
      </c>
      <c r="AX144" s="80" t="s">
        <v>2031</v>
      </c>
      <c r="AY144" s="84" t="s">
        <v>2173</v>
      </c>
      <c r="AZ144" s="80" t="s">
        <v>66</v>
      </c>
      <c r="BA144" s="80" t="str">
        <f>REPLACE(INDEX(GroupVertices[Group],MATCH(Vertices[[#This Row],[Vertex]],GroupVertices[Vertex],0)),1,1,"")</f>
        <v>6</v>
      </c>
      <c r="BB144" s="48"/>
      <c r="BC144" s="48"/>
      <c r="BD144" s="48"/>
      <c r="BE144" s="48"/>
      <c r="BF144" s="48" t="s">
        <v>587</v>
      </c>
      <c r="BG144" s="48" t="s">
        <v>587</v>
      </c>
      <c r="BH144" s="121" t="s">
        <v>2938</v>
      </c>
      <c r="BI144" s="121" t="s">
        <v>2938</v>
      </c>
      <c r="BJ144" s="121" t="s">
        <v>3062</v>
      </c>
      <c r="BK144" s="121" t="s">
        <v>3062</v>
      </c>
      <c r="BL144" s="121">
        <v>2</v>
      </c>
      <c r="BM144" s="124">
        <v>6.896551724137931</v>
      </c>
      <c r="BN144" s="121">
        <v>0</v>
      </c>
      <c r="BO144" s="124">
        <v>0</v>
      </c>
      <c r="BP144" s="121">
        <v>0</v>
      </c>
      <c r="BQ144" s="124">
        <v>0</v>
      </c>
      <c r="BR144" s="121">
        <v>27</v>
      </c>
      <c r="BS144" s="124">
        <v>93.10344827586206</v>
      </c>
      <c r="BT144" s="121">
        <v>29</v>
      </c>
      <c r="BU144" s="2"/>
      <c r="BV144" s="3"/>
      <c r="BW144" s="3"/>
      <c r="BX144" s="3"/>
      <c r="BY144" s="3"/>
    </row>
    <row r="145" spans="1:77" ht="41.45" customHeight="1">
      <c r="A145" s="66" t="s">
        <v>361</v>
      </c>
      <c r="C145" s="67"/>
      <c r="D145" s="67" t="s">
        <v>64</v>
      </c>
      <c r="E145" s="68">
        <v>175.13705096811654</v>
      </c>
      <c r="F145" s="70">
        <v>99.94769278283941</v>
      </c>
      <c r="G145" s="102" t="s">
        <v>2023</v>
      </c>
      <c r="H145" s="67"/>
      <c r="I145" s="71" t="s">
        <v>361</v>
      </c>
      <c r="J145" s="72"/>
      <c r="K145" s="72"/>
      <c r="L145" s="71" t="s">
        <v>2339</v>
      </c>
      <c r="M145" s="75">
        <v>18.432251905717855</v>
      </c>
      <c r="N145" s="76">
        <v>8174.8251953125</v>
      </c>
      <c r="O145" s="76">
        <v>6230.14599609375</v>
      </c>
      <c r="P145" s="77"/>
      <c r="Q145" s="78"/>
      <c r="R145" s="78"/>
      <c r="S145" s="88"/>
      <c r="T145" s="48">
        <v>0</v>
      </c>
      <c r="U145" s="48">
        <v>1</v>
      </c>
      <c r="V145" s="49">
        <v>0</v>
      </c>
      <c r="W145" s="49">
        <v>0.111111</v>
      </c>
      <c r="X145" s="49">
        <v>0</v>
      </c>
      <c r="Y145" s="49">
        <v>0.585364</v>
      </c>
      <c r="Z145" s="49">
        <v>0</v>
      </c>
      <c r="AA145" s="49">
        <v>0</v>
      </c>
      <c r="AB145" s="73">
        <v>145</v>
      </c>
      <c r="AC145" s="73"/>
      <c r="AD145" s="74"/>
      <c r="AE145" s="80" t="s">
        <v>1493</v>
      </c>
      <c r="AF145" s="80">
        <v>411</v>
      </c>
      <c r="AG145" s="80">
        <v>622</v>
      </c>
      <c r="AH145" s="80">
        <v>710</v>
      </c>
      <c r="AI145" s="80">
        <v>6763</v>
      </c>
      <c r="AJ145" s="80"/>
      <c r="AK145" s="80" t="s">
        <v>1644</v>
      </c>
      <c r="AL145" s="80" t="s">
        <v>1752</v>
      </c>
      <c r="AM145" s="84" t="s">
        <v>1821</v>
      </c>
      <c r="AN145" s="80"/>
      <c r="AO145" s="82">
        <v>41180.308958333335</v>
      </c>
      <c r="AP145" s="84" t="s">
        <v>1935</v>
      </c>
      <c r="AQ145" s="80" t="b">
        <v>1</v>
      </c>
      <c r="AR145" s="80" t="b">
        <v>0</v>
      </c>
      <c r="AS145" s="80" t="b">
        <v>1</v>
      </c>
      <c r="AT145" s="80" t="s">
        <v>1298</v>
      </c>
      <c r="AU145" s="80">
        <v>1</v>
      </c>
      <c r="AV145" s="84" t="s">
        <v>1965</v>
      </c>
      <c r="AW145" s="80" t="b">
        <v>0</v>
      </c>
      <c r="AX145" s="80" t="s">
        <v>2031</v>
      </c>
      <c r="AY145" s="84" t="s">
        <v>2174</v>
      </c>
      <c r="AZ145" s="80" t="s">
        <v>66</v>
      </c>
      <c r="BA145" s="80" t="str">
        <f>REPLACE(INDEX(GroupVertices[Group],MATCH(Vertices[[#This Row],[Vertex]],GroupVertices[Vertex],0)),1,1,"")</f>
        <v>9</v>
      </c>
      <c r="BB145" s="48"/>
      <c r="BC145" s="48"/>
      <c r="BD145" s="48"/>
      <c r="BE145" s="48"/>
      <c r="BF145" s="48" t="s">
        <v>617</v>
      </c>
      <c r="BG145" s="48" t="s">
        <v>617</v>
      </c>
      <c r="BH145" s="121" t="s">
        <v>2595</v>
      </c>
      <c r="BI145" s="121" t="s">
        <v>2595</v>
      </c>
      <c r="BJ145" s="121" t="s">
        <v>2717</v>
      </c>
      <c r="BK145" s="121" t="s">
        <v>2717</v>
      </c>
      <c r="BL145" s="121">
        <v>3</v>
      </c>
      <c r="BM145" s="124">
        <v>27.272727272727273</v>
      </c>
      <c r="BN145" s="121">
        <v>0</v>
      </c>
      <c r="BO145" s="124">
        <v>0</v>
      </c>
      <c r="BP145" s="121">
        <v>0</v>
      </c>
      <c r="BQ145" s="124">
        <v>0</v>
      </c>
      <c r="BR145" s="121">
        <v>8</v>
      </c>
      <c r="BS145" s="124">
        <v>72.72727272727273</v>
      </c>
      <c r="BT145" s="121">
        <v>11</v>
      </c>
      <c r="BU145" s="2"/>
      <c r="BV145" s="3"/>
      <c r="BW145" s="3"/>
      <c r="BX145" s="3"/>
      <c r="BY145" s="3"/>
    </row>
    <row r="146" spans="1:77" ht="41.45" customHeight="1">
      <c r="A146" s="66" t="s">
        <v>362</v>
      </c>
      <c r="C146" s="67"/>
      <c r="D146" s="67" t="s">
        <v>64</v>
      </c>
      <c r="E146" s="68">
        <v>167.22520384722188</v>
      </c>
      <c r="F146" s="70">
        <v>99.97919503600859</v>
      </c>
      <c r="G146" s="102" t="s">
        <v>758</v>
      </c>
      <c r="H146" s="67"/>
      <c r="I146" s="71" t="s">
        <v>362</v>
      </c>
      <c r="J146" s="72"/>
      <c r="K146" s="72"/>
      <c r="L146" s="71" t="s">
        <v>2340</v>
      </c>
      <c r="M146" s="75">
        <v>7.933600999536732</v>
      </c>
      <c r="N146" s="76">
        <v>655.4405517578125</v>
      </c>
      <c r="O146" s="76">
        <v>1336.9915771484375</v>
      </c>
      <c r="P146" s="77"/>
      <c r="Q146" s="78"/>
      <c r="R146" s="78"/>
      <c r="S146" s="88"/>
      <c r="T146" s="48">
        <v>2</v>
      </c>
      <c r="U146" s="48">
        <v>2</v>
      </c>
      <c r="V146" s="49">
        <v>262</v>
      </c>
      <c r="W146" s="49">
        <v>0.002278</v>
      </c>
      <c r="X146" s="49">
        <v>0.006179</v>
      </c>
      <c r="Y146" s="49">
        <v>1.012066</v>
      </c>
      <c r="Z146" s="49">
        <v>0</v>
      </c>
      <c r="AA146" s="49">
        <v>0</v>
      </c>
      <c r="AB146" s="73">
        <v>146</v>
      </c>
      <c r="AC146" s="73"/>
      <c r="AD146" s="74"/>
      <c r="AE146" s="80" t="s">
        <v>1494</v>
      </c>
      <c r="AF146" s="80">
        <v>335</v>
      </c>
      <c r="AG146" s="80">
        <v>248</v>
      </c>
      <c r="AH146" s="80">
        <v>305</v>
      </c>
      <c r="AI146" s="80">
        <v>315</v>
      </c>
      <c r="AJ146" s="80"/>
      <c r="AK146" s="80" t="s">
        <v>1645</v>
      </c>
      <c r="AL146" s="80" t="s">
        <v>1753</v>
      </c>
      <c r="AM146" s="84" t="s">
        <v>1822</v>
      </c>
      <c r="AN146" s="80"/>
      <c r="AO146" s="82">
        <v>41154.91931712963</v>
      </c>
      <c r="AP146" s="84" t="s">
        <v>1936</v>
      </c>
      <c r="AQ146" s="80" t="b">
        <v>1</v>
      </c>
      <c r="AR146" s="80" t="b">
        <v>0</v>
      </c>
      <c r="AS146" s="80" t="b">
        <v>0</v>
      </c>
      <c r="AT146" s="80" t="s">
        <v>1298</v>
      </c>
      <c r="AU146" s="80">
        <v>1</v>
      </c>
      <c r="AV146" s="84" t="s">
        <v>1965</v>
      </c>
      <c r="AW146" s="80" t="b">
        <v>0</v>
      </c>
      <c r="AX146" s="80" t="s">
        <v>2031</v>
      </c>
      <c r="AY146" s="84" t="s">
        <v>2175</v>
      </c>
      <c r="AZ146" s="80" t="s">
        <v>66</v>
      </c>
      <c r="BA146" s="80" t="str">
        <f>REPLACE(INDEX(GroupVertices[Group],MATCH(Vertices[[#This Row],[Vertex]],GroupVertices[Vertex],0)),1,1,"")</f>
        <v>2</v>
      </c>
      <c r="BB146" s="48"/>
      <c r="BC146" s="48"/>
      <c r="BD146" s="48"/>
      <c r="BE146" s="48"/>
      <c r="BF146" s="48" t="s">
        <v>592</v>
      </c>
      <c r="BG146" s="48" t="s">
        <v>600</v>
      </c>
      <c r="BH146" s="121" t="s">
        <v>2861</v>
      </c>
      <c r="BI146" s="121" t="s">
        <v>2983</v>
      </c>
      <c r="BJ146" s="121" t="s">
        <v>2993</v>
      </c>
      <c r="BK146" s="121" t="s">
        <v>2993</v>
      </c>
      <c r="BL146" s="121">
        <v>8</v>
      </c>
      <c r="BM146" s="124">
        <v>13.559322033898304</v>
      </c>
      <c r="BN146" s="121">
        <v>0</v>
      </c>
      <c r="BO146" s="124">
        <v>0</v>
      </c>
      <c r="BP146" s="121">
        <v>0</v>
      </c>
      <c r="BQ146" s="124">
        <v>0</v>
      </c>
      <c r="BR146" s="121">
        <v>51</v>
      </c>
      <c r="BS146" s="124">
        <v>86.44067796610169</v>
      </c>
      <c r="BT146" s="121">
        <v>59</v>
      </c>
      <c r="BU146" s="2"/>
      <c r="BV146" s="3"/>
      <c r="BW146" s="3"/>
      <c r="BX146" s="3"/>
      <c r="BY146" s="3"/>
    </row>
    <row r="147" spans="1:77" ht="41.45" customHeight="1">
      <c r="A147" s="66" t="s">
        <v>363</v>
      </c>
      <c r="C147" s="67"/>
      <c r="D147" s="67" t="s">
        <v>64</v>
      </c>
      <c r="E147" s="68">
        <v>162.44424810037108</v>
      </c>
      <c r="F147" s="70">
        <v>99.99823115690761</v>
      </c>
      <c r="G147" s="102" t="s">
        <v>677</v>
      </c>
      <c r="H147" s="67"/>
      <c r="I147" s="71" t="s">
        <v>363</v>
      </c>
      <c r="J147" s="72"/>
      <c r="K147" s="72"/>
      <c r="L147" s="71" t="s">
        <v>2341</v>
      </c>
      <c r="M147" s="75">
        <v>1.5894964412561594</v>
      </c>
      <c r="N147" s="76">
        <v>226.0972442626953</v>
      </c>
      <c r="O147" s="76">
        <v>329.6373596191406</v>
      </c>
      <c r="P147" s="77"/>
      <c r="Q147" s="78"/>
      <c r="R147" s="78"/>
      <c r="S147" s="88"/>
      <c r="T147" s="48">
        <v>0</v>
      </c>
      <c r="U147" s="48">
        <v>1</v>
      </c>
      <c r="V147" s="49">
        <v>0</v>
      </c>
      <c r="W147" s="49">
        <v>0.001754</v>
      </c>
      <c r="X147" s="49">
        <v>0.000757</v>
      </c>
      <c r="Y147" s="49">
        <v>0.436752</v>
      </c>
      <c r="Z147" s="49">
        <v>0</v>
      </c>
      <c r="AA147" s="49">
        <v>0</v>
      </c>
      <c r="AB147" s="73">
        <v>147</v>
      </c>
      <c r="AC147" s="73"/>
      <c r="AD147" s="74"/>
      <c r="AE147" s="80" t="s">
        <v>1495</v>
      </c>
      <c r="AF147" s="80">
        <v>44</v>
      </c>
      <c r="AG147" s="80">
        <v>22</v>
      </c>
      <c r="AH147" s="80">
        <v>88</v>
      </c>
      <c r="AI147" s="80">
        <v>32</v>
      </c>
      <c r="AJ147" s="80"/>
      <c r="AK147" s="80"/>
      <c r="AL147" s="80"/>
      <c r="AM147" s="80"/>
      <c r="AN147" s="80"/>
      <c r="AO147" s="82">
        <v>42345.533541666664</v>
      </c>
      <c r="AP147" s="80"/>
      <c r="AQ147" s="80" t="b">
        <v>1</v>
      </c>
      <c r="AR147" s="80" t="b">
        <v>1</v>
      </c>
      <c r="AS147" s="80" t="b">
        <v>0</v>
      </c>
      <c r="AT147" s="80" t="s">
        <v>1298</v>
      </c>
      <c r="AU147" s="80">
        <v>1</v>
      </c>
      <c r="AV147" s="84" t="s">
        <v>1965</v>
      </c>
      <c r="AW147" s="80" t="b">
        <v>0</v>
      </c>
      <c r="AX147" s="80" t="s">
        <v>2031</v>
      </c>
      <c r="AY147" s="84" t="s">
        <v>2176</v>
      </c>
      <c r="AZ147" s="80" t="s">
        <v>66</v>
      </c>
      <c r="BA147" s="80" t="str">
        <f>REPLACE(INDEX(GroupVertices[Group],MATCH(Vertices[[#This Row],[Vertex]],GroupVertices[Vertex],0)),1,1,"")</f>
        <v>2</v>
      </c>
      <c r="BB147" s="48"/>
      <c r="BC147" s="48"/>
      <c r="BD147" s="48"/>
      <c r="BE147" s="48"/>
      <c r="BF147" s="48"/>
      <c r="BG147" s="48"/>
      <c r="BH147" s="121" t="s">
        <v>2939</v>
      </c>
      <c r="BI147" s="121" t="s">
        <v>2939</v>
      </c>
      <c r="BJ147" s="121" t="s">
        <v>3063</v>
      </c>
      <c r="BK147" s="121" t="s">
        <v>3063</v>
      </c>
      <c r="BL147" s="121">
        <v>3</v>
      </c>
      <c r="BM147" s="124">
        <v>15</v>
      </c>
      <c r="BN147" s="121">
        <v>0</v>
      </c>
      <c r="BO147" s="124">
        <v>0</v>
      </c>
      <c r="BP147" s="121">
        <v>0</v>
      </c>
      <c r="BQ147" s="124">
        <v>0</v>
      </c>
      <c r="BR147" s="121">
        <v>17</v>
      </c>
      <c r="BS147" s="124">
        <v>85</v>
      </c>
      <c r="BT147" s="121">
        <v>20</v>
      </c>
      <c r="BU147" s="2"/>
      <c r="BV147" s="3"/>
      <c r="BW147" s="3"/>
      <c r="BX147" s="3"/>
      <c r="BY147" s="3"/>
    </row>
    <row r="148" spans="1:77" ht="41.45" customHeight="1">
      <c r="A148" s="66" t="s">
        <v>365</v>
      </c>
      <c r="C148" s="67"/>
      <c r="D148" s="67" t="s">
        <v>64</v>
      </c>
      <c r="E148" s="68">
        <v>219.24454093353194</v>
      </c>
      <c r="F148" s="70">
        <v>99.77207193295243</v>
      </c>
      <c r="G148" s="102" t="s">
        <v>759</v>
      </c>
      <c r="H148" s="67"/>
      <c r="I148" s="71" t="s">
        <v>365</v>
      </c>
      <c r="J148" s="72"/>
      <c r="K148" s="72"/>
      <c r="L148" s="71" t="s">
        <v>2342</v>
      </c>
      <c r="M148" s="75">
        <v>76.96082714472224</v>
      </c>
      <c r="N148" s="76">
        <v>1863.9329833984375</v>
      </c>
      <c r="O148" s="76">
        <v>6701.3291015625</v>
      </c>
      <c r="P148" s="77"/>
      <c r="Q148" s="78"/>
      <c r="R148" s="78"/>
      <c r="S148" s="88"/>
      <c r="T148" s="48">
        <v>0</v>
      </c>
      <c r="U148" s="48">
        <v>2</v>
      </c>
      <c r="V148" s="49">
        <v>0</v>
      </c>
      <c r="W148" s="49">
        <v>0.002463</v>
      </c>
      <c r="X148" s="49">
        <v>0.00977</v>
      </c>
      <c r="Y148" s="49">
        <v>0.642517</v>
      </c>
      <c r="Z148" s="49">
        <v>0.5</v>
      </c>
      <c r="AA148" s="49">
        <v>0</v>
      </c>
      <c r="AB148" s="73">
        <v>148</v>
      </c>
      <c r="AC148" s="73"/>
      <c r="AD148" s="74"/>
      <c r="AE148" s="80" t="s">
        <v>1496</v>
      </c>
      <c r="AF148" s="80">
        <v>2286</v>
      </c>
      <c r="AG148" s="80">
        <v>2707</v>
      </c>
      <c r="AH148" s="80">
        <v>21247</v>
      </c>
      <c r="AI148" s="80">
        <v>989</v>
      </c>
      <c r="AJ148" s="80"/>
      <c r="AK148" s="80" t="s">
        <v>1646</v>
      </c>
      <c r="AL148" s="80" t="s">
        <v>1754</v>
      </c>
      <c r="AM148" s="80"/>
      <c r="AN148" s="80"/>
      <c r="AO148" s="82">
        <v>39935.71533564815</v>
      </c>
      <c r="AP148" s="84" t="s">
        <v>1937</v>
      </c>
      <c r="AQ148" s="80" t="b">
        <v>0</v>
      </c>
      <c r="AR148" s="80" t="b">
        <v>0</v>
      </c>
      <c r="AS148" s="80" t="b">
        <v>1</v>
      </c>
      <c r="AT148" s="80" t="s">
        <v>1955</v>
      </c>
      <c r="AU148" s="80">
        <v>68</v>
      </c>
      <c r="AV148" s="84" t="s">
        <v>1965</v>
      </c>
      <c r="AW148" s="80" t="b">
        <v>0</v>
      </c>
      <c r="AX148" s="80" t="s">
        <v>2031</v>
      </c>
      <c r="AY148" s="84" t="s">
        <v>2177</v>
      </c>
      <c r="AZ148" s="80" t="s">
        <v>66</v>
      </c>
      <c r="BA148" s="80" t="str">
        <f>REPLACE(INDEX(GroupVertices[Group],MATCH(Vertices[[#This Row],[Vertex]],GroupVertices[Vertex],0)),1,1,"")</f>
        <v>1</v>
      </c>
      <c r="BB148" s="48"/>
      <c r="BC148" s="48"/>
      <c r="BD148" s="48"/>
      <c r="BE148" s="48"/>
      <c r="BF148" s="48" t="s">
        <v>593</v>
      </c>
      <c r="BG148" s="48" t="s">
        <v>593</v>
      </c>
      <c r="BH148" s="121" t="s">
        <v>2866</v>
      </c>
      <c r="BI148" s="121" t="s">
        <v>2866</v>
      </c>
      <c r="BJ148" s="121" t="s">
        <v>2998</v>
      </c>
      <c r="BK148" s="121" t="s">
        <v>2998</v>
      </c>
      <c r="BL148" s="121">
        <v>0</v>
      </c>
      <c r="BM148" s="124">
        <v>0</v>
      </c>
      <c r="BN148" s="121">
        <v>0</v>
      </c>
      <c r="BO148" s="124">
        <v>0</v>
      </c>
      <c r="BP148" s="121">
        <v>0</v>
      </c>
      <c r="BQ148" s="124">
        <v>0</v>
      </c>
      <c r="BR148" s="121">
        <v>29</v>
      </c>
      <c r="BS148" s="124">
        <v>100</v>
      </c>
      <c r="BT148" s="121">
        <v>29</v>
      </c>
      <c r="BU148" s="2"/>
      <c r="BV148" s="3"/>
      <c r="BW148" s="3"/>
      <c r="BX148" s="3"/>
      <c r="BY148" s="3"/>
    </row>
    <row r="149" spans="1:77" ht="41.45" customHeight="1">
      <c r="A149" s="66" t="s">
        <v>366</v>
      </c>
      <c r="C149" s="67"/>
      <c r="D149" s="67" t="s">
        <v>64</v>
      </c>
      <c r="E149" s="68">
        <v>323.87554590664683</v>
      </c>
      <c r="F149" s="70">
        <v>99.35546726938357</v>
      </c>
      <c r="G149" s="102" t="s">
        <v>760</v>
      </c>
      <c r="H149" s="67"/>
      <c r="I149" s="71" t="s">
        <v>366</v>
      </c>
      <c r="J149" s="72"/>
      <c r="K149" s="72"/>
      <c r="L149" s="71" t="s">
        <v>2343</v>
      </c>
      <c r="M149" s="75">
        <v>215.8012746901015</v>
      </c>
      <c r="N149" s="76">
        <v>4710.7587890625</v>
      </c>
      <c r="O149" s="76">
        <v>1171.702880859375</v>
      </c>
      <c r="P149" s="77"/>
      <c r="Q149" s="78"/>
      <c r="R149" s="78"/>
      <c r="S149" s="88"/>
      <c r="T149" s="48">
        <v>0</v>
      </c>
      <c r="U149" s="48">
        <v>2</v>
      </c>
      <c r="V149" s="49">
        <v>0</v>
      </c>
      <c r="W149" s="49">
        <v>0.001984</v>
      </c>
      <c r="X149" s="49">
        <v>0.001764</v>
      </c>
      <c r="Y149" s="49">
        <v>0.604515</v>
      </c>
      <c r="Z149" s="49">
        <v>0.5</v>
      </c>
      <c r="AA149" s="49">
        <v>0</v>
      </c>
      <c r="AB149" s="73">
        <v>149</v>
      </c>
      <c r="AC149" s="73"/>
      <c r="AD149" s="74"/>
      <c r="AE149" s="80" t="s">
        <v>1497</v>
      </c>
      <c r="AF149" s="80">
        <v>712</v>
      </c>
      <c r="AG149" s="80">
        <v>7653</v>
      </c>
      <c r="AH149" s="80">
        <v>16600</v>
      </c>
      <c r="AI149" s="80">
        <v>4353</v>
      </c>
      <c r="AJ149" s="80"/>
      <c r="AK149" s="80" t="s">
        <v>1647</v>
      </c>
      <c r="AL149" s="80" t="s">
        <v>1755</v>
      </c>
      <c r="AM149" s="84" t="s">
        <v>1823</v>
      </c>
      <c r="AN149" s="80"/>
      <c r="AO149" s="82">
        <v>40853.380960648145</v>
      </c>
      <c r="AP149" s="84" t="s">
        <v>1938</v>
      </c>
      <c r="AQ149" s="80" t="b">
        <v>0</v>
      </c>
      <c r="AR149" s="80" t="b">
        <v>0</v>
      </c>
      <c r="AS149" s="80" t="b">
        <v>1</v>
      </c>
      <c r="AT149" s="80" t="s">
        <v>1298</v>
      </c>
      <c r="AU149" s="80">
        <v>191</v>
      </c>
      <c r="AV149" s="84" t="s">
        <v>1967</v>
      </c>
      <c r="AW149" s="80" t="b">
        <v>0</v>
      </c>
      <c r="AX149" s="80" t="s">
        <v>2031</v>
      </c>
      <c r="AY149" s="84" t="s">
        <v>2178</v>
      </c>
      <c r="AZ149" s="80" t="s">
        <v>66</v>
      </c>
      <c r="BA149" s="80" t="str">
        <f>REPLACE(INDEX(GroupVertices[Group],MATCH(Vertices[[#This Row],[Vertex]],GroupVertices[Vertex],0)),1,1,"")</f>
        <v>5</v>
      </c>
      <c r="BB149" s="48"/>
      <c r="BC149" s="48"/>
      <c r="BD149" s="48"/>
      <c r="BE149" s="48"/>
      <c r="BF149" s="48" t="s">
        <v>587</v>
      </c>
      <c r="BG149" s="48" t="s">
        <v>587</v>
      </c>
      <c r="BH149" s="121" t="s">
        <v>2940</v>
      </c>
      <c r="BI149" s="121" t="s">
        <v>2940</v>
      </c>
      <c r="BJ149" s="121" t="s">
        <v>3064</v>
      </c>
      <c r="BK149" s="121" t="s">
        <v>3064</v>
      </c>
      <c r="BL149" s="121">
        <v>0</v>
      </c>
      <c r="BM149" s="124">
        <v>0</v>
      </c>
      <c r="BN149" s="121">
        <v>2</v>
      </c>
      <c r="BO149" s="124">
        <v>16.666666666666668</v>
      </c>
      <c r="BP149" s="121">
        <v>0</v>
      </c>
      <c r="BQ149" s="124">
        <v>0</v>
      </c>
      <c r="BR149" s="121">
        <v>10</v>
      </c>
      <c r="BS149" s="124">
        <v>83.33333333333333</v>
      </c>
      <c r="BT149" s="121">
        <v>12</v>
      </c>
      <c r="BU149" s="2"/>
      <c r="BV149" s="3"/>
      <c r="BW149" s="3"/>
      <c r="BX149" s="3"/>
      <c r="BY149" s="3"/>
    </row>
    <row r="150" spans="1:77" ht="41.45" customHeight="1">
      <c r="A150" s="66" t="s">
        <v>367</v>
      </c>
      <c r="C150" s="67"/>
      <c r="D150" s="67" t="s">
        <v>64</v>
      </c>
      <c r="E150" s="68">
        <v>184.1489410042158</v>
      </c>
      <c r="F150" s="70">
        <v>99.911810537251</v>
      </c>
      <c r="G150" s="102" t="s">
        <v>761</v>
      </c>
      <c r="H150" s="67"/>
      <c r="I150" s="71" t="s">
        <v>367</v>
      </c>
      <c r="J150" s="72"/>
      <c r="K150" s="72"/>
      <c r="L150" s="71" t="s">
        <v>2344</v>
      </c>
      <c r="M150" s="75">
        <v>30.39060828548566</v>
      </c>
      <c r="N150" s="76">
        <v>3203.860107421875</v>
      </c>
      <c r="O150" s="76">
        <v>1127.2965087890625</v>
      </c>
      <c r="P150" s="77"/>
      <c r="Q150" s="78"/>
      <c r="R150" s="78"/>
      <c r="S150" s="88"/>
      <c r="T150" s="48">
        <v>0</v>
      </c>
      <c r="U150" s="48">
        <v>2</v>
      </c>
      <c r="V150" s="49">
        <v>0</v>
      </c>
      <c r="W150" s="49">
        <v>0.001984</v>
      </c>
      <c r="X150" s="49">
        <v>0.001764</v>
      </c>
      <c r="Y150" s="49">
        <v>0.604515</v>
      </c>
      <c r="Z150" s="49">
        <v>0.5</v>
      </c>
      <c r="AA150" s="49">
        <v>0</v>
      </c>
      <c r="AB150" s="73">
        <v>150</v>
      </c>
      <c r="AC150" s="73"/>
      <c r="AD150" s="74"/>
      <c r="AE150" s="80" t="s">
        <v>1498</v>
      </c>
      <c r="AF150" s="80">
        <v>1884</v>
      </c>
      <c r="AG150" s="80">
        <v>1048</v>
      </c>
      <c r="AH150" s="80">
        <v>1338</v>
      </c>
      <c r="AI150" s="80">
        <v>1819</v>
      </c>
      <c r="AJ150" s="80"/>
      <c r="AK150" s="80" t="s">
        <v>1648</v>
      </c>
      <c r="AL150" s="80" t="s">
        <v>1671</v>
      </c>
      <c r="AM150" s="80"/>
      <c r="AN150" s="80"/>
      <c r="AO150" s="82">
        <v>39937.72298611111</v>
      </c>
      <c r="AP150" s="80"/>
      <c r="AQ150" s="80" t="b">
        <v>1</v>
      </c>
      <c r="AR150" s="80" t="b">
        <v>0</v>
      </c>
      <c r="AS150" s="80" t="b">
        <v>0</v>
      </c>
      <c r="AT150" s="80" t="s">
        <v>1298</v>
      </c>
      <c r="AU150" s="80">
        <v>11</v>
      </c>
      <c r="AV150" s="84" t="s">
        <v>1965</v>
      </c>
      <c r="AW150" s="80" t="b">
        <v>0</v>
      </c>
      <c r="AX150" s="80" t="s">
        <v>2031</v>
      </c>
      <c r="AY150" s="84" t="s">
        <v>2179</v>
      </c>
      <c r="AZ150" s="80" t="s">
        <v>66</v>
      </c>
      <c r="BA150" s="80" t="str">
        <f>REPLACE(INDEX(GroupVertices[Group],MATCH(Vertices[[#This Row],[Vertex]],GroupVertices[Vertex],0)),1,1,"")</f>
        <v>5</v>
      </c>
      <c r="BB150" s="48"/>
      <c r="BC150" s="48"/>
      <c r="BD150" s="48"/>
      <c r="BE150" s="48"/>
      <c r="BF150" s="48" t="s">
        <v>587</v>
      </c>
      <c r="BG150" s="48" t="s">
        <v>587</v>
      </c>
      <c r="BH150" s="121" t="s">
        <v>2940</v>
      </c>
      <c r="BI150" s="121" t="s">
        <v>2940</v>
      </c>
      <c r="BJ150" s="121" t="s">
        <v>3064</v>
      </c>
      <c r="BK150" s="121" t="s">
        <v>3064</v>
      </c>
      <c r="BL150" s="121">
        <v>0</v>
      </c>
      <c r="BM150" s="124">
        <v>0</v>
      </c>
      <c r="BN150" s="121">
        <v>2</v>
      </c>
      <c r="BO150" s="124">
        <v>16.666666666666668</v>
      </c>
      <c r="BP150" s="121">
        <v>0</v>
      </c>
      <c r="BQ150" s="124">
        <v>0</v>
      </c>
      <c r="BR150" s="121">
        <v>10</v>
      </c>
      <c r="BS150" s="124">
        <v>83.33333333333333</v>
      </c>
      <c r="BT150" s="121">
        <v>12</v>
      </c>
      <c r="BU150" s="2"/>
      <c r="BV150" s="3"/>
      <c r="BW150" s="3"/>
      <c r="BX150" s="3"/>
      <c r="BY150" s="3"/>
    </row>
    <row r="151" spans="1:77" ht="41.45" customHeight="1">
      <c r="A151" s="66" t="s">
        <v>368</v>
      </c>
      <c r="C151" s="67"/>
      <c r="D151" s="67" t="s">
        <v>64</v>
      </c>
      <c r="E151" s="68">
        <v>165.85015020321612</v>
      </c>
      <c r="F151" s="70">
        <v>99.98467002653264</v>
      </c>
      <c r="G151" s="102" t="s">
        <v>2024</v>
      </c>
      <c r="H151" s="67"/>
      <c r="I151" s="71" t="s">
        <v>368</v>
      </c>
      <c r="J151" s="72"/>
      <c r="K151" s="72"/>
      <c r="L151" s="71" t="s">
        <v>2345</v>
      </c>
      <c r="M151" s="75">
        <v>6.108969157553381</v>
      </c>
      <c r="N151" s="76">
        <v>7592.82373046875</v>
      </c>
      <c r="O151" s="76">
        <v>5374.45654296875</v>
      </c>
      <c r="P151" s="77"/>
      <c r="Q151" s="78"/>
      <c r="R151" s="78"/>
      <c r="S151" s="88"/>
      <c r="T151" s="48">
        <v>0</v>
      </c>
      <c r="U151" s="48">
        <v>1</v>
      </c>
      <c r="V151" s="49">
        <v>0</v>
      </c>
      <c r="W151" s="49">
        <v>0.111111</v>
      </c>
      <c r="X151" s="49">
        <v>0</v>
      </c>
      <c r="Y151" s="49">
        <v>0.585364</v>
      </c>
      <c r="Z151" s="49">
        <v>0</v>
      </c>
      <c r="AA151" s="49">
        <v>0</v>
      </c>
      <c r="AB151" s="73">
        <v>151</v>
      </c>
      <c r="AC151" s="73"/>
      <c r="AD151" s="74"/>
      <c r="AE151" s="80" t="s">
        <v>1499</v>
      </c>
      <c r="AF151" s="80">
        <v>251</v>
      </c>
      <c r="AG151" s="80">
        <v>183</v>
      </c>
      <c r="AH151" s="80">
        <v>2164</v>
      </c>
      <c r="AI151" s="80">
        <v>36</v>
      </c>
      <c r="AJ151" s="80"/>
      <c r="AK151" s="80"/>
      <c r="AL151" s="80"/>
      <c r="AM151" s="80"/>
      <c r="AN151" s="80"/>
      <c r="AO151" s="82">
        <v>43284.2153125</v>
      </c>
      <c r="AP151" s="84" t="s">
        <v>1939</v>
      </c>
      <c r="AQ151" s="80" t="b">
        <v>1</v>
      </c>
      <c r="AR151" s="80" t="b">
        <v>0</v>
      </c>
      <c r="AS151" s="80" t="b">
        <v>1</v>
      </c>
      <c r="AT151" s="80" t="s">
        <v>1298</v>
      </c>
      <c r="AU151" s="80">
        <v>0</v>
      </c>
      <c r="AV151" s="80"/>
      <c r="AW151" s="80" t="b">
        <v>0</v>
      </c>
      <c r="AX151" s="80" t="s">
        <v>2031</v>
      </c>
      <c r="AY151" s="84" t="s">
        <v>2180</v>
      </c>
      <c r="AZ151" s="80" t="s">
        <v>66</v>
      </c>
      <c r="BA151" s="80" t="str">
        <f>REPLACE(INDEX(GroupVertices[Group],MATCH(Vertices[[#This Row],[Vertex]],GroupVertices[Vertex],0)),1,1,"")</f>
        <v>9</v>
      </c>
      <c r="BB151" s="48"/>
      <c r="BC151" s="48"/>
      <c r="BD151" s="48"/>
      <c r="BE151" s="48"/>
      <c r="BF151" s="48" t="s">
        <v>617</v>
      </c>
      <c r="BG151" s="48" t="s">
        <v>617</v>
      </c>
      <c r="BH151" s="121" t="s">
        <v>2595</v>
      </c>
      <c r="BI151" s="121" t="s">
        <v>2595</v>
      </c>
      <c r="BJ151" s="121" t="s">
        <v>2717</v>
      </c>
      <c r="BK151" s="121" t="s">
        <v>2717</v>
      </c>
      <c r="BL151" s="121">
        <v>3</v>
      </c>
      <c r="BM151" s="124">
        <v>27.272727272727273</v>
      </c>
      <c r="BN151" s="121">
        <v>0</v>
      </c>
      <c r="BO151" s="124">
        <v>0</v>
      </c>
      <c r="BP151" s="121">
        <v>0</v>
      </c>
      <c r="BQ151" s="124">
        <v>0</v>
      </c>
      <c r="BR151" s="121">
        <v>8</v>
      </c>
      <c r="BS151" s="124">
        <v>72.72727272727273</v>
      </c>
      <c r="BT151" s="121">
        <v>11</v>
      </c>
      <c r="BU151" s="2"/>
      <c r="BV151" s="3"/>
      <c r="BW151" s="3"/>
      <c r="BX151" s="3"/>
      <c r="BY151" s="3"/>
    </row>
    <row r="152" spans="1:77" ht="41.45" customHeight="1">
      <c r="A152" s="66" t="s">
        <v>369</v>
      </c>
      <c r="C152" s="67"/>
      <c r="D152" s="67" t="s">
        <v>64</v>
      </c>
      <c r="E152" s="68">
        <v>330.5181127407669</v>
      </c>
      <c r="F152" s="70">
        <v>99.32901885362122</v>
      </c>
      <c r="G152" s="102" t="s">
        <v>762</v>
      </c>
      <c r="H152" s="67"/>
      <c r="I152" s="71" t="s">
        <v>369</v>
      </c>
      <c r="J152" s="72"/>
      <c r="K152" s="72"/>
      <c r="L152" s="71" t="s">
        <v>2346</v>
      </c>
      <c r="M152" s="75">
        <v>224.61565004983646</v>
      </c>
      <c r="N152" s="76">
        <v>2903.452880859375</v>
      </c>
      <c r="O152" s="76">
        <v>8564.5546875</v>
      </c>
      <c r="P152" s="77"/>
      <c r="Q152" s="78"/>
      <c r="R152" s="78"/>
      <c r="S152" s="88"/>
      <c r="T152" s="48">
        <v>0</v>
      </c>
      <c r="U152" s="48">
        <v>1</v>
      </c>
      <c r="V152" s="49">
        <v>0</v>
      </c>
      <c r="W152" s="49">
        <v>0.002053</v>
      </c>
      <c r="X152" s="49">
        <v>0.00277</v>
      </c>
      <c r="Y152" s="49">
        <v>0.354262</v>
      </c>
      <c r="Z152" s="49">
        <v>0</v>
      </c>
      <c r="AA152" s="49">
        <v>0</v>
      </c>
      <c r="AB152" s="73">
        <v>152</v>
      </c>
      <c r="AC152" s="73"/>
      <c r="AD152" s="74"/>
      <c r="AE152" s="80" t="s">
        <v>1500</v>
      </c>
      <c r="AF152" s="80">
        <v>156</v>
      </c>
      <c r="AG152" s="80">
        <v>7967</v>
      </c>
      <c r="AH152" s="80">
        <v>7181</v>
      </c>
      <c r="AI152" s="80">
        <v>5481</v>
      </c>
      <c r="AJ152" s="80"/>
      <c r="AK152" s="80" t="s">
        <v>1649</v>
      </c>
      <c r="AL152" s="80" t="s">
        <v>1756</v>
      </c>
      <c r="AM152" s="84" t="s">
        <v>1824</v>
      </c>
      <c r="AN152" s="80"/>
      <c r="AO152" s="82">
        <v>40938.674895833334</v>
      </c>
      <c r="AP152" s="84" t="s">
        <v>1940</v>
      </c>
      <c r="AQ152" s="80" t="b">
        <v>1</v>
      </c>
      <c r="AR152" s="80" t="b">
        <v>0</v>
      </c>
      <c r="AS152" s="80" t="b">
        <v>0</v>
      </c>
      <c r="AT152" s="80" t="s">
        <v>1298</v>
      </c>
      <c r="AU152" s="80">
        <v>53</v>
      </c>
      <c r="AV152" s="84" t="s">
        <v>1965</v>
      </c>
      <c r="AW152" s="80" t="b">
        <v>0</v>
      </c>
      <c r="AX152" s="80" t="s">
        <v>2031</v>
      </c>
      <c r="AY152" s="84" t="s">
        <v>2181</v>
      </c>
      <c r="AZ152" s="80" t="s">
        <v>66</v>
      </c>
      <c r="BA152" s="80" t="str">
        <f>REPLACE(INDEX(GroupVertices[Group],MATCH(Vertices[[#This Row],[Vertex]],GroupVertices[Vertex],0)),1,1,"")</f>
        <v>3</v>
      </c>
      <c r="BB152" s="48"/>
      <c r="BC152" s="48"/>
      <c r="BD152" s="48"/>
      <c r="BE152" s="48"/>
      <c r="BF152" s="48"/>
      <c r="BG152" s="48"/>
      <c r="BH152" s="121" t="s">
        <v>2941</v>
      </c>
      <c r="BI152" s="121" t="s">
        <v>2941</v>
      </c>
      <c r="BJ152" s="121" t="s">
        <v>3065</v>
      </c>
      <c r="BK152" s="121" t="s">
        <v>3065</v>
      </c>
      <c r="BL152" s="121">
        <v>2</v>
      </c>
      <c r="BM152" s="124">
        <v>10.526315789473685</v>
      </c>
      <c r="BN152" s="121">
        <v>0</v>
      </c>
      <c r="BO152" s="124">
        <v>0</v>
      </c>
      <c r="BP152" s="121">
        <v>0</v>
      </c>
      <c r="BQ152" s="124">
        <v>0</v>
      </c>
      <c r="BR152" s="121">
        <v>17</v>
      </c>
      <c r="BS152" s="124">
        <v>89.47368421052632</v>
      </c>
      <c r="BT152" s="121">
        <v>19</v>
      </c>
      <c r="BU152" s="2"/>
      <c r="BV152" s="3"/>
      <c r="BW152" s="3"/>
      <c r="BX152" s="3"/>
      <c r="BY152" s="3"/>
    </row>
    <row r="153" spans="1:77" ht="41.45" customHeight="1">
      <c r="A153" s="66" t="s">
        <v>371</v>
      </c>
      <c r="C153" s="67"/>
      <c r="D153" s="67" t="s">
        <v>64</v>
      </c>
      <c r="E153" s="68">
        <v>470.1389442859667</v>
      </c>
      <c r="F153" s="70">
        <v>98.77309673887103</v>
      </c>
      <c r="G153" s="102" t="s">
        <v>764</v>
      </c>
      <c r="H153" s="67"/>
      <c r="I153" s="71" t="s">
        <v>371</v>
      </c>
      <c r="J153" s="72"/>
      <c r="K153" s="72"/>
      <c r="L153" s="71" t="s">
        <v>2347</v>
      </c>
      <c r="M153" s="75">
        <v>409.8859601589151</v>
      </c>
      <c r="N153" s="76">
        <v>7241.00341796875</v>
      </c>
      <c r="O153" s="76">
        <v>329.6373596191406</v>
      </c>
      <c r="P153" s="77"/>
      <c r="Q153" s="78"/>
      <c r="R153" s="78"/>
      <c r="S153" s="88"/>
      <c r="T153" s="48">
        <v>0</v>
      </c>
      <c r="U153" s="48">
        <v>1</v>
      </c>
      <c r="V153" s="49">
        <v>0</v>
      </c>
      <c r="W153" s="49">
        <v>0.111111</v>
      </c>
      <c r="X153" s="49">
        <v>0</v>
      </c>
      <c r="Y153" s="49">
        <v>0.585364</v>
      </c>
      <c r="Z153" s="49">
        <v>0</v>
      </c>
      <c r="AA153" s="49">
        <v>0</v>
      </c>
      <c r="AB153" s="73">
        <v>153</v>
      </c>
      <c r="AC153" s="73"/>
      <c r="AD153" s="74"/>
      <c r="AE153" s="80" t="s">
        <v>1501</v>
      </c>
      <c r="AF153" s="80">
        <v>5370</v>
      </c>
      <c r="AG153" s="80">
        <v>14567</v>
      </c>
      <c r="AH153" s="80">
        <v>82059</v>
      </c>
      <c r="AI153" s="80">
        <v>32122</v>
      </c>
      <c r="AJ153" s="80"/>
      <c r="AK153" s="80" t="s">
        <v>1650</v>
      </c>
      <c r="AL153" s="80" t="s">
        <v>1757</v>
      </c>
      <c r="AM153" s="84" t="s">
        <v>1825</v>
      </c>
      <c r="AN153" s="80"/>
      <c r="AO153" s="82">
        <v>40532.664247685185</v>
      </c>
      <c r="AP153" s="84" t="s">
        <v>1941</v>
      </c>
      <c r="AQ153" s="80" t="b">
        <v>0</v>
      </c>
      <c r="AR153" s="80" t="b">
        <v>0</v>
      </c>
      <c r="AS153" s="80" t="b">
        <v>1</v>
      </c>
      <c r="AT153" s="80" t="s">
        <v>1298</v>
      </c>
      <c r="AU153" s="80">
        <v>363</v>
      </c>
      <c r="AV153" s="84" t="s">
        <v>1965</v>
      </c>
      <c r="AW153" s="80" t="b">
        <v>1</v>
      </c>
      <c r="AX153" s="80" t="s">
        <v>2031</v>
      </c>
      <c r="AY153" s="84" t="s">
        <v>2182</v>
      </c>
      <c r="AZ153" s="80" t="s">
        <v>66</v>
      </c>
      <c r="BA153" s="80" t="str">
        <f>REPLACE(INDEX(GroupVertices[Group],MATCH(Vertices[[#This Row],[Vertex]],GroupVertices[Vertex],0)),1,1,"")</f>
        <v>10</v>
      </c>
      <c r="BB153" s="48"/>
      <c r="BC153" s="48"/>
      <c r="BD153" s="48"/>
      <c r="BE153" s="48"/>
      <c r="BF153" s="48"/>
      <c r="BG153" s="48"/>
      <c r="BH153" s="121" t="s">
        <v>2878</v>
      </c>
      <c r="BI153" s="121" t="s">
        <v>2878</v>
      </c>
      <c r="BJ153" s="121" t="s">
        <v>2718</v>
      </c>
      <c r="BK153" s="121" t="s">
        <v>2718</v>
      </c>
      <c r="BL153" s="121">
        <v>0</v>
      </c>
      <c r="BM153" s="124">
        <v>0</v>
      </c>
      <c r="BN153" s="121">
        <v>3</v>
      </c>
      <c r="BO153" s="124">
        <v>11.11111111111111</v>
      </c>
      <c r="BP153" s="121">
        <v>0</v>
      </c>
      <c r="BQ153" s="124">
        <v>0</v>
      </c>
      <c r="BR153" s="121">
        <v>24</v>
      </c>
      <c r="BS153" s="124">
        <v>88.88888888888889</v>
      </c>
      <c r="BT153" s="121">
        <v>27</v>
      </c>
      <c r="BU153" s="2"/>
      <c r="BV153" s="3"/>
      <c r="BW153" s="3"/>
      <c r="BX153" s="3"/>
      <c r="BY153" s="3"/>
    </row>
    <row r="154" spans="1:77" ht="41.45" customHeight="1">
      <c r="A154" s="66" t="s">
        <v>372</v>
      </c>
      <c r="C154" s="67"/>
      <c r="D154" s="67" t="s">
        <v>64</v>
      </c>
      <c r="E154" s="68">
        <v>163.71352838714563</v>
      </c>
      <c r="F154" s="70">
        <v>99.99317731950079</v>
      </c>
      <c r="G154" s="102" t="s">
        <v>765</v>
      </c>
      <c r="H154" s="67"/>
      <c r="I154" s="71" t="s">
        <v>372</v>
      </c>
      <c r="J154" s="72"/>
      <c r="K154" s="72"/>
      <c r="L154" s="71" t="s">
        <v>2348</v>
      </c>
      <c r="M154" s="75">
        <v>3.273771987702329</v>
      </c>
      <c r="N154" s="76">
        <v>2903.452880859375</v>
      </c>
      <c r="O154" s="76">
        <v>3598.392333984375</v>
      </c>
      <c r="P154" s="77"/>
      <c r="Q154" s="78"/>
      <c r="R154" s="78"/>
      <c r="S154" s="88"/>
      <c r="T154" s="48">
        <v>0</v>
      </c>
      <c r="U154" s="48">
        <v>1</v>
      </c>
      <c r="V154" s="49">
        <v>0</v>
      </c>
      <c r="W154" s="49">
        <v>0.001946</v>
      </c>
      <c r="X154" s="49">
        <v>0.001478</v>
      </c>
      <c r="Y154" s="49">
        <v>0.434514</v>
      </c>
      <c r="Z154" s="49">
        <v>0</v>
      </c>
      <c r="AA154" s="49">
        <v>0</v>
      </c>
      <c r="AB154" s="73">
        <v>154</v>
      </c>
      <c r="AC154" s="73"/>
      <c r="AD154" s="74"/>
      <c r="AE154" s="80" t="s">
        <v>372</v>
      </c>
      <c r="AF154" s="80">
        <v>96</v>
      </c>
      <c r="AG154" s="80">
        <v>82</v>
      </c>
      <c r="AH154" s="80">
        <v>342</v>
      </c>
      <c r="AI154" s="80">
        <v>1406</v>
      </c>
      <c r="AJ154" s="80"/>
      <c r="AK154" s="80" t="s">
        <v>1651</v>
      </c>
      <c r="AL154" s="80" t="s">
        <v>1758</v>
      </c>
      <c r="AM154" s="80"/>
      <c r="AN154" s="80"/>
      <c r="AO154" s="82">
        <v>43215.89209490741</v>
      </c>
      <c r="AP154" s="80"/>
      <c r="AQ154" s="80" t="b">
        <v>1</v>
      </c>
      <c r="AR154" s="80" t="b">
        <v>0</v>
      </c>
      <c r="AS154" s="80" t="b">
        <v>0</v>
      </c>
      <c r="AT154" s="80" t="s">
        <v>1298</v>
      </c>
      <c r="AU154" s="80">
        <v>0</v>
      </c>
      <c r="AV154" s="80"/>
      <c r="AW154" s="80" t="b">
        <v>0</v>
      </c>
      <c r="AX154" s="80" t="s">
        <v>2031</v>
      </c>
      <c r="AY154" s="84" t="s">
        <v>2183</v>
      </c>
      <c r="AZ154" s="80" t="s">
        <v>66</v>
      </c>
      <c r="BA154" s="80" t="str">
        <f>REPLACE(INDEX(GroupVertices[Group],MATCH(Vertices[[#This Row],[Vertex]],GroupVertices[Vertex],0)),1,1,"")</f>
        <v>5</v>
      </c>
      <c r="BB154" s="48"/>
      <c r="BC154" s="48"/>
      <c r="BD154" s="48"/>
      <c r="BE154" s="48"/>
      <c r="BF154" s="48"/>
      <c r="BG154" s="48"/>
      <c r="BH154" s="121" t="s">
        <v>2942</v>
      </c>
      <c r="BI154" s="121" t="s">
        <v>2942</v>
      </c>
      <c r="BJ154" s="121" t="s">
        <v>3066</v>
      </c>
      <c r="BK154" s="121" t="s">
        <v>3066</v>
      </c>
      <c r="BL154" s="121">
        <v>1</v>
      </c>
      <c r="BM154" s="124">
        <v>3.7037037037037037</v>
      </c>
      <c r="BN154" s="121">
        <v>3</v>
      </c>
      <c r="BO154" s="124">
        <v>11.11111111111111</v>
      </c>
      <c r="BP154" s="121">
        <v>0</v>
      </c>
      <c r="BQ154" s="124">
        <v>0</v>
      </c>
      <c r="BR154" s="121">
        <v>23</v>
      </c>
      <c r="BS154" s="124">
        <v>85.18518518518519</v>
      </c>
      <c r="BT154" s="121">
        <v>27</v>
      </c>
      <c r="BU154" s="2"/>
      <c r="BV154" s="3"/>
      <c r="BW154" s="3"/>
      <c r="BX154" s="3"/>
      <c r="BY154" s="3"/>
    </row>
    <row r="155" spans="1:77" ht="41.45" customHeight="1">
      <c r="A155" s="66" t="s">
        <v>373</v>
      </c>
      <c r="C155" s="67"/>
      <c r="D155" s="67" t="s">
        <v>64</v>
      </c>
      <c r="E155" s="68">
        <v>179.24105722868757</v>
      </c>
      <c r="F155" s="70">
        <v>99.93135204189069</v>
      </c>
      <c r="G155" s="102" t="s">
        <v>766</v>
      </c>
      <c r="H155" s="67"/>
      <c r="I155" s="71" t="s">
        <v>373</v>
      </c>
      <c r="J155" s="72"/>
      <c r="K155" s="72"/>
      <c r="L155" s="71" t="s">
        <v>2349</v>
      </c>
      <c r="M155" s="75">
        <v>23.87807617256047</v>
      </c>
      <c r="N155" s="76">
        <v>6480.63525390625</v>
      </c>
      <c r="O155" s="76">
        <v>7169.04736328125</v>
      </c>
      <c r="P155" s="77"/>
      <c r="Q155" s="78"/>
      <c r="R155" s="78"/>
      <c r="S155" s="88"/>
      <c r="T155" s="48">
        <v>0</v>
      </c>
      <c r="U155" s="48">
        <v>2</v>
      </c>
      <c r="V155" s="49">
        <v>0</v>
      </c>
      <c r="W155" s="49">
        <v>0.002237</v>
      </c>
      <c r="X155" s="49">
        <v>0.004606</v>
      </c>
      <c r="Y155" s="49">
        <v>0.542231</v>
      </c>
      <c r="Z155" s="49">
        <v>0.5</v>
      </c>
      <c r="AA155" s="49">
        <v>0</v>
      </c>
      <c r="AB155" s="73">
        <v>155</v>
      </c>
      <c r="AC155" s="73"/>
      <c r="AD155" s="74"/>
      <c r="AE155" s="80" t="s">
        <v>1502</v>
      </c>
      <c r="AF155" s="80">
        <v>246</v>
      </c>
      <c r="AG155" s="80">
        <v>816</v>
      </c>
      <c r="AH155" s="80">
        <v>2589</v>
      </c>
      <c r="AI155" s="80">
        <v>1296</v>
      </c>
      <c r="AJ155" s="80"/>
      <c r="AK155" s="80" t="s">
        <v>1652</v>
      </c>
      <c r="AL155" s="80" t="s">
        <v>1759</v>
      </c>
      <c r="AM155" s="84" t="s">
        <v>1826</v>
      </c>
      <c r="AN155" s="80"/>
      <c r="AO155" s="82">
        <v>41124.98243055555</v>
      </c>
      <c r="AP155" s="84" t="s">
        <v>1942</v>
      </c>
      <c r="AQ155" s="80" t="b">
        <v>0</v>
      </c>
      <c r="AR155" s="80" t="b">
        <v>0</v>
      </c>
      <c r="AS155" s="80" t="b">
        <v>0</v>
      </c>
      <c r="AT155" s="80" t="s">
        <v>1298</v>
      </c>
      <c r="AU155" s="80">
        <v>15</v>
      </c>
      <c r="AV155" s="84" t="s">
        <v>1965</v>
      </c>
      <c r="AW155" s="80" t="b">
        <v>0</v>
      </c>
      <c r="AX155" s="80" t="s">
        <v>2031</v>
      </c>
      <c r="AY155" s="84" t="s">
        <v>2184</v>
      </c>
      <c r="AZ155" s="80" t="s">
        <v>66</v>
      </c>
      <c r="BA155" s="80" t="str">
        <f>REPLACE(INDEX(GroupVertices[Group],MATCH(Vertices[[#This Row],[Vertex]],GroupVertices[Vertex],0)),1,1,"")</f>
        <v>6</v>
      </c>
      <c r="BB155" s="48"/>
      <c r="BC155" s="48"/>
      <c r="BD155" s="48"/>
      <c r="BE155" s="48"/>
      <c r="BF155" s="48" t="s">
        <v>587</v>
      </c>
      <c r="BG155" s="48" t="s">
        <v>587</v>
      </c>
      <c r="BH155" s="121" t="s">
        <v>2938</v>
      </c>
      <c r="BI155" s="121" t="s">
        <v>2938</v>
      </c>
      <c r="BJ155" s="121" t="s">
        <v>3062</v>
      </c>
      <c r="BK155" s="121" t="s">
        <v>3062</v>
      </c>
      <c r="BL155" s="121">
        <v>2</v>
      </c>
      <c r="BM155" s="124">
        <v>6.896551724137931</v>
      </c>
      <c r="BN155" s="121">
        <v>0</v>
      </c>
      <c r="BO155" s="124">
        <v>0</v>
      </c>
      <c r="BP155" s="121">
        <v>0</v>
      </c>
      <c r="BQ155" s="124">
        <v>0</v>
      </c>
      <c r="BR155" s="121">
        <v>27</v>
      </c>
      <c r="BS155" s="124">
        <v>93.10344827586206</v>
      </c>
      <c r="BT155" s="121">
        <v>29</v>
      </c>
      <c r="BU155" s="2"/>
      <c r="BV155" s="3"/>
      <c r="BW155" s="3"/>
      <c r="BX155" s="3"/>
      <c r="BY155" s="3"/>
    </row>
    <row r="156" spans="1:77" ht="41.45" customHeight="1">
      <c r="A156" s="66" t="s">
        <v>375</v>
      </c>
      <c r="C156" s="67"/>
      <c r="D156" s="67" t="s">
        <v>64</v>
      </c>
      <c r="E156" s="68">
        <v>184.74127180471058</v>
      </c>
      <c r="F156" s="70">
        <v>99.90945207979448</v>
      </c>
      <c r="G156" s="102" t="s">
        <v>677</v>
      </c>
      <c r="H156" s="67"/>
      <c r="I156" s="71" t="s">
        <v>375</v>
      </c>
      <c r="J156" s="72"/>
      <c r="K156" s="72"/>
      <c r="L156" s="71" t="s">
        <v>2350</v>
      </c>
      <c r="M156" s="75">
        <v>31.176603540493872</v>
      </c>
      <c r="N156" s="76">
        <v>8511.2451171875</v>
      </c>
      <c r="O156" s="76">
        <v>3922.6845703125</v>
      </c>
      <c r="P156" s="77"/>
      <c r="Q156" s="78"/>
      <c r="R156" s="78"/>
      <c r="S156" s="88"/>
      <c r="T156" s="48">
        <v>0</v>
      </c>
      <c r="U156" s="48">
        <v>1</v>
      </c>
      <c r="V156" s="49">
        <v>0</v>
      </c>
      <c r="W156" s="49">
        <v>0.111111</v>
      </c>
      <c r="X156" s="49">
        <v>0</v>
      </c>
      <c r="Y156" s="49">
        <v>0.585364</v>
      </c>
      <c r="Z156" s="49">
        <v>0</v>
      </c>
      <c r="AA156" s="49">
        <v>0</v>
      </c>
      <c r="AB156" s="73">
        <v>156</v>
      </c>
      <c r="AC156" s="73"/>
      <c r="AD156" s="74"/>
      <c r="AE156" s="80" t="s">
        <v>1503</v>
      </c>
      <c r="AF156" s="80">
        <v>1271</v>
      </c>
      <c r="AG156" s="80">
        <v>1076</v>
      </c>
      <c r="AH156" s="80">
        <v>996</v>
      </c>
      <c r="AI156" s="80">
        <v>1202</v>
      </c>
      <c r="AJ156" s="80"/>
      <c r="AK156" s="80"/>
      <c r="AL156" s="80"/>
      <c r="AM156" s="80"/>
      <c r="AN156" s="80"/>
      <c r="AO156" s="82">
        <v>43466.72515046296</v>
      </c>
      <c r="AP156" s="80"/>
      <c r="AQ156" s="80" t="b">
        <v>1</v>
      </c>
      <c r="AR156" s="80" t="b">
        <v>1</v>
      </c>
      <c r="AS156" s="80" t="b">
        <v>0</v>
      </c>
      <c r="AT156" s="80" t="s">
        <v>1298</v>
      </c>
      <c r="AU156" s="80">
        <v>0</v>
      </c>
      <c r="AV156" s="80"/>
      <c r="AW156" s="80" t="b">
        <v>0</v>
      </c>
      <c r="AX156" s="80" t="s">
        <v>2031</v>
      </c>
      <c r="AY156" s="84" t="s">
        <v>2185</v>
      </c>
      <c r="AZ156" s="80" t="s">
        <v>66</v>
      </c>
      <c r="BA156" s="80" t="str">
        <f>REPLACE(INDEX(GroupVertices[Group],MATCH(Vertices[[#This Row],[Vertex]],GroupVertices[Vertex],0)),1,1,"")</f>
        <v>9</v>
      </c>
      <c r="BB156" s="48"/>
      <c r="BC156" s="48"/>
      <c r="BD156" s="48"/>
      <c r="BE156" s="48"/>
      <c r="BF156" s="48" t="s">
        <v>617</v>
      </c>
      <c r="BG156" s="48" t="s">
        <v>617</v>
      </c>
      <c r="BH156" s="121" t="s">
        <v>2595</v>
      </c>
      <c r="BI156" s="121" t="s">
        <v>2595</v>
      </c>
      <c r="BJ156" s="121" t="s">
        <v>2717</v>
      </c>
      <c r="BK156" s="121" t="s">
        <v>2717</v>
      </c>
      <c r="BL156" s="121">
        <v>3</v>
      </c>
      <c r="BM156" s="124">
        <v>27.272727272727273</v>
      </c>
      <c r="BN156" s="121">
        <v>0</v>
      </c>
      <c r="BO156" s="124">
        <v>0</v>
      </c>
      <c r="BP156" s="121">
        <v>0</v>
      </c>
      <c r="BQ156" s="124">
        <v>0</v>
      </c>
      <c r="BR156" s="121">
        <v>8</v>
      </c>
      <c r="BS156" s="124">
        <v>72.72727272727273</v>
      </c>
      <c r="BT156" s="121">
        <v>11</v>
      </c>
      <c r="BU156" s="2"/>
      <c r="BV156" s="3"/>
      <c r="BW156" s="3"/>
      <c r="BX156" s="3"/>
      <c r="BY156" s="3"/>
    </row>
    <row r="157" spans="1:77" ht="41.45" customHeight="1">
      <c r="A157" s="66" t="s">
        <v>377</v>
      </c>
      <c r="C157" s="67"/>
      <c r="D157" s="67" t="s">
        <v>64</v>
      </c>
      <c r="E157" s="68">
        <v>231.09115694342768</v>
      </c>
      <c r="F157" s="70">
        <v>99.7249027838221</v>
      </c>
      <c r="G157" s="102" t="s">
        <v>768</v>
      </c>
      <c r="H157" s="67"/>
      <c r="I157" s="71" t="s">
        <v>377</v>
      </c>
      <c r="J157" s="72"/>
      <c r="K157" s="72"/>
      <c r="L157" s="71" t="s">
        <v>2351</v>
      </c>
      <c r="M157" s="75">
        <v>92.6807322448865</v>
      </c>
      <c r="N157" s="76">
        <v>4276.57763671875</v>
      </c>
      <c r="O157" s="76">
        <v>4275.7490234375</v>
      </c>
      <c r="P157" s="77"/>
      <c r="Q157" s="78"/>
      <c r="R157" s="78"/>
      <c r="S157" s="88"/>
      <c r="T157" s="48">
        <v>0</v>
      </c>
      <c r="U157" s="48">
        <v>1</v>
      </c>
      <c r="V157" s="49">
        <v>0</v>
      </c>
      <c r="W157" s="49">
        <v>0.001946</v>
      </c>
      <c r="X157" s="49">
        <v>0.001478</v>
      </c>
      <c r="Y157" s="49">
        <v>0.434514</v>
      </c>
      <c r="Z157" s="49">
        <v>0</v>
      </c>
      <c r="AA157" s="49">
        <v>0</v>
      </c>
      <c r="AB157" s="73">
        <v>157</v>
      </c>
      <c r="AC157" s="73"/>
      <c r="AD157" s="74"/>
      <c r="AE157" s="80" t="s">
        <v>1504</v>
      </c>
      <c r="AF157" s="80">
        <v>484</v>
      </c>
      <c r="AG157" s="80">
        <v>3267</v>
      </c>
      <c r="AH157" s="80">
        <v>3185</v>
      </c>
      <c r="AI157" s="80">
        <v>2254</v>
      </c>
      <c r="AJ157" s="80"/>
      <c r="AK157" s="80" t="s">
        <v>1653</v>
      </c>
      <c r="AL157" s="80" t="s">
        <v>1760</v>
      </c>
      <c r="AM157" s="84" t="s">
        <v>1827</v>
      </c>
      <c r="AN157" s="80"/>
      <c r="AO157" s="82">
        <v>41012.54519675926</v>
      </c>
      <c r="AP157" s="84" t="s">
        <v>1943</v>
      </c>
      <c r="AQ157" s="80" t="b">
        <v>0</v>
      </c>
      <c r="AR157" s="80" t="b">
        <v>0</v>
      </c>
      <c r="AS157" s="80" t="b">
        <v>0</v>
      </c>
      <c r="AT157" s="80" t="s">
        <v>1298</v>
      </c>
      <c r="AU157" s="80">
        <v>34</v>
      </c>
      <c r="AV157" s="84" t="s">
        <v>1965</v>
      </c>
      <c r="AW157" s="80" t="b">
        <v>0</v>
      </c>
      <c r="AX157" s="80" t="s">
        <v>2031</v>
      </c>
      <c r="AY157" s="84" t="s">
        <v>2186</v>
      </c>
      <c r="AZ157" s="80" t="s">
        <v>66</v>
      </c>
      <c r="BA157" s="80" t="str">
        <f>REPLACE(INDEX(GroupVertices[Group],MATCH(Vertices[[#This Row],[Vertex]],GroupVertices[Vertex],0)),1,1,"")</f>
        <v>5</v>
      </c>
      <c r="BB157" s="48"/>
      <c r="BC157" s="48"/>
      <c r="BD157" s="48"/>
      <c r="BE157" s="48"/>
      <c r="BF157" s="48"/>
      <c r="BG157" s="48"/>
      <c r="BH157" s="121" t="s">
        <v>2942</v>
      </c>
      <c r="BI157" s="121" t="s">
        <v>2942</v>
      </c>
      <c r="BJ157" s="121" t="s">
        <v>3066</v>
      </c>
      <c r="BK157" s="121" t="s">
        <v>3066</v>
      </c>
      <c r="BL157" s="121">
        <v>1</v>
      </c>
      <c r="BM157" s="124">
        <v>3.7037037037037037</v>
      </c>
      <c r="BN157" s="121">
        <v>3</v>
      </c>
      <c r="BO157" s="124">
        <v>11.11111111111111</v>
      </c>
      <c r="BP157" s="121">
        <v>0</v>
      </c>
      <c r="BQ157" s="124">
        <v>0</v>
      </c>
      <c r="BR157" s="121">
        <v>23</v>
      </c>
      <c r="BS157" s="124">
        <v>85.18518518518519</v>
      </c>
      <c r="BT157" s="121">
        <v>27</v>
      </c>
      <c r="BU157" s="2"/>
      <c r="BV157" s="3"/>
      <c r="BW157" s="3"/>
      <c r="BX157" s="3"/>
      <c r="BY157" s="3"/>
    </row>
    <row r="158" spans="1:77" ht="41.45" customHeight="1">
      <c r="A158" s="66" t="s">
        <v>409</v>
      </c>
      <c r="C158" s="67"/>
      <c r="D158" s="67" t="s">
        <v>64</v>
      </c>
      <c r="E158" s="68">
        <v>213.13084088556786</v>
      </c>
      <c r="F158" s="70">
        <v>99.79641458312861</v>
      </c>
      <c r="G158" s="102" t="s">
        <v>2025</v>
      </c>
      <c r="H158" s="67"/>
      <c r="I158" s="71" t="s">
        <v>409</v>
      </c>
      <c r="J158" s="72"/>
      <c r="K158" s="72"/>
      <c r="L158" s="71" t="s">
        <v>2352</v>
      </c>
      <c r="M158" s="75">
        <v>68.8482332626732</v>
      </c>
      <c r="N158" s="76">
        <v>5523.22412109375</v>
      </c>
      <c r="O158" s="76">
        <v>2873.739990234375</v>
      </c>
      <c r="P158" s="77"/>
      <c r="Q158" s="78"/>
      <c r="R158" s="78"/>
      <c r="S158" s="88"/>
      <c r="T158" s="48">
        <v>2</v>
      </c>
      <c r="U158" s="48">
        <v>0</v>
      </c>
      <c r="V158" s="49">
        <v>0</v>
      </c>
      <c r="W158" s="49">
        <v>0.00211</v>
      </c>
      <c r="X158" s="49">
        <v>0.002859</v>
      </c>
      <c r="Y158" s="49">
        <v>0.567459</v>
      </c>
      <c r="Z158" s="49">
        <v>0.5</v>
      </c>
      <c r="AA158" s="49">
        <v>0</v>
      </c>
      <c r="AB158" s="73">
        <v>158</v>
      </c>
      <c r="AC158" s="73"/>
      <c r="AD158" s="74"/>
      <c r="AE158" s="80" t="s">
        <v>1505</v>
      </c>
      <c r="AF158" s="80">
        <v>1190</v>
      </c>
      <c r="AG158" s="80">
        <v>2418</v>
      </c>
      <c r="AH158" s="80">
        <v>995</v>
      </c>
      <c r="AI158" s="80">
        <v>703</v>
      </c>
      <c r="AJ158" s="80"/>
      <c r="AK158" s="80" t="s">
        <v>1654</v>
      </c>
      <c r="AL158" s="80" t="s">
        <v>1721</v>
      </c>
      <c r="AM158" s="84" t="s">
        <v>1828</v>
      </c>
      <c r="AN158" s="80"/>
      <c r="AO158" s="82">
        <v>41899.521944444445</v>
      </c>
      <c r="AP158" s="84" t="s">
        <v>1944</v>
      </c>
      <c r="AQ158" s="80" t="b">
        <v>0</v>
      </c>
      <c r="AR158" s="80" t="b">
        <v>0</v>
      </c>
      <c r="AS158" s="80" t="b">
        <v>0</v>
      </c>
      <c r="AT158" s="80" t="s">
        <v>1298</v>
      </c>
      <c r="AU158" s="80">
        <v>15</v>
      </c>
      <c r="AV158" s="84" t="s">
        <v>1965</v>
      </c>
      <c r="AW158" s="80" t="b">
        <v>0</v>
      </c>
      <c r="AX158" s="80" t="s">
        <v>2031</v>
      </c>
      <c r="AY158" s="84" t="s">
        <v>2187</v>
      </c>
      <c r="AZ158" s="80" t="s">
        <v>65</v>
      </c>
      <c r="BA158" s="80" t="str">
        <f>REPLACE(INDEX(GroupVertices[Group],MATCH(Vertices[[#This Row],[Vertex]],GroupVertices[Vertex],0)),1,1,"")</f>
        <v>7</v>
      </c>
      <c r="BB158" s="48"/>
      <c r="BC158" s="48"/>
      <c r="BD158" s="48"/>
      <c r="BE158" s="48"/>
      <c r="BF158" s="48"/>
      <c r="BG158" s="48"/>
      <c r="BH158" s="48"/>
      <c r="BI158" s="48"/>
      <c r="BJ158" s="48"/>
      <c r="BK158" s="48"/>
      <c r="BL158" s="48"/>
      <c r="BM158" s="49"/>
      <c r="BN158" s="48"/>
      <c r="BO158" s="49"/>
      <c r="BP158" s="48"/>
      <c r="BQ158" s="49"/>
      <c r="BR158" s="48"/>
      <c r="BS158" s="49"/>
      <c r="BT158" s="48"/>
      <c r="BU158" s="2"/>
      <c r="BV158" s="3"/>
      <c r="BW158" s="3"/>
      <c r="BX158" s="3"/>
      <c r="BY158" s="3"/>
    </row>
    <row r="159" spans="1:77" ht="41.45" customHeight="1">
      <c r="A159" s="66" t="s">
        <v>380</v>
      </c>
      <c r="C159" s="67"/>
      <c r="D159" s="67" t="s">
        <v>64</v>
      </c>
      <c r="E159" s="68">
        <v>186.58172822053365</v>
      </c>
      <c r="F159" s="70">
        <v>99.90212401555459</v>
      </c>
      <c r="G159" s="102" t="s">
        <v>771</v>
      </c>
      <c r="H159" s="67"/>
      <c r="I159" s="71" t="s">
        <v>380</v>
      </c>
      <c r="J159" s="72"/>
      <c r="K159" s="72"/>
      <c r="L159" s="71" t="s">
        <v>2353</v>
      </c>
      <c r="M159" s="75">
        <v>33.61880308284082</v>
      </c>
      <c r="N159" s="76">
        <v>1003.7217407226562</v>
      </c>
      <c r="O159" s="76">
        <v>6457.47314453125</v>
      </c>
      <c r="P159" s="77"/>
      <c r="Q159" s="78"/>
      <c r="R159" s="78"/>
      <c r="S159" s="88"/>
      <c r="T159" s="48">
        <v>0</v>
      </c>
      <c r="U159" s="48">
        <v>2</v>
      </c>
      <c r="V159" s="49">
        <v>0</v>
      </c>
      <c r="W159" s="49">
        <v>0.002463</v>
      </c>
      <c r="X159" s="49">
        <v>0.00998</v>
      </c>
      <c r="Y159" s="49">
        <v>0.618161</v>
      </c>
      <c r="Z159" s="49">
        <v>0.5</v>
      </c>
      <c r="AA159" s="49">
        <v>0</v>
      </c>
      <c r="AB159" s="73">
        <v>159</v>
      </c>
      <c r="AC159" s="73"/>
      <c r="AD159" s="74"/>
      <c r="AE159" s="80" t="s">
        <v>1506</v>
      </c>
      <c r="AF159" s="80">
        <v>409</v>
      </c>
      <c r="AG159" s="80">
        <v>1163</v>
      </c>
      <c r="AH159" s="80">
        <v>2218</v>
      </c>
      <c r="AI159" s="80">
        <v>1166</v>
      </c>
      <c r="AJ159" s="80"/>
      <c r="AK159" s="80" t="s">
        <v>1655</v>
      </c>
      <c r="AL159" s="80" t="s">
        <v>1761</v>
      </c>
      <c r="AM159" s="84" t="s">
        <v>1829</v>
      </c>
      <c r="AN159" s="80"/>
      <c r="AO159" s="82">
        <v>41758.26149305556</v>
      </c>
      <c r="AP159" s="84" t="s">
        <v>1945</v>
      </c>
      <c r="AQ159" s="80" t="b">
        <v>0</v>
      </c>
      <c r="AR159" s="80" t="b">
        <v>0</v>
      </c>
      <c r="AS159" s="80" t="b">
        <v>0</v>
      </c>
      <c r="AT159" s="80" t="s">
        <v>1956</v>
      </c>
      <c r="AU159" s="80">
        <v>39</v>
      </c>
      <c r="AV159" s="84" t="s">
        <v>1965</v>
      </c>
      <c r="AW159" s="80" t="b">
        <v>0</v>
      </c>
      <c r="AX159" s="80" t="s">
        <v>2031</v>
      </c>
      <c r="AY159" s="84" t="s">
        <v>2188</v>
      </c>
      <c r="AZ159" s="80" t="s">
        <v>66</v>
      </c>
      <c r="BA159" s="80" t="str">
        <f>REPLACE(INDEX(GroupVertices[Group],MATCH(Vertices[[#This Row],[Vertex]],GroupVertices[Vertex],0)),1,1,"")</f>
        <v>1</v>
      </c>
      <c r="BB159" s="48"/>
      <c r="BC159" s="48"/>
      <c r="BD159" s="48"/>
      <c r="BE159" s="48"/>
      <c r="BF159" s="48" t="s">
        <v>587</v>
      </c>
      <c r="BG159" s="48" t="s">
        <v>587</v>
      </c>
      <c r="BH159" s="121" t="s">
        <v>2926</v>
      </c>
      <c r="BI159" s="121" t="s">
        <v>2926</v>
      </c>
      <c r="BJ159" s="121" t="s">
        <v>3051</v>
      </c>
      <c r="BK159" s="121" t="s">
        <v>3051</v>
      </c>
      <c r="BL159" s="121">
        <v>6</v>
      </c>
      <c r="BM159" s="124">
        <v>15.384615384615385</v>
      </c>
      <c r="BN159" s="121">
        <v>0</v>
      </c>
      <c r="BO159" s="124">
        <v>0</v>
      </c>
      <c r="BP159" s="121">
        <v>0</v>
      </c>
      <c r="BQ159" s="124">
        <v>0</v>
      </c>
      <c r="BR159" s="121">
        <v>33</v>
      </c>
      <c r="BS159" s="124">
        <v>84.61538461538461</v>
      </c>
      <c r="BT159" s="121">
        <v>39</v>
      </c>
      <c r="BU159" s="2"/>
      <c r="BV159" s="3"/>
      <c r="BW159" s="3"/>
      <c r="BX159" s="3"/>
      <c r="BY159" s="3"/>
    </row>
    <row r="160" spans="1:77" ht="41.45" customHeight="1">
      <c r="A160" s="66" t="s">
        <v>410</v>
      </c>
      <c r="C160" s="67"/>
      <c r="D160" s="67" t="s">
        <v>64</v>
      </c>
      <c r="E160" s="68">
        <v>172.09077827985763</v>
      </c>
      <c r="F160" s="70">
        <v>99.95982199261579</v>
      </c>
      <c r="G160" s="102" t="s">
        <v>2026</v>
      </c>
      <c r="H160" s="67"/>
      <c r="I160" s="71" t="s">
        <v>410</v>
      </c>
      <c r="J160" s="72"/>
      <c r="K160" s="72"/>
      <c r="L160" s="71" t="s">
        <v>2354</v>
      </c>
      <c r="M160" s="75">
        <v>14.389990594247049</v>
      </c>
      <c r="N160" s="76">
        <v>4132.568359375</v>
      </c>
      <c r="O160" s="76">
        <v>4724.80224609375</v>
      </c>
      <c r="P160" s="77"/>
      <c r="Q160" s="78"/>
      <c r="R160" s="78"/>
      <c r="S160" s="88"/>
      <c r="T160" s="48">
        <v>1</v>
      </c>
      <c r="U160" s="48">
        <v>0</v>
      </c>
      <c r="V160" s="49">
        <v>0</v>
      </c>
      <c r="W160" s="49">
        <v>0.002169</v>
      </c>
      <c r="X160" s="49">
        <v>0.003739</v>
      </c>
      <c r="Y160" s="49">
        <v>0.373315</v>
      </c>
      <c r="Z160" s="49">
        <v>0</v>
      </c>
      <c r="AA160" s="49">
        <v>0</v>
      </c>
      <c r="AB160" s="73">
        <v>160</v>
      </c>
      <c r="AC160" s="73"/>
      <c r="AD160" s="74"/>
      <c r="AE160" s="80" t="s">
        <v>1507</v>
      </c>
      <c r="AF160" s="80">
        <v>514</v>
      </c>
      <c r="AG160" s="80">
        <v>478</v>
      </c>
      <c r="AH160" s="80">
        <v>1467</v>
      </c>
      <c r="AI160" s="80">
        <v>1546</v>
      </c>
      <c r="AJ160" s="80"/>
      <c r="AK160" s="80" t="s">
        <v>1656</v>
      </c>
      <c r="AL160" s="80" t="s">
        <v>1762</v>
      </c>
      <c r="AM160" s="80"/>
      <c r="AN160" s="80"/>
      <c r="AO160" s="82">
        <v>41015.57679398148</v>
      </c>
      <c r="AP160" s="84" t="s">
        <v>1946</v>
      </c>
      <c r="AQ160" s="80" t="b">
        <v>1</v>
      </c>
      <c r="AR160" s="80" t="b">
        <v>0</v>
      </c>
      <c r="AS160" s="80" t="b">
        <v>1</v>
      </c>
      <c r="AT160" s="80" t="s">
        <v>1298</v>
      </c>
      <c r="AU160" s="80">
        <v>11</v>
      </c>
      <c r="AV160" s="84" t="s">
        <v>1965</v>
      </c>
      <c r="AW160" s="80" t="b">
        <v>0</v>
      </c>
      <c r="AX160" s="80" t="s">
        <v>2031</v>
      </c>
      <c r="AY160" s="84" t="s">
        <v>2189</v>
      </c>
      <c r="AZ160" s="80" t="s">
        <v>65</v>
      </c>
      <c r="BA160" s="80" t="str">
        <f>REPLACE(INDEX(GroupVertices[Group],MATCH(Vertices[[#This Row],[Vertex]],GroupVertices[Vertex],0)),1,1,"")</f>
        <v>3</v>
      </c>
      <c r="BB160" s="48"/>
      <c r="BC160" s="48"/>
      <c r="BD160" s="48"/>
      <c r="BE160" s="48"/>
      <c r="BF160" s="48"/>
      <c r="BG160" s="48"/>
      <c r="BH160" s="48"/>
      <c r="BI160" s="48"/>
      <c r="BJ160" s="48"/>
      <c r="BK160" s="48"/>
      <c r="BL160" s="48"/>
      <c r="BM160" s="49"/>
      <c r="BN160" s="48"/>
      <c r="BO160" s="49"/>
      <c r="BP160" s="48"/>
      <c r="BQ160" s="49"/>
      <c r="BR160" s="48"/>
      <c r="BS160" s="49"/>
      <c r="BT160" s="48"/>
      <c r="BU160" s="2"/>
      <c r="BV160" s="3"/>
      <c r="BW160" s="3"/>
      <c r="BX160" s="3"/>
      <c r="BY160" s="3"/>
    </row>
    <row r="161" spans="1:77" ht="41.45" customHeight="1">
      <c r="A161" s="66" t="s">
        <v>383</v>
      </c>
      <c r="C161" s="67"/>
      <c r="D161" s="67" t="s">
        <v>64</v>
      </c>
      <c r="E161" s="68">
        <v>163.2904349582208</v>
      </c>
      <c r="F161" s="70">
        <v>99.99486193196974</v>
      </c>
      <c r="G161" s="102" t="s">
        <v>774</v>
      </c>
      <c r="H161" s="67"/>
      <c r="I161" s="71" t="s">
        <v>383</v>
      </c>
      <c r="J161" s="72"/>
      <c r="K161" s="72"/>
      <c r="L161" s="71" t="s">
        <v>2355</v>
      </c>
      <c r="M161" s="75">
        <v>2.7123468055536057</v>
      </c>
      <c r="N161" s="76">
        <v>3972.84716796875</v>
      </c>
      <c r="O161" s="76">
        <v>596.0848388671875</v>
      </c>
      <c r="P161" s="77"/>
      <c r="Q161" s="78"/>
      <c r="R161" s="78"/>
      <c r="S161" s="88"/>
      <c r="T161" s="48">
        <v>0</v>
      </c>
      <c r="U161" s="48">
        <v>2</v>
      </c>
      <c r="V161" s="49">
        <v>0</v>
      </c>
      <c r="W161" s="49">
        <v>0.001984</v>
      </c>
      <c r="X161" s="49">
        <v>0.001764</v>
      </c>
      <c r="Y161" s="49">
        <v>0.604515</v>
      </c>
      <c r="Z161" s="49">
        <v>0.5</v>
      </c>
      <c r="AA161" s="49">
        <v>0</v>
      </c>
      <c r="AB161" s="73">
        <v>161</v>
      </c>
      <c r="AC161" s="73"/>
      <c r="AD161" s="74"/>
      <c r="AE161" s="80" t="s">
        <v>1508</v>
      </c>
      <c r="AF161" s="80">
        <v>392</v>
      </c>
      <c r="AG161" s="80">
        <v>62</v>
      </c>
      <c r="AH161" s="80">
        <v>473</v>
      </c>
      <c r="AI161" s="80">
        <v>446</v>
      </c>
      <c r="AJ161" s="80"/>
      <c r="AK161" s="80" t="s">
        <v>1657</v>
      </c>
      <c r="AL161" s="80"/>
      <c r="AM161" s="80"/>
      <c r="AN161" s="80"/>
      <c r="AO161" s="82">
        <v>40868.920266203706</v>
      </c>
      <c r="AP161" s="84" t="s">
        <v>1947</v>
      </c>
      <c r="AQ161" s="80" t="b">
        <v>0</v>
      </c>
      <c r="AR161" s="80" t="b">
        <v>0</v>
      </c>
      <c r="AS161" s="80" t="b">
        <v>0</v>
      </c>
      <c r="AT161" s="80" t="s">
        <v>1298</v>
      </c>
      <c r="AU161" s="80">
        <v>1</v>
      </c>
      <c r="AV161" s="84" t="s">
        <v>1965</v>
      </c>
      <c r="AW161" s="80" t="b">
        <v>0</v>
      </c>
      <c r="AX161" s="80" t="s">
        <v>2031</v>
      </c>
      <c r="AY161" s="84" t="s">
        <v>2190</v>
      </c>
      <c r="AZ161" s="80" t="s">
        <v>66</v>
      </c>
      <c r="BA161" s="80" t="str">
        <f>REPLACE(INDEX(GroupVertices[Group],MATCH(Vertices[[#This Row],[Vertex]],GroupVertices[Vertex],0)),1,1,"")</f>
        <v>5</v>
      </c>
      <c r="BB161" s="48"/>
      <c r="BC161" s="48"/>
      <c r="BD161" s="48"/>
      <c r="BE161" s="48"/>
      <c r="BF161" s="48" t="s">
        <v>587</v>
      </c>
      <c r="BG161" s="48" t="s">
        <v>587</v>
      </c>
      <c r="BH161" s="121" t="s">
        <v>2940</v>
      </c>
      <c r="BI161" s="121" t="s">
        <v>2940</v>
      </c>
      <c r="BJ161" s="121" t="s">
        <v>3064</v>
      </c>
      <c r="BK161" s="121" t="s">
        <v>3064</v>
      </c>
      <c r="BL161" s="121">
        <v>0</v>
      </c>
      <c r="BM161" s="124">
        <v>0</v>
      </c>
      <c r="BN161" s="121">
        <v>2</v>
      </c>
      <c r="BO161" s="124">
        <v>16.666666666666668</v>
      </c>
      <c r="BP161" s="121">
        <v>0</v>
      </c>
      <c r="BQ161" s="124">
        <v>0</v>
      </c>
      <c r="BR161" s="121">
        <v>10</v>
      </c>
      <c r="BS161" s="124">
        <v>83.33333333333333</v>
      </c>
      <c r="BT161" s="121">
        <v>12</v>
      </c>
      <c r="BU161" s="2"/>
      <c r="BV161" s="3"/>
      <c r="BW161" s="3"/>
      <c r="BX161" s="3"/>
      <c r="BY161" s="3"/>
    </row>
    <row r="162" spans="1:77" ht="41.45" customHeight="1">
      <c r="A162" s="66" t="s">
        <v>384</v>
      </c>
      <c r="C162" s="67"/>
      <c r="D162" s="67" t="s">
        <v>64</v>
      </c>
      <c r="E162" s="68">
        <v>171.20228207911543</v>
      </c>
      <c r="F162" s="70">
        <v>99.96335967880056</v>
      </c>
      <c r="G162" s="102" t="s">
        <v>775</v>
      </c>
      <c r="H162" s="67"/>
      <c r="I162" s="71" t="s">
        <v>384</v>
      </c>
      <c r="J162" s="72"/>
      <c r="K162" s="72"/>
      <c r="L162" s="71" t="s">
        <v>2356</v>
      </c>
      <c r="M162" s="75">
        <v>13.210997711734729</v>
      </c>
      <c r="N162" s="76">
        <v>5214.78173828125</v>
      </c>
      <c r="O162" s="76">
        <v>9669.3623046875</v>
      </c>
      <c r="P162" s="77"/>
      <c r="Q162" s="78"/>
      <c r="R162" s="78"/>
      <c r="S162" s="88"/>
      <c r="T162" s="48">
        <v>0</v>
      </c>
      <c r="U162" s="48">
        <v>1</v>
      </c>
      <c r="V162" s="49">
        <v>0</v>
      </c>
      <c r="W162" s="49">
        <v>0.002336</v>
      </c>
      <c r="X162" s="49">
        <v>0.004464</v>
      </c>
      <c r="Y162" s="49">
        <v>0.368607</v>
      </c>
      <c r="Z162" s="49">
        <v>0</v>
      </c>
      <c r="AA162" s="49">
        <v>0</v>
      </c>
      <c r="AB162" s="73">
        <v>162</v>
      </c>
      <c r="AC162" s="73"/>
      <c r="AD162" s="74"/>
      <c r="AE162" s="80" t="s">
        <v>1509</v>
      </c>
      <c r="AF162" s="80">
        <v>604</v>
      </c>
      <c r="AG162" s="80">
        <v>436</v>
      </c>
      <c r="AH162" s="80">
        <v>1575</v>
      </c>
      <c r="AI162" s="80">
        <v>5854</v>
      </c>
      <c r="AJ162" s="80"/>
      <c r="AK162" s="80" t="s">
        <v>1658</v>
      </c>
      <c r="AL162" s="80" t="s">
        <v>1703</v>
      </c>
      <c r="AM162" s="80"/>
      <c r="AN162" s="80"/>
      <c r="AO162" s="82">
        <v>42427.69708333333</v>
      </c>
      <c r="AP162" s="84" t="s">
        <v>1948</v>
      </c>
      <c r="AQ162" s="80" t="b">
        <v>1</v>
      </c>
      <c r="AR162" s="80" t="b">
        <v>0</v>
      </c>
      <c r="AS162" s="80" t="b">
        <v>0</v>
      </c>
      <c r="AT162" s="80" t="s">
        <v>1298</v>
      </c>
      <c r="AU162" s="80">
        <v>2</v>
      </c>
      <c r="AV162" s="80"/>
      <c r="AW162" s="80" t="b">
        <v>0</v>
      </c>
      <c r="AX162" s="80" t="s">
        <v>2031</v>
      </c>
      <c r="AY162" s="84" t="s">
        <v>2191</v>
      </c>
      <c r="AZ162" s="80" t="s">
        <v>66</v>
      </c>
      <c r="BA162" s="80" t="str">
        <f>REPLACE(INDEX(GroupVertices[Group],MATCH(Vertices[[#This Row],[Vertex]],GroupVertices[Vertex],0)),1,1,"")</f>
        <v>4</v>
      </c>
      <c r="BB162" s="48"/>
      <c r="BC162" s="48"/>
      <c r="BD162" s="48"/>
      <c r="BE162" s="48"/>
      <c r="BF162" s="48"/>
      <c r="BG162" s="48"/>
      <c r="BH162" s="121" t="s">
        <v>2943</v>
      </c>
      <c r="BI162" s="121" t="s">
        <v>2943</v>
      </c>
      <c r="BJ162" s="121" t="s">
        <v>3067</v>
      </c>
      <c r="BK162" s="121" t="s">
        <v>3067</v>
      </c>
      <c r="BL162" s="121">
        <v>3</v>
      </c>
      <c r="BM162" s="124">
        <v>10.344827586206897</v>
      </c>
      <c r="BN162" s="121">
        <v>0</v>
      </c>
      <c r="BO162" s="124">
        <v>0</v>
      </c>
      <c r="BP162" s="121">
        <v>0</v>
      </c>
      <c r="BQ162" s="124">
        <v>0</v>
      </c>
      <c r="BR162" s="121">
        <v>26</v>
      </c>
      <c r="BS162" s="124">
        <v>89.65517241379311</v>
      </c>
      <c r="BT162" s="121">
        <v>29</v>
      </c>
      <c r="BU162" s="2"/>
      <c r="BV162" s="3"/>
      <c r="BW162" s="3"/>
      <c r="BX162" s="3"/>
      <c r="BY162" s="3"/>
    </row>
    <row r="163" spans="1:77" ht="41.45" customHeight="1">
      <c r="A163" s="66" t="s">
        <v>411</v>
      </c>
      <c r="C163" s="67"/>
      <c r="D163" s="67" t="s">
        <v>64</v>
      </c>
      <c r="E163" s="68">
        <v>173.0638931663848</v>
      </c>
      <c r="F163" s="70">
        <v>99.95594738393721</v>
      </c>
      <c r="G163" s="102" t="s">
        <v>2027</v>
      </c>
      <c r="H163" s="67"/>
      <c r="I163" s="71" t="s">
        <v>411</v>
      </c>
      <c r="J163" s="72"/>
      <c r="K163" s="72"/>
      <c r="L163" s="71" t="s">
        <v>2357</v>
      </c>
      <c r="M163" s="75">
        <v>15.681268513189112</v>
      </c>
      <c r="N163" s="76">
        <v>1054.542724609375</v>
      </c>
      <c r="O163" s="76">
        <v>1324.653076171875</v>
      </c>
      <c r="P163" s="77"/>
      <c r="Q163" s="78"/>
      <c r="R163" s="78"/>
      <c r="S163" s="88"/>
      <c r="T163" s="48">
        <v>2</v>
      </c>
      <c r="U163" s="48">
        <v>0</v>
      </c>
      <c r="V163" s="49">
        <v>0</v>
      </c>
      <c r="W163" s="49">
        <v>0.002667</v>
      </c>
      <c r="X163" s="49">
        <v>0.013771</v>
      </c>
      <c r="Y163" s="49">
        <v>0.584162</v>
      </c>
      <c r="Z163" s="49">
        <v>1</v>
      </c>
      <c r="AA163" s="49">
        <v>0</v>
      </c>
      <c r="AB163" s="73">
        <v>163</v>
      </c>
      <c r="AC163" s="73"/>
      <c r="AD163" s="74"/>
      <c r="AE163" s="80" t="s">
        <v>1510</v>
      </c>
      <c r="AF163" s="80">
        <v>103</v>
      </c>
      <c r="AG163" s="80">
        <v>524</v>
      </c>
      <c r="AH163" s="80">
        <v>154</v>
      </c>
      <c r="AI163" s="80">
        <v>109</v>
      </c>
      <c r="AJ163" s="80"/>
      <c r="AK163" s="80" t="s">
        <v>1659</v>
      </c>
      <c r="AL163" s="80" t="s">
        <v>1674</v>
      </c>
      <c r="AM163" s="80"/>
      <c r="AN163" s="80"/>
      <c r="AO163" s="82">
        <v>41629.83520833333</v>
      </c>
      <c r="AP163" s="84" t="s">
        <v>1949</v>
      </c>
      <c r="AQ163" s="80" t="b">
        <v>1</v>
      </c>
      <c r="AR163" s="80" t="b">
        <v>0</v>
      </c>
      <c r="AS163" s="80" t="b">
        <v>0</v>
      </c>
      <c r="AT163" s="80" t="s">
        <v>1298</v>
      </c>
      <c r="AU163" s="80">
        <v>5</v>
      </c>
      <c r="AV163" s="84" t="s">
        <v>1965</v>
      </c>
      <c r="AW163" s="80" t="b">
        <v>0</v>
      </c>
      <c r="AX163" s="80" t="s">
        <v>2031</v>
      </c>
      <c r="AY163" s="84" t="s">
        <v>2192</v>
      </c>
      <c r="AZ163" s="80" t="s">
        <v>65</v>
      </c>
      <c r="BA163" s="80" t="str">
        <f>REPLACE(INDEX(GroupVertices[Group],MATCH(Vertices[[#This Row],[Vertex]],GroupVertices[Vertex],0)),1,1,"")</f>
        <v>2</v>
      </c>
      <c r="BB163" s="48"/>
      <c r="BC163" s="48"/>
      <c r="BD163" s="48"/>
      <c r="BE163" s="48"/>
      <c r="BF163" s="48"/>
      <c r="BG163" s="48"/>
      <c r="BH163" s="48"/>
      <c r="BI163" s="48"/>
      <c r="BJ163" s="48"/>
      <c r="BK163" s="48"/>
      <c r="BL163" s="48"/>
      <c r="BM163" s="49"/>
      <c r="BN163" s="48"/>
      <c r="BO163" s="49"/>
      <c r="BP163" s="48"/>
      <c r="BQ163" s="49"/>
      <c r="BR163" s="48"/>
      <c r="BS163" s="49"/>
      <c r="BT163" s="48"/>
      <c r="BU163" s="2"/>
      <c r="BV163" s="3"/>
      <c r="BW163" s="3"/>
      <c r="BX163" s="3"/>
      <c r="BY163" s="3"/>
    </row>
    <row r="164" spans="1:77" ht="41.45" customHeight="1">
      <c r="A164" s="66" t="s">
        <v>412</v>
      </c>
      <c r="C164" s="67"/>
      <c r="D164" s="67" t="s">
        <v>64</v>
      </c>
      <c r="E164" s="68">
        <v>1000</v>
      </c>
      <c r="F164" s="70">
        <v>86.74513217188662</v>
      </c>
      <c r="G164" s="102" t="s">
        <v>2028</v>
      </c>
      <c r="H164" s="67"/>
      <c r="I164" s="71" t="s">
        <v>412</v>
      </c>
      <c r="J164" s="72"/>
      <c r="K164" s="72"/>
      <c r="L164" s="71" t="s">
        <v>2358</v>
      </c>
      <c r="M164" s="75">
        <v>4418.405618182584</v>
      </c>
      <c r="N164" s="76">
        <v>1694.3446044921875</v>
      </c>
      <c r="O164" s="76">
        <v>1038.9613037109375</v>
      </c>
      <c r="P164" s="77"/>
      <c r="Q164" s="78"/>
      <c r="R164" s="78"/>
      <c r="S164" s="88"/>
      <c r="T164" s="48">
        <v>2</v>
      </c>
      <c r="U164" s="48">
        <v>0</v>
      </c>
      <c r="V164" s="49">
        <v>0</v>
      </c>
      <c r="W164" s="49">
        <v>0.002667</v>
      </c>
      <c r="X164" s="49">
        <v>0.013771</v>
      </c>
      <c r="Y164" s="49">
        <v>0.584162</v>
      </c>
      <c r="Z164" s="49">
        <v>1</v>
      </c>
      <c r="AA164" s="49">
        <v>0</v>
      </c>
      <c r="AB164" s="73">
        <v>164</v>
      </c>
      <c r="AC164" s="73"/>
      <c r="AD164" s="74"/>
      <c r="AE164" s="80" t="s">
        <v>1511</v>
      </c>
      <c r="AF164" s="80">
        <v>2783</v>
      </c>
      <c r="AG164" s="80">
        <v>157365</v>
      </c>
      <c r="AH164" s="80">
        <v>33410</v>
      </c>
      <c r="AI164" s="80">
        <v>20169</v>
      </c>
      <c r="AJ164" s="80"/>
      <c r="AK164" s="80" t="s">
        <v>1660</v>
      </c>
      <c r="AL164" s="80" t="s">
        <v>1763</v>
      </c>
      <c r="AM164" s="84" t="s">
        <v>1830</v>
      </c>
      <c r="AN164" s="80"/>
      <c r="AO164" s="82">
        <v>40001.56930555555</v>
      </c>
      <c r="AP164" s="84" t="s">
        <v>1950</v>
      </c>
      <c r="AQ164" s="80" t="b">
        <v>0</v>
      </c>
      <c r="AR164" s="80" t="b">
        <v>0</v>
      </c>
      <c r="AS164" s="80" t="b">
        <v>0</v>
      </c>
      <c r="AT164" s="80" t="s">
        <v>1298</v>
      </c>
      <c r="AU164" s="80">
        <v>1047</v>
      </c>
      <c r="AV164" s="84" t="s">
        <v>1965</v>
      </c>
      <c r="AW164" s="80" t="b">
        <v>1</v>
      </c>
      <c r="AX164" s="80" t="s">
        <v>2031</v>
      </c>
      <c r="AY164" s="84" t="s">
        <v>2193</v>
      </c>
      <c r="AZ164" s="80" t="s">
        <v>65</v>
      </c>
      <c r="BA164" s="80" t="str">
        <f>REPLACE(INDEX(GroupVertices[Group],MATCH(Vertices[[#This Row],[Vertex]],GroupVertices[Vertex],0)),1,1,"")</f>
        <v>2</v>
      </c>
      <c r="BB164" s="48"/>
      <c r="BC164" s="48"/>
      <c r="BD164" s="48"/>
      <c r="BE164" s="48"/>
      <c r="BF164" s="48"/>
      <c r="BG164" s="48"/>
      <c r="BH164" s="48"/>
      <c r="BI164" s="48"/>
      <c r="BJ164" s="48"/>
      <c r="BK164" s="48"/>
      <c r="BL164" s="48"/>
      <c r="BM164" s="49"/>
      <c r="BN164" s="48"/>
      <c r="BO164" s="49"/>
      <c r="BP164" s="48"/>
      <c r="BQ164" s="49"/>
      <c r="BR164" s="48"/>
      <c r="BS164" s="49"/>
      <c r="BT164" s="48"/>
      <c r="BU164" s="2"/>
      <c r="BV164" s="3"/>
      <c r="BW164" s="3"/>
      <c r="BX164" s="3"/>
      <c r="BY164" s="3"/>
    </row>
    <row r="165" spans="1:77" ht="41.45" customHeight="1">
      <c r="A165" s="66" t="s">
        <v>413</v>
      </c>
      <c r="C165" s="67"/>
      <c r="D165" s="67" t="s">
        <v>64</v>
      </c>
      <c r="E165" s="68">
        <v>744.7688890010855</v>
      </c>
      <c r="F165" s="70">
        <v>97.6796147852821</v>
      </c>
      <c r="G165" s="102" t="s">
        <v>2029</v>
      </c>
      <c r="H165" s="67"/>
      <c r="I165" s="71" t="s">
        <v>413</v>
      </c>
      <c r="J165" s="72"/>
      <c r="K165" s="72"/>
      <c r="L165" s="71" t="s">
        <v>2359</v>
      </c>
      <c r="M165" s="75">
        <v>774.3070458916513</v>
      </c>
      <c r="N165" s="76">
        <v>1147.495361328125</v>
      </c>
      <c r="O165" s="76">
        <v>3765.741455078125</v>
      </c>
      <c r="P165" s="77"/>
      <c r="Q165" s="78"/>
      <c r="R165" s="78"/>
      <c r="S165" s="88"/>
      <c r="T165" s="48">
        <v>2</v>
      </c>
      <c r="U165" s="48">
        <v>0</v>
      </c>
      <c r="V165" s="49">
        <v>0</v>
      </c>
      <c r="W165" s="49">
        <v>0.002667</v>
      </c>
      <c r="X165" s="49">
        <v>0.013771</v>
      </c>
      <c r="Y165" s="49">
        <v>0.584162</v>
      </c>
      <c r="Z165" s="49">
        <v>1</v>
      </c>
      <c r="AA165" s="49">
        <v>0</v>
      </c>
      <c r="AB165" s="73">
        <v>165</v>
      </c>
      <c r="AC165" s="73"/>
      <c r="AD165" s="74"/>
      <c r="AE165" s="80" t="s">
        <v>1512</v>
      </c>
      <c r="AF165" s="80">
        <v>2024</v>
      </c>
      <c r="AG165" s="80">
        <v>27549</v>
      </c>
      <c r="AH165" s="80">
        <v>11787</v>
      </c>
      <c r="AI165" s="80">
        <v>8601</v>
      </c>
      <c r="AJ165" s="80"/>
      <c r="AK165" s="80" t="s">
        <v>1661</v>
      </c>
      <c r="AL165" s="80" t="s">
        <v>1324</v>
      </c>
      <c r="AM165" s="84" t="s">
        <v>1831</v>
      </c>
      <c r="AN165" s="80"/>
      <c r="AO165" s="82">
        <v>40575.45960648148</v>
      </c>
      <c r="AP165" s="84" t="s">
        <v>1951</v>
      </c>
      <c r="AQ165" s="80" t="b">
        <v>0</v>
      </c>
      <c r="AR165" s="80" t="b">
        <v>0</v>
      </c>
      <c r="AS165" s="80" t="b">
        <v>1</v>
      </c>
      <c r="AT165" s="80" t="s">
        <v>1298</v>
      </c>
      <c r="AU165" s="80">
        <v>82</v>
      </c>
      <c r="AV165" s="84" t="s">
        <v>1965</v>
      </c>
      <c r="AW165" s="80" t="b">
        <v>1</v>
      </c>
      <c r="AX165" s="80" t="s">
        <v>2031</v>
      </c>
      <c r="AY165" s="84" t="s">
        <v>2194</v>
      </c>
      <c r="AZ165" s="80" t="s">
        <v>65</v>
      </c>
      <c r="BA165" s="80" t="str">
        <f>REPLACE(INDEX(GroupVertices[Group],MATCH(Vertices[[#This Row],[Vertex]],GroupVertices[Vertex],0)),1,1,"")</f>
        <v>2</v>
      </c>
      <c r="BB165" s="48"/>
      <c r="BC165" s="48"/>
      <c r="BD165" s="48"/>
      <c r="BE165" s="48"/>
      <c r="BF165" s="48"/>
      <c r="BG165" s="48"/>
      <c r="BH165" s="48"/>
      <c r="BI165" s="48"/>
      <c r="BJ165" s="48"/>
      <c r="BK165" s="48"/>
      <c r="BL165" s="48"/>
      <c r="BM165" s="49"/>
      <c r="BN165" s="48"/>
      <c r="BO165" s="49"/>
      <c r="BP165" s="48"/>
      <c r="BQ165" s="49"/>
      <c r="BR165" s="48"/>
      <c r="BS165" s="49"/>
      <c r="BT165" s="48"/>
      <c r="BU165" s="2"/>
      <c r="BV165" s="3"/>
      <c r="BW165" s="3"/>
      <c r="BX165" s="3"/>
      <c r="BY165" s="3"/>
    </row>
    <row r="166" spans="1:77" ht="41.45" customHeight="1">
      <c r="A166" s="66" t="s">
        <v>414</v>
      </c>
      <c r="C166" s="67"/>
      <c r="D166" s="67" t="s">
        <v>64</v>
      </c>
      <c r="E166" s="68">
        <v>424.8044833766693</v>
      </c>
      <c r="F166" s="70">
        <v>98.95360296491795</v>
      </c>
      <c r="G166" s="102" t="s">
        <v>2030</v>
      </c>
      <c r="H166" s="67"/>
      <c r="I166" s="71" t="s">
        <v>414</v>
      </c>
      <c r="J166" s="72"/>
      <c r="K166" s="72"/>
      <c r="L166" s="71" t="s">
        <v>2360</v>
      </c>
      <c r="M166" s="75">
        <v>349.72925189167944</v>
      </c>
      <c r="N166" s="76">
        <v>4905.1962890625</v>
      </c>
      <c r="O166" s="76">
        <v>7442.04736328125</v>
      </c>
      <c r="P166" s="77"/>
      <c r="Q166" s="78"/>
      <c r="R166" s="78"/>
      <c r="S166" s="88"/>
      <c r="T166" s="48">
        <v>2</v>
      </c>
      <c r="U166" s="48">
        <v>0</v>
      </c>
      <c r="V166" s="49">
        <v>0</v>
      </c>
      <c r="W166" s="49">
        <v>0.00277</v>
      </c>
      <c r="X166" s="49">
        <v>0.012906</v>
      </c>
      <c r="Y166" s="49">
        <v>0.598693</v>
      </c>
      <c r="Z166" s="49">
        <v>1</v>
      </c>
      <c r="AA166" s="49">
        <v>0</v>
      </c>
      <c r="AB166" s="73">
        <v>166</v>
      </c>
      <c r="AC166" s="73"/>
      <c r="AD166" s="74"/>
      <c r="AE166" s="80" t="s">
        <v>1513</v>
      </c>
      <c r="AF166" s="80">
        <v>13160</v>
      </c>
      <c r="AG166" s="80">
        <v>12424</v>
      </c>
      <c r="AH166" s="80">
        <v>36604</v>
      </c>
      <c r="AI166" s="80">
        <v>29077</v>
      </c>
      <c r="AJ166" s="80"/>
      <c r="AK166" s="80" t="s">
        <v>1662</v>
      </c>
      <c r="AL166" s="80" t="s">
        <v>1764</v>
      </c>
      <c r="AM166" s="84" t="s">
        <v>1832</v>
      </c>
      <c r="AN166" s="80"/>
      <c r="AO166" s="82">
        <v>41326.92630787037</v>
      </c>
      <c r="AP166" s="84" t="s">
        <v>1952</v>
      </c>
      <c r="AQ166" s="80" t="b">
        <v>0</v>
      </c>
      <c r="AR166" s="80" t="b">
        <v>0</v>
      </c>
      <c r="AS166" s="80" t="b">
        <v>1</v>
      </c>
      <c r="AT166" s="80" t="s">
        <v>1298</v>
      </c>
      <c r="AU166" s="80">
        <v>369</v>
      </c>
      <c r="AV166" s="84" t="s">
        <v>1965</v>
      </c>
      <c r="AW166" s="80" t="b">
        <v>0</v>
      </c>
      <c r="AX166" s="80" t="s">
        <v>2031</v>
      </c>
      <c r="AY166" s="84" t="s">
        <v>2195</v>
      </c>
      <c r="AZ166" s="80" t="s">
        <v>65</v>
      </c>
      <c r="BA166" s="80" t="str">
        <f>REPLACE(INDEX(GroupVertices[Group],MATCH(Vertices[[#This Row],[Vertex]],GroupVertices[Vertex],0)),1,1,"")</f>
        <v>4</v>
      </c>
      <c r="BB166" s="48"/>
      <c r="BC166" s="48"/>
      <c r="BD166" s="48"/>
      <c r="BE166" s="48"/>
      <c r="BF166" s="48"/>
      <c r="BG166" s="48"/>
      <c r="BH166" s="48"/>
      <c r="BI166" s="48"/>
      <c r="BJ166" s="48"/>
      <c r="BK166" s="48"/>
      <c r="BL166" s="48"/>
      <c r="BM166" s="49"/>
      <c r="BN166" s="48"/>
      <c r="BO166" s="49"/>
      <c r="BP166" s="48"/>
      <c r="BQ166" s="49"/>
      <c r="BR166" s="48"/>
      <c r="BS166" s="49"/>
      <c r="BT166" s="48"/>
      <c r="BU166" s="2"/>
      <c r="BV166" s="3"/>
      <c r="BW166" s="3"/>
      <c r="BX166" s="3"/>
      <c r="BY166" s="3"/>
    </row>
    <row r="167" spans="1:77" ht="41.45" customHeight="1">
      <c r="A167" s="89" t="s">
        <v>388</v>
      </c>
      <c r="C167" s="90"/>
      <c r="D167" s="90" t="s">
        <v>64</v>
      </c>
      <c r="E167" s="91">
        <v>191.19344659581452</v>
      </c>
      <c r="F167" s="92">
        <v>99.88376173964315</v>
      </c>
      <c r="G167" s="103" t="s">
        <v>779</v>
      </c>
      <c r="H167" s="90"/>
      <c r="I167" s="93" t="s">
        <v>388</v>
      </c>
      <c r="J167" s="94"/>
      <c r="K167" s="94"/>
      <c r="L167" s="93" t="s">
        <v>2361</v>
      </c>
      <c r="M167" s="95">
        <v>39.7383375682619</v>
      </c>
      <c r="N167" s="96">
        <v>7775.62939453125</v>
      </c>
      <c r="O167" s="96">
        <v>6908.8671875</v>
      </c>
      <c r="P167" s="97"/>
      <c r="Q167" s="98"/>
      <c r="R167" s="98"/>
      <c r="S167" s="99"/>
      <c r="T167" s="48">
        <v>0</v>
      </c>
      <c r="U167" s="48">
        <v>3</v>
      </c>
      <c r="V167" s="49">
        <v>1</v>
      </c>
      <c r="W167" s="49">
        <v>0.002242</v>
      </c>
      <c r="X167" s="49">
        <v>0.005887</v>
      </c>
      <c r="Y167" s="49">
        <v>0.739929</v>
      </c>
      <c r="Z167" s="49">
        <v>0.3333333333333333</v>
      </c>
      <c r="AA167" s="49">
        <v>0</v>
      </c>
      <c r="AB167" s="100">
        <v>167</v>
      </c>
      <c r="AC167" s="100"/>
      <c r="AD167" s="101"/>
      <c r="AE167" s="80" t="s">
        <v>1514</v>
      </c>
      <c r="AF167" s="80">
        <v>379</v>
      </c>
      <c r="AG167" s="80">
        <v>1381</v>
      </c>
      <c r="AH167" s="80">
        <v>3107</v>
      </c>
      <c r="AI167" s="80">
        <v>991</v>
      </c>
      <c r="AJ167" s="80"/>
      <c r="AK167" s="80" t="s">
        <v>1663</v>
      </c>
      <c r="AL167" s="80" t="s">
        <v>1765</v>
      </c>
      <c r="AM167" s="84" t="s">
        <v>1833</v>
      </c>
      <c r="AN167" s="80"/>
      <c r="AO167" s="82">
        <v>41247.53302083333</v>
      </c>
      <c r="AP167" s="84" t="s">
        <v>1953</v>
      </c>
      <c r="AQ167" s="80" t="b">
        <v>1</v>
      </c>
      <c r="AR167" s="80" t="b">
        <v>0</v>
      </c>
      <c r="AS167" s="80" t="b">
        <v>0</v>
      </c>
      <c r="AT167" s="80" t="s">
        <v>1298</v>
      </c>
      <c r="AU167" s="80">
        <v>26</v>
      </c>
      <c r="AV167" s="84" t="s">
        <v>1965</v>
      </c>
      <c r="AW167" s="80" t="b">
        <v>0</v>
      </c>
      <c r="AX167" s="80" t="s">
        <v>2031</v>
      </c>
      <c r="AY167" s="84" t="s">
        <v>2196</v>
      </c>
      <c r="AZ167" s="80" t="s">
        <v>66</v>
      </c>
      <c r="BA167" s="80" t="str">
        <f>REPLACE(INDEX(GroupVertices[Group],MATCH(Vertices[[#This Row],[Vertex]],GroupVertices[Vertex],0)),1,1,"")</f>
        <v>6</v>
      </c>
      <c r="BB167" s="48"/>
      <c r="BC167" s="48"/>
      <c r="BD167" s="48"/>
      <c r="BE167" s="48"/>
      <c r="BF167" s="48" t="s">
        <v>587</v>
      </c>
      <c r="BG167" s="48" t="s">
        <v>587</v>
      </c>
      <c r="BH167" s="121" t="s">
        <v>2944</v>
      </c>
      <c r="BI167" s="121" t="s">
        <v>2984</v>
      </c>
      <c r="BJ167" s="121" t="s">
        <v>3068</v>
      </c>
      <c r="BK167" s="121" t="s">
        <v>3077</v>
      </c>
      <c r="BL167" s="121">
        <v>4</v>
      </c>
      <c r="BM167" s="124">
        <v>3.6036036036036037</v>
      </c>
      <c r="BN167" s="121">
        <v>2</v>
      </c>
      <c r="BO167" s="124">
        <v>1.8018018018018018</v>
      </c>
      <c r="BP167" s="121">
        <v>0</v>
      </c>
      <c r="BQ167" s="124">
        <v>0</v>
      </c>
      <c r="BR167" s="121">
        <v>105</v>
      </c>
      <c r="BS167" s="124">
        <v>94.5945945945946</v>
      </c>
      <c r="BT167" s="121">
        <v>111</v>
      </c>
      <c r="BU167" s="2"/>
      <c r="BV167" s="3"/>
      <c r="BW167" s="3"/>
      <c r="BX167" s="3"/>
      <c r="BY167"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167"/>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167">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167"/>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167"/>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167"/>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167"/>
    <dataValidation allowBlank="1" showInputMessage="1" promptTitle="Vertex Tooltip" prompt="Enter optional text that will pop up when the mouse is hovered over the vertex." errorTitle="Invalid Vertex Image Key" sqref="L3:L167"/>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167"/>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167">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167"/>
    <dataValidation allowBlank="1" showInputMessage="1" promptTitle="Vertex Label Fill Color" prompt="To select an optional fill color for the Label shape, right-click and select Select Color on the right-click menu." sqref="J3:J167"/>
    <dataValidation allowBlank="1" showInputMessage="1" promptTitle="Vertex Image File" prompt="Enter the path to an image file.  Hover over the column header for examples." errorTitle="Invalid Vertex Image Key" sqref="G3:G167"/>
    <dataValidation allowBlank="1" showInputMessage="1" promptTitle="Vertex Color" prompt="To select an optional vertex color, right-click and select Select Color on the right-click menu." sqref="C3:C167"/>
    <dataValidation allowBlank="1" showInputMessage="1" promptTitle="Vertex Opacity" prompt="Enter an optional vertex opacity between 0 (transparent) and 100 (opaque)." errorTitle="Invalid Vertex Opacity" error="The optional vertex opacity must be a whole number between 0 and 10." sqref="F3:F167"/>
    <dataValidation type="list" allowBlank="1" showInputMessage="1" showErrorMessage="1" promptTitle="Vertex Shape" prompt="Select an optional vertex shape." errorTitle="Invalid Vertex Shape" error="You have entered an invalid vertex shape.  Try selecting from the drop-down list instead." sqref="D3:D167">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167"/>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167">
      <formula1>ValidVertexLabelPositions</formula1>
    </dataValidation>
    <dataValidation allowBlank="1" showInputMessage="1" showErrorMessage="1" promptTitle="Vertex Name" prompt="Enter the name of the vertex." sqref="A3:A167"/>
  </dataValidations>
  <hyperlinks>
    <hyperlink ref="AM7" r:id="rId1" display="https://t.co/fpiqTAgDUH"/>
    <hyperlink ref="AM9" r:id="rId2" display="https://t.co/Mfc1hBSdj7"/>
    <hyperlink ref="AM10" r:id="rId3" display="https://t.co/AmRXhpANVP"/>
    <hyperlink ref="AM11" r:id="rId4" display="http://t.co/yviql6UaKq"/>
    <hyperlink ref="AM13" r:id="rId5" display="https://t.co/iTmyMWnmaY"/>
    <hyperlink ref="AM14" r:id="rId6" display="https://t.co/jhPQOgYe59"/>
    <hyperlink ref="AM17" r:id="rId7" display="https://t.co/a1LpWsQodU"/>
    <hyperlink ref="AM18" r:id="rId8" display="https://t.co/xWlZzpptfE"/>
    <hyperlink ref="AM20" r:id="rId9" display="https://t.co/ArI4WgD4Pn"/>
    <hyperlink ref="AM22" r:id="rId10" display="http://t.co/HBaBGXyhqi"/>
    <hyperlink ref="AM23" r:id="rId11" display="https://t.co/a0xotqcKph"/>
    <hyperlink ref="AM26" r:id="rId12" display="https://t.co/jWINXEeUDZ"/>
    <hyperlink ref="AM28" r:id="rId13" display="https://t.co/9775krjxKH"/>
    <hyperlink ref="AM29" r:id="rId14" display="https://t.co/XdQ4VTPwpT"/>
    <hyperlink ref="AM30" r:id="rId15" display="https://t.co/nYDhlJnYMp"/>
    <hyperlink ref="AM40" r:id="rId16" display="https://t.co/AmRXhpANVP"/>
    <hyperlink ref="AM42" r:id="rId17" display="https://t.co/XK7xClZJLs"/>
    <hyperlink ref="AM51" r:id="rId18" display="https://t.co/OcdrXYB36M"/>
    <hyperlink ref="AM52" r:id="rId19" display="https://t.co/kJJDSBAslD"/>
    <hyperlink ref="AM55" r:id="rId20" display="https://t.co/fX3BtMbMTG"/>
    <hyperlink ref="AM56" r:id="rId21" display="https://t.co/gecZaI6eHD"/>
    <hyperlink ref="AM60" r:id="rId22" display="http://t.co/o9xM8DFd2e"/>
    <hyperlink ref="AM61" r:id="rId23" display="https://t.co/S4JRZfM2mG"/>
    <hyperlink ref="AM63" r:id="rId24" display="https://t.co/sHKbPNWmzP"/>
    <hyperlink ref="AM65" r:id="rId25" display="https://t.co/znIqUBllwV"/>
    <hyperlink ref="AM66" r:id="rId26" display="https://t.co/h7hMfxoPfF"/>
    <hyperlink ref="AM67" r:id="rId27" display="https://t.co/ObPSipjsop"/>
    <hyperlink ref="AM68" r:id="rId28" display="https://t.co/9HrNsQWAj3"/>
    <hyperlink ref="AM69" r:id="rId29" display="https://t.co/hAvhAqbv5c"/>
    <hyperlink ref="AM71" r:id="rId30" display="https://t.co/xikmA0iyMo"/>
    <hyperlink ref="AM74" r:id="rId31" display="https://t.co/AeXIQC3Tcp"/>
    <hyperlink ref="AM77" r:id="rId32" display="https://t.co/NACX18Jnsv"/>
    <hyperlink ref="AM79" r:id="rId33" display="https://t.co/mAN7KKip6n"/>
    <hyperlink ref="AM80" r:id="rId34" display="https://t.co/gc2WIZ0Xse"/>
    <hyperlink ref="AM82" r:id="rId35" display="https://t.co/cOuCReAlYB"/>
    <hyperlink ref="AM83" r:id="rId36" display="https://t.co/onZdOntRMp"/>
    <hyperlink ref="AM84" r:id="rId37" display="https://t.co/ir4sE3UTxc"/>
    <hyperlink ref="AM91" r:id="rId38" display="https://t.co/GZXNdzP2Pz"/>
    <hyperlink ref="AM96" r:id="rId39" display="https://t.co/bZya8FS7PB"/>
    <hyperlink ref="AM101" r:id="rId40" display="https://t.co/MbHsfy5wSk"/>
    <hyperlink ref="AM102" r:id="rId41" display="https://t.co/SXqBMKuLCJ"/>
    <hyperlink ref="AM103" r:id="rId42" display="http://t.co/qiHMnQF7up"/>
    <hyperlink ref="AM104" r:id="rId43" display="https://t.co/9XpU9We7EK"/>
    <hyperlink ref="AM105" r:id="rId44" display="https://t.co/wyW6GrwT2m"/>
    <hyperlink ref="AM109" r:id="rId45" display="https://t.co/2HGGtbLBG0"/>
    <hyperlink ref="AM112" r:id="rId46" display="http://t.co/Ar4nChHwFq"/>
    <hyperlink ref="AM113" r:id="rId47" display="https://t.co/40Xy32Ailm"/>
    <hyperlink ref="AM115" r:id="rId48" display="https://t.co/giLKoJQj9k"/>
    <hyperlink ref="AM116" r:id="rId49" display="https://t.co/dSjGXvF8Bg"/>
    <hyperlink ref="AM118" r:id="rId50" display="https://t.co/jIlPtHg2kZ"/>
    <hyperlink ref="AM119" r:id="rId51" display="https://t.co/rZXMhv5wTV"/>
    <hyperlink ref="AM127" r:id="rId52" display="https://t.co/6de8cjIA5e"/>
    <hyperlink ref="AM129" r:id="rId53" display="http://t.co/m0idmxeUP5"/>
    <hyperlink ref="AM130" r:id="rId54" display="https://t.co/1j2rU02ad7"/>
    <hyperlink ref="AM132" r:id="rId55" display="http://t.co/3yeROHYd9Y"/>
    <hyperlink ref="AM136" r:id="rId56" display="http://t.co/UlQnOqiSWN"/>
    <hyperlink ref="AM145" r:id="rId57" display="https://t.co/G5iqO7IBSf"/>
    <hyperlink ref="AM146" r:id="rId58" display="https://t.co/ONMwB3T2xc"/>
    <hyperlink ref="AM149" r:id="rId59" display="https://t.co/LAeqtHWeOh"/>
    <hyperlink ref="AM152" r:id="rId60" display="https://t.co/rrS01E3DN7"/>
    <hyperlink ref="AM153" r:id="rId61" display="https://t.co/NnqbdvrY7B"/>
    <hyperlink ref="AM155" r:id="rId62" display="https://t.co/LgkFBMs9pt"/>
    <hyperlink ref="AM157" r:id="rId63" display="http://t.co/7jxGfumLaL"/>
    <hyperlink ref="AM158" r:id="rId64" display="https://t.co/XeCdei8xAu"/>
    <hyperlink ref="AM159" r:id="rId65" display="https://t.co/1LvNALtFSW"/>
    <hyperlink ref="AM164" r:id="rId66" display="https://t.co/kAjYnYIhSF"/>
    <hyperlink ref="AM165" r:id="rId67" display="http://t.co/k7PayyfV27"/>
    <hyperlink ref="AM166" r:id="rId68" display="https://t.co/177njUHwyH"/>
    <hyperlink ref="AM167" r:id="rId69" display="http://t.co/XWShmwdj8t"/>
    <hyperlink ref="AP3" r:id="rId70" display="https://pbs.twimg.com/profile_banners/311091156/1466544595"/>
    <hyperlink ref="AP7" r:id="rId71" display="https://pbs.twimg.com/profile_banners/142424070/1512946101"/>
    <hyperlink ref="AP8" r:id="rId72" display="https://pbs.twimg.com/profile_banners/155996561/1435878566"/>
    <hyperlink ref="AP9" r:id="rId73" display="https://pbs.twimg.com/profile_banners/852601610316525568/1492544252"/>
    <hyperlink ref="AP10" r:id="rId74" display="https://pbs.twimg.com/profile_banners/705944024/1516830461"/>
    <hyperlink ref="AP12" r:id="rId75" display="https://pbs.twimg.com/profile_banners/1630798136/1535795523"/>
    <hyperlink ref="AP13" r:id="rId76" display="https://pbs.twimg.com/profile_banners/366007237/1532841317"/>
    <hyperlink ref="AP14" r:id="rId77" display="https://pbs.twimg.com/profile_banners/2233788032/1387116288"/>
    <hyperlink ref="AP15" r:id="rId78" display="https://pbs.twimg.com/profile_banners/117870329/1454172626"/>
    <hyperlink ref="AP17" r:id="rId79" display="https://pbs.twimg.com/profile_banners/883155282465087488/1499508323"/>
    <hyperlink ref="AP18" r:id="rId80" display="https://pbs.twimg.com/profile_banners/804126724049014784/1540954667"/>
    <hyperlink ref="AP19" r:id="rId81" display="https://pbs.twimg.com/profile_banners/703343590492266498/1515027885"/>
    <hyperlink ref="AP20" r:id="rId82" display="https://pbs.twimg.com/profile_banners/33752213/1353580752"/>
    <hyperlink ref="AP22" r:id="rId83" display="https://pbs.twimg.com/profile_banners/1621273135/1420488984"/>
    <hyperlink ref="AP23" r:id="rId84" display="https://pbs.twimg.com/profile_banners/921709183/1371402476"/>
    <hyperlink ref="AP24" r:id="rId85" display="https://pbs.twimg.com/profile_banners/83011510/1493027516"/>
    <hyperlink ref="AP25" r:id="rId86" display="https://pbs.twimg.com/profile_banners/82936271/1360624501"/>
    <hyperlink ref="AP26" r:id="rId87" display="https://pbs.twimg.com/profile_banners/798409656683130884/1503628664"/>
    <hyperlink ref="AP27" r:id="rId88" display="https://pbs.twimg.com/profile_banners/1283315502/1531797135"/>
    <hyperlink ref="AP29" r:id="rId89" display="https://pbs.twimg.com/profile_banners/1076420407/1532375944"/>
    <hyperlink ref="AP31" r:id="rId90" display="https://pbs.twimg.com/profile_banners/377213448/1444166380"/>
    <hyperlink ref="AP32" r:id="rId91" display="https://pbs.twimg.com/profile_banners/368449857/1436732605"/>
    <hyperlink ref="AP33" r:id="rId92" display="https://pbs.twimg.com/profile_banners/122233838/1379004023"/>
    <hyperlink ref="AP34" r:id="rId93" display="https://pbs.twimg.com/profile_banners/236002685/1501917921"/>
    <hyperlink ref="AP35" r:id="rId94" display="https://pbs.twimg.com/profile_banners/830917375746830336/1522872846"/>
    <hyperlink ref="AP37" r:id="rId95" display="https://pbs.twimg.com/profile_banners/130930530/1382720133"/>
    <hyperlink ref="AP40" r:id="rId96" display="https://pbs.twimg.com/profile_banners/867824066/1480193589"/>
    <hyperlink ref="AP41" r:id="rId97" display="https://pbs.twimg.com/profile_banners/1520144329/1542170648"/>
    <hyperlink ref="AP42" r:id="rId98" display="https://pbs.twimg.com/profile_banners/707952408723374081/1546437945"/>
    <hyperlink ref="AP43" r:id="rId99" display="https://pbs.twimg.com/profile_banners/1028048898810671105/1542862593"/>
    <hyperlink ref="AP45" r:id="rId100" display="https://pbs.twimg.com/profile_banners/1921502138/1384747919"/>
    <hyperlink ref="AP47" r:id="rId101" display="https://pbs.twimg.com/profile_banners/69518944/1460461277"/>
    <hyperlink ref="AP49" r:id="rId102" display="https://pbs.twimg.com/profile_banners/918267763508043776/1507775275"/>
    <hyperlink ref="AP51" r:id="rId103" display="https://pbs.twimg.com/profile_banners/15581273/1545302472"/>
    <hyperlink ref="AP52" r:id="rId104" display="https://pbs.twimg.com/profile_banners/49279876/1515361700"/>
    <hyperlink ref="AP53" r:id="rId105" display="https://pbs.twimg.com/profile_banners/52361670/1512145355"/>
    <hyperlink ref="AP55" r:id="rId106" display="https://pbs.twimg.com/profile_banners/1033795339252375553/1535561530"/>
    <hyperlink ref="AP57" r:id="rId107" display="https://pbs.twimg.com/profile_banners/314671889/1394857043"/>
    <hyperlink ref="AP58" r:id="rId108" display="https://pbs.twimg.com/profile_banners/766647722250240000/1547224695"/>
    <hyperlink ref="AP60" r:id="rId109" display="https://pbs.twimg.com/profile_banners/1914129900/1398515286"/>
    <hyperlink ref="AP61" r:id="rId110" display="https://pbs.twimg.com/profile_banners/627590540/1498824207"/>
    <hyperlink ref="AP62" r:id="rId111" display="https://pbs.twimg.com/profile_banners/19091530/1512338626"/>
    <hyperlink ref="AP63" r:id="rId112" display="https://pbs.twimg.com/profile_banners/918131138660626433/1507818853"/>
    <hyperlink ref="AP64" r:id="rId113" display="https://pbs.twimg.com/profile_banners/19771686/1447740162"/>
    <hyperlink ref="AP65" r:id="rId114" display="https://pbs.twimg.com/profile_banners/724599761211412480/1546940540"/>
    <hyperlink ref="AP66" r:id="rId115" display="https://pbs.twimg.com/profile_banners/739921424681447424/1465293853"/>
    <hyperlink ref="AP67" r:id="rId116" display="https://pbs.twimg.com/profile_banners/36943804/1507111652"/>
    <hyperlink ref="AP68" r:id="rId117" display="https://pbs.twimg.com/profile_banners/780530754354675712/1523546216"/>
    <hyperlink ref="AP69" r:id="rId118" display="https://pbs.twimg.com/profile_banners/123908935/1479453146"/>
    <hyperlink ref="AP70" r:id="rId119" display="https://pbs.twimg.com/profile_banners/2814987443/1413236893"/>
    <hyperlink ref="AP73" r:id="rId120" display="https://pbs.twimg.com/profile_banners/1306929332/1497640912"/>
    <hyperlink ref="AP74" r:id="rId121" display="https://pbs.twimg.com/profile_banners/346476728/1545927059"/>
    <hyperlink ref="AP76" r:id="rId122" display="https://pbs.twimg.com/profile_banners/783273551050731520/1475752154"/>
    <hyperlink ref="AP77" r:id="rId123" display="https://pbs.twimg.com/profile_banners/924280983536402432/1509201550"/>
    <hyperlink ref="AP78" r:id="rId124" display="https://pbs.twimg.com/profile_banners/514688965/1531428695"/>
    <hyperlink ref="AP79" r:id="rId125" display="https://pbs.twimg.com/profile_banners/3784502836/1531310022"/>
    <hyperlink ref="AP80" r:id="rId126" display="https://pbs.twimg.com/profile_banners/4517577682/1467227072"/>
    <hyperlink ref="AP81" r:id="rId127" display="https://pbs.twimg.com/profile_banners/800075637725622272/1479588906"/>
    <hyperlink ref="AP82" r:id="rId128" display="https://pbs.twimg.com/profile_banners/1411421064/1428167364"/>
    <hyperlink ref="AP83" r:id="rId129" display="https://pbs.twimg.com/profile_banners/257934490/1476162828"/>
    <hyperlink ref="AP84" r:id="rId130" display="https://pbs.twimg.com/profile_banners/2944929267/1535907804"/>
    <hyperlink ref="AP85" r:id="rId131" display="https://pbs.twimg.com/profile_banners/354865017/1385835406"/>
    <hyperlink ref="AP88" r:id="rId132" display="https://pbs.twimg.com/profile_banners/3242263403/1496536051"/>
    <hyperlink ref="AP89" r:id="rId133" display="https://pbs.twimg.com/profile_banners/129955381/1537165451"/>
    <hyperlink ref="AP90" r:id="rId134" display="https://pbs.twimg.com/profile_banners/17733495/1446541570"/>
    <hyperlink ref="AP91" r:id="rId135" display="https://pbs.twimg.com/profile_banners/745679075281408000/1467474245"/>
    <hyperlink ref="AP92" r:id="rId136" display="https://pbs.twimg.com/profile_banners/466412216/1412626124"/>
    <hyperlink ref="AP93" r:id="rId137" display="https://pbs.twimg.com/profile_banners/2277084192/1536968366"/>
    <hyperlink ref="AP94" r:id="rId138" display="https://pbs.twimg.com/profile_banners/405687663/1360539838"/>
    <hyperlink ref="AP98" r:id="rId139" display="https://pbs.twimg.com/profile_banners/594104791/1473151739"/>
    <hyperlink ref="AP100" r:id="rId140" display="https://pbs.twimg.com/profile_banners/598249897/1412313281"/>
    <hyperlink ref="AP101" r:id="rId141" display="https://pbs.twimg.com/profile_banners/1654919335/1483049559"/>
    <hyperlink ref="AP102" r:id="rId142" display="https://pbs.twimg.com/profile_banners/27013292/1458296880"/>
    <hyperlink ref="AP103" r:id="rId143" display="https://pbs.twimg.com/profile_banners/38489678/1547613313"/>
    <hyperlink ref="AP105" r:id="rId144" display="https://pbs.twimg.com/profile_banners/3406768217/1478459948"/>
    <hyperlink ref="AP106" r:id="rId145" display="https://pbs.twimg.com/profile_banners/98460371/1541425229"/>
    <hyperlink ref="AP107" r:id="rId146" display="https://pbs.twimg.com/profile_banners/2255503206/1522788945"/>
    <hyperlink ref="AP108" r:id="rId147" display="https://pbs.twimg.com/profile_banners/2863795479/1527618732"/>
    <hyperlink ref="AP109" r:id="rId148" display="https://pbs.twimg.com/profile_banners/1248350874/1454450911"/>
    <hyperlink ref="AP110" r:id="rId149" display="https://pbs.twimg.com/profile_banners/269558153/1545985812"/>
    <hyperlink ref="AP111" r:id="rId150" display="https://pbs.twimg.com/profile_banners/3345969779/1541685539"/>
    <hyperlink ref="AP112" r:id="rId151" display="https://pbs.twimg.com/profile_banners/113382870/1436975449"/>
    <hyperlink ref="AP114" r:id="rId152" display="https://pbs.twimg.com/profile_banners/344402858/1412580130"/>
    <hyperlink ref="AP116" r:id="rId153" display="https://pbs.twimg.com/profile_banners/16949344/1406283080"/>
    <hyperlink ref="AP117" r:id="rId154" display="https://pbs.twimg.com/profile_banners/743452169936969728/1466342274"/>
    <hyperlink ref="AP118" r:id="rId155" display="https://pbs.twimg.com/profile_banners/31466326/1545343588"/>
    <hyperlink ref="AP121" r:id="rId156" display="https://pbs.twimg.com/profile_banners/371935104/1464778353"/>
    <hyperlink ref="AP122" r:id="rId157" display="https://pbs.twimg.com/profile_banners/26074941/1409690352"/>
    <hyperlink ref="AP124" r:id="rId158" display="https://pbs.twimg.com/profile_banners/29952748/1527546246"/>
    <hyperlink ref="AP126" r:id="rId159" display="https://pbs.twimg.com/profile_banners/1154484210/1537012679"/>
    <hyperlink ref="AP127" r:id="rId160" display="https://pbs.twimg.com/profile_banners/2364351836/1479567197"/>
    <hyperlink ref="AP128" r:id="rId161" display="https://pbs.twimg.com/profile_banners/378119710/1519325123"/>
    <hyperlink ref="AP129" r:id="rId162" display="https://pbs.twimg.com/profile_banners/216218120/1362098726"/>
    <hyperlink ref="AP130" r:id="rId163" display="https://pbs.twimg.com/profile_banners/720136240532692993/1488385317"/>
    <hyperlink ref="AP132" r:id="rId164" display="https://pbs.twimg.com/profile_banners/16232565/1494988270"/>
    <hyperlink ref="AP135" r:id="rId165" display="https://pbs.twimg.com/profile_banners/868234904/1405983028"/>
    <hyperlink ref="AP137" r:id="rId166" display="https://pbs.twimg.com/profile_banners/2751106757/1465844982"/>
    <hyperlink ref="AP138" r:id="rId167" display="https://pbs.twimg.com/profile_banners/861276958189113344/1533287940"/>
    <hyperlink ref="AP140" r:id="rId168" display="https://pbs.twimg.com/profile_banners/89288276/1484294298"/>
    <hyperlink ref="AP141" r:id="rId169" display="https://pbs.twimg.com/profile_banners/854957995083649024/1492717044"/>
    <hyperlink ref="AP142" r:id="rId170" display="https://pbs.twimg.com/profile_banners/2905202033/1469731828"/>
    <hyperlink ref="AP145" r:id="rId171" display="https://pbs.twimg.com/profile_banners/850632506/1535823785"/>
    <hyperlink ref="AP146" r:id="rId172" display="https://pbs.twimg.com/profile_banners/799127485/1544277890"/>
    <hyperlink ref="AP148" r:id="rId173" display="https://pbs.twimg.com/profile_banners/37236806/1521339970"/>
    <hyperlink ref="AP149" r:id="rId174" display="https://pbs.twimg.com/profile_banners/406136615/1368109406"/>
    <hyperlink ref="AP151" r:id="rId175" display="https://pbs.twimg.com/profile_banners/1014013377012797441/1542888477"/>
    <hyperlink ref="AP152" r:id="rId176" display="https://pbs.twimg.com/profile_banners/478730842/1545684596"/>
    <hyperlink ref="AP153" r:id="rId177" display="https://pbs.twimg.com/profile_banners/228756043/1542315390"/>
    <hyperlink ref="AP155" r:id="rId178" display="https://pbs.twimg.com/profile_banners/735725389/1543261454"/>
    <hyperlink ref="AP157" r:id="rId179" display="https://pbs.twimg.com/profile_banners/552679805/1431902141"/>
    <hyperlink ref="AP158" r:id="rId180" display="https://pbs.twimg.com/profile_banners/2814861620/1508837250"/>
    <hyperlink ref="AP159" r:id="rId181" display="https://pbs.twimg.com/profile_banners/2468835818/1408033076"/>
    <hyperlink ref="AP160" r:id="rId182" display="https://pbs.twimg.com/profile_banners/555137417/1447918195"/>
    <hyperlink ref="AP161" r:id="rId183" display="https://pbs.twimg.com/profile_banners/418209986/1443891177"/>
    <hyperlink ref="AP162" r:id="rId184" display="https://pbs.twimg.com/profile_banners/703621566567989250/1502650174"/>
    <hyperlink ref="AP163" r:id="rId185" display="https://pbs.twimg.com/profile_banners/2256882608/1528943767"/>
    <hyperlink ref="AP164" r:id="rId186" display="https://pbs.twimg.com/profile_banners/54548089/1511195214"/>
    <hyperlink ref="AP165" r:id="rId187" display="https://pbs.twimg.com/profile_banners/245739696/1432207050"/>
    <hyperlink ref="AP166" r:id="rId188" display="https://pbs.twimg.com/profile_banners/1206145507/1545000937"/>
    <hyperlink ref="AP167" r:id="rId189" display="https://pbs.twimg.com/profile_banners/988717153/1401457763"/>
    <hyperlink ref="AV3" r:id="rId190" display="http://abs.twimg.com/images/themes/theme1/bg.png"/>
    <hyperlink ref="AV4" r:id="rId191" display="http://abs.twimg.com/images/themes/theme1/bg.png"/>
    <hyperlink ref="AV6" r:id="rId192" display="http://abs.twimg.com/images/themes/theme1/bg.png"/>
    <hyperlink ref="AV7" r:id="rId193" display="http://abs.twimg.com/images/themes/theme1/bg.png"/>
    <hyperlink ref="AV8" r:id="rId194" display="http://abs.twimg.com/images/themes/theme9/bg.gif"/>
    <hyperlink ref="AV10" r:id="rId195" display="http://abs.twimg.com/images/themes/theme1/bg.png"/>
    <hyperlink ref="AV11" r:id="rId196" display="http://abs.twimg.com/images/themes/theme1/bg.png"/>
    <hyperlink ref="AV12" r:id="rId197" display="http://abs.twimg.com/images/themes/theme14/bg.gif"/>
    <hyperlink ref="AV13" r:id="rId198" display="http://abs.twimg.com/images/themes/theme1/bg.png"/>
    <hyperlink ref="AV14" r:id="rId199" display="http://abs.twimg.com/images/themes/theme1/bg.png"/>
    <hyperlink ref="AV15" r:id="rId200" display="http://abs.twimg.com/images/themes/theme1/bg.png"/>
    <hyperlink ref="AV16" r:id="rId201" display="http://abs.twimg.com/images/themes/theme1/bg.png"/>
    <hyperlink ref="AV18" r:id="rId202" display="http://abs.twimg.com/images/themes/theme1/bg.png"/>
    <hyperlink ref="AV20" r:id="rId203" display="http://abs.twimg.com/images/themes/theme1/bg.png"/>
    <hyperlink ref="AV21" r:id="rId204" display="http://abs.twimg.com/images/themes/theme1/bg.png"/>
    <hyperlink ref="AV22" r:id="rId205" display="http://abs.twimg.com/images/themes/theme18/bg.gif"/>
    <hyperlink ref="AV23" r:id="rId206" display="http://abs.twimg.com/images/themes/theme2/bg.gif"/>
    <hyperlink ref="AV24" r:id="rId207" display="http://abs.twimg.com/images/themes/theme14/bg.gif"/>
    <hyperlink ref="AV25" r:id="rId208" display="http://abs.twimg.com/images/themes/theme15/bg.png"/>
    <hyperlink ref="AV27" r:id="rId209" display="http://abs.twimg.com/images/themes/theme1/bg.png"/>
    <hyperlink ref="AV28" r:id="rId210" display="http://abs.twimg.com/images/themes/theme1/bg.png"/>
    <hyperlink ref="AV29" r:id="rId211" display="http://abs.twimg.com/images/themes/theme1/bg.png"/>
    <hyperlink ref="AV31" r:id="rId212" display="http://abs.twimg.com/images/themes/theme1/bg.png"/>
    <hyperlink ref="AV32" r:id="rId213" display="http://abs.twimg.com/images/themes/theme1/bg.png"/>
    <hyperlink ref="AV33" r:id="rId214" display="http://abs.twimg.com/images/themes/theme13/bg.gif"/>
    <hyperlink ref="AV34" r:id="rId215" display="http://abs.twimg.com/images/themes/theme1/bg.png"/>
    <hyperlink ref="AV35" r:id="rId216" display="http://abs.twimg.com/images/themes/theme1/bg.png"/>
    <hyperlink ref="AV36" r:id="rId217" display="http://abs.twimg.com/images/themes/theme14/bg.gif"/>
    <hyperlink ref="AV37" r:id="rId218" display="http://abs.twimg.com/images/themes/theme15/bg.png"/>
    <hyperlink ref="AV38" r:id="rId219" display="http://abs.twimg.com/images/themes/theme15/bg.png"/>
    <hyperlink ref="AV39" r:id="rId220" display="http://abs.twimg.com/images/themes/theme1/bg.png"/>
    <hyperlink ref="AV40" r:id="rId221" display="http://abs.twimg.com/images/themes/theme1/bg.png"/>
    <hyperlink ref="AV41" r:id="rId222" display="http://abs.twimg.com/images/themes/theme1/bg.png"/>
    <hyperlink ref="AV44" r:id="rId223" display="http://abs.twimg.com/images/themes/theme1/bg.png"/>
    <hyperlink ref="AV45" r:id="rId224" display="http://abs.twimg.com/images/themes/theme1/bg.png"/>
    <hyperlink ref="AV47" r:id="rId225" display="http://abs.twimg.com/images/themes/theme8/bg.gif"/>
    <hyperlink ref="AV48" r:id="rId226" display="http://abs.twimg.com/images/themes/theme1/bg.png"/>
    <hyperlink ref="AV50" r:id="rId227" display="http://abs.twimg.com/images/themes/theme1/bg.png"/>
    <hyperlink ref="AV51" r:id="rId228" display="http://abs.twimg.com/images/themes/theme1/bg.png"/>
    <hyperlink ref="AV52" r:id="rId229" display="http://abs.twimg.com/images/themes/theme15/bg.png"/>
    <hyperlink ref="AV53" r:id="rId230" display="http://abs.twimg.com/images/themes/theme1/bg.png"/>
    <hyperlink ref="AV54" r:id="rId231" display="http://abs.twimg.com/images/themes/theme1/bg.png"/>
    <hyperlink ref="AV55" r:id="rId232" display="http://abs.twimg.com/images/themes/theme1/bg.png"/>
    <hyperlink ref="AV57" r:id="rId233" display="http://abs.twimg.com/images/themes/theme1/bg.png"/>
    <hyperlink ref="AV59" r:id="rId234" display="http://abs.twimg.com/images/themes/theme1/bg.png"/>
    <hyperlink ref="AV60" r:id="rId235" display="http://abs.twimg.com/images/themes/theme1/bg.png"/>
    <hyperlink ref="AV61" r:id="rId236" display="http://abs.twimg.com/images/themes/theme15/bg.png"/>
    <hyperlink ref="AV62" r:id="rId237" display="http://abs.twimg.com/images/themes/theme9/bg.gif"/>
    <hyperlink ref="AV64" r:id="rId238" display="http://abs.twimg.com/images/themes/theme1/bg.png"/>
    <hyperlink ref="AV65" r:id="rId239" display="http://abs.twimg.com/images/themes/theme1/bg.png"/>
    <hyperlink ref="AV67" r:id="rId240" display="http://abs.twimg.com/images/themes/theme1/bg.png"/>
    <hyperlink ref="AV68" r:id="rId241" display="http://abs.twimg.com/images/themes/theme1/bg.png"/>
    <hyperlink ref="AV69" r:id="rId242" display="http://abs.twimg.com/images/themes/theme17/bg.gif"/>
    <hyperlink ref="AV70" r:id="rId243" display="http://abs.twimg.com/images/themes/theme1/bg.png"/>
    <hyperlink ref="AV71" r:id="rId244" display="http://abs.twimg.com/images/themes/theme1/bg.png"/>
    <hyperlink ref="AV72" r:id="rId245" display="http://abs.twimg.com/images/themes/theme1/bg.png"/>
    <hyperlink ref="AV73" r:id="rId246" display="http://abs.twimg.com/images/themes/theme1/bg.png"/>
    <hyperlink ref="AV74" r:id="rId247" display="http://abs.twimg.com/images/themes/theme19/bg.gif"/>
    <hyperlink ref="AV77" r:id="rId248" display="http://abs.twimg.com/images/themes/theme1/bg.png"/>
    <hyperlink ref="AV78" r:id="rId249" display="http://abs.twimg.com/images/themes/theme1/bg.png"/>
    <hyperlink ref="AV79" r:id="rId250" display="http://abs.twimg.com/images/themes/theme1/bg.png"/>
    <hyperlink ref="AV80" r:id="rId251" display="http://abs.twimg.com/images/themes/theme1/bg.png"/>
    <hyperlink ref="AV82" r:id="rId252" display="http://abs.twimg.com/images/themes/theme1/bg.png"/>
    <hyperlink ref="AV83" r:id="rId253" display="http://abs.twimg.com/images/themes/theme1/bg.png"/>
    <hyperlink ref="AV84" r:id="rId254" display="http://abs.twimg.com/images/themes/theme1/bg.png"/>
    <hyperlink ref="AV85" r:id="rId255" display="http://abs.twimg.com/images/themes/theme1/bg.png"/>
    <hyperlink ref="AV86" r:id="rId256" display="http://abs.twimg.com/images/themes/theme1/bg.png"/>
    <hyperlink ref="AV87" r:id="rId257" display="http://abs.twimg.com/images/themes/theme1/bg.png"/>
    <hyperlink ref="AV88" r:id="rId258" display="http://abs.twimg.com/images/themes/theme1/bg.png"/>
    <hyperlink ref="AV89" r:id="rId259" display="http://abs.twimg.com/images/themes/theme6/bg.gif"/>
    <hyperlink ref="AV90" r:id="rId260" display="http://abs.twimg.com/images/themes/theme3/bg.gif"/>
    <hyperlink ref="AV91" r:id="rId261" display="http://abs.twimg.com/images/themes/theme1/bg.png"/>
    <hyperlink ref="AV92" r:id="rId262" display="http://abs.twimg.com/images/themes/theme1/bg.png"/>
    <hyperlink ref="AV93" r:id="rId263" display="http://abs.twimg.com/images/themes/theme1/bg.png"/>
    <hyperlink ref="AV94" r:id="rId264" display="http://abs.twimg.com/images/themes/theme1/bg.png"/>
    <hyperlink ref="AV96" r:id="rId265" display="http://abs.twimg.com/images/themes/theme1/bg.png"/>
    <hyperlink ref="AV98" r:id="rId266" display="http://abs.twimg.com/images/themes/theme1/bg.png"/>
    <hyperlink ref="AV100" r:id="rId267" display="http://abs.twimg.com/images/themes/theme14/bg.gif"/>
    <hyperlink ref="AV101" r:id="rId268" display="http://abs.twimg.com/images/themes/theme1/bg.png"/>
    <hyperlink ref="AV102" r:id="rId269" display="http://abs.twimg.com/images/themes/theme1/bg.png"/>
    <hyperlink ref="AV103" r:id="rId270" display="http://abs.twimg.com/images/themes/theme2/bg.gif"/>
    <hyperlink ref="AV104" r:id="rId271" display="http://abs.twimg.com/images/themes/theme1/bg.png"/>
    <hyperlink ref="AV105" r:id="rId272" display="http://abs.twimg.com/images/themes/theme1/bg.png"/>
    <hyperlink ref="AV106" r:id="rId273" display="http://abs.twimg.com/images/themes/theme5/bg.gif"/>
    <hyperlink ref="AV107" r:id="rId274" display="http://abs.twimg.com/images/themes/theme15/bg.png"/>
    <hyperlink ref="AV108" r:id="rId275" display="http://abs.twimg.com/images/themes/theme1/bg.png"/>
    <hyperlink ref="AV109" r:id="rId276" display="http://abs.twimg.com/images/themes/theme1/bg.png"/>
    <hyperlink ref="AV110" r:id="rId277" display="http://abs.twimg.com/images/themes/theme1/bg.png"/>
    <hyperlink ref="AV111" r:id="rId278" display="http://abs.twimg.com/images/themes/theme18/bg.gif"/>
    <hyperlink ref="AV112" r:id="rId279" display="http://abs.twimg.com/images/themes/theme1/bg.png"/>
    <hyperlink ref="AV113" r:id="rId280" display="http://abs.twimg.com/images/themes/theme1/bg.png"/>
    <hyperlink ref="AV114" r:id="rId281" display="http://abs.twimg.com/images/themes/theme1/bg.png"/>
    <hyperlink ref="AV115" r:id="rId282" display="http://abs.twimg.com/images/themes/theme1/bg.png"/>
    <hyperlink ref="AV116" r:id="rId283" display="http://abs.twimg.com/images/themes/theme1/bg.png"/>
    <hyperlink ref="AV118" r:id="rId284" display="http://abs.twimg.com/images/themes/theme5/bg.gif"/>
    <hyperlink ref="AV120" r:id="rId285" display="http://abs.twimg.com/images/themes/theme19/bg.gif"/>
    <hyperlink ref="AV121" r:id="rId286" display="http://abs.twimg.com/images/themes/theme1/bg.png"/>
    <hyperlink ref="AV122" r:id="rId287" display="http://abs.twimg.com/images/themes/theme1/bg.png"/>
    <hyperlink ref="AV123" r:id="rId288" display="http://abs.twimg.com/images/themes/theme1/bg.png"/>
    <hyperlink ref="AV124" r:id="rId289" display="http://abs.twimg.com/images/themes/theme13/bg.gif"/>
    <hyperlink ref="AV125" r:id="rId290" display="http://abs.twimg.com/images/themes/theme1/bg.png"/>
    <hyperlink ref="AV126" r:id="rId291" display="http://abs.twimg.com/images/themes/theme1/bg.png"/>
    <hyperlink ref="AV127" r:id="rId292" display="http://abs.twimg.com/images/themes/theme1/bg.png"/>
    <hyperlink ref="AV128" r:id="rId293" display="http://abs.twimg.com/images/themes/theme5/bg.gif"/>
    <hyperlink ref="AV129" r:id="rId294" display="http://abs.twimg.com/images/themes/theme1/bg.png"/>
    <hyperlink ref="AV132" r:id="rId295" display="http://abs.twimg.com/images/themes/theme1/bg.png"/>
    <hyperlink ref="AV134" r:id="rId296" display="http://abs.twimg.com/images/themes/theme1/bg.png"/>
    <hyperlink ref="AV135" r:id="rId297" display="http://abs.twimg.com/images/themes/theme6/bg.gif"/>
    <hyperlink ref="AV136" r:id="rId298" display="http://abs.twimg.com/images/themes/theme1/bg.png"/>
    <hyperlink ref="AV137" r:id="rId299" display="http://abs.twimg.com/images/themes/theme1/bg.png"/>
    <hyperlink ref="AV139" r:id="rId300" display="http://abs.twimg.com/images/themes/theme1/bg.png"/>
    <hyperlink ref="AV140" r:id="rId301" display="http://abs.twimg.com/images/themes/theme1/bg.png"/>
    <hyperlink ref="AV142" r:id="rId302" display="http://abs.twimg.com/images/themes/theme1/bg.png"/>
    <hyperlink ref="AV143" r:id="rId303" display="http://abs.twimg.com/images/themes/theme1/bg.png"/>
    <hyperlink ref="AV144" r:id="rId304" display="http://abs.twimg.com/images/themes/theme1/bg.png"/>
    <hyperlink ref="AV145" r:id="rId305" display="http://abs.twimg.com/images/themes/theme1/bg.png"/>
    <hyperlink ref="AV146" r:id="rId306" display="http://abs.twimg.com/images/themes/theme1/bg.png"/>
    <hyperlink ref="AV147" r:id="rId307" display="http://abs.twimg.com/images/themes/theme1/bg.png"/>
    <hyperlink ref="AV148" r:id="rId308" display="http://abs.twimg.com/images/themes/theme1/bg.png"/>
    <hyperlink ref="AV149" r:id="rId309" display="http://abs.twimg.com/images/themes/theme14/bg.gif"/>
    <hyperlink ref="AV150" r:id="rId310" display="http://abs.twimg.com/images/themes/theme1/bg.png"/>
    <hyperlink ref="AV152" r:id="rId311" display="http://abs.twimg.com/images/themes/theme1/bg.png"/>
    <hyperlink ref="AV153" r:id="rId312" display="http://abs.twimg.com/images/themes/theme1/bg.png"/>
    <hyperlink ref="AV155" r:id="rId313" display="http://abs.twimg.com/images/themes/theme1/bg.png"/>
    <hyperlink ref="AV157" r:id="rId314" display="http://abs.twimg.com/images/themes/theme1/bg.png"/>
    <hyperlink ref="AV158" r:id="rId315" display="http://abs.twimg.com/images/themes/theme1/bg.png"/>
    <hyperlink ref="AV159" r:id="rId316" display="http://abs.twimg.com/images/themes/theme1/bg.png"/>
    <hyperlink ref="AV160" r:id="rId317" display="http://abs.twimg.com/images/themes/theme1/bg.png"/>
    <hyperlink ref="AV161" r:id="rId318" display="http://abs.twimg.com/images/themes/theme1/bg.png"/>
    <hyperlink ref="AV163" r:id="rId319" display="http://abs.twimg.com/images/themes/theme1/bg.png"/>
    <hyperlink ref="AV164" r:id="rId320" display="http://abs.twimg.com/images/themes/theme1/bg.png"/>
    <hyperlink ref="AV165" r:id="rId321" display="http://abs.twimg.com/images/themes/theme1/bg.png"/>
    <hyperlink ref="AV166" r:id="rId322" display="http://abs.twimg.com/images/themes/theme1/bg.png"/>
    <hyperlink ref="AV167" r:id="rId323" display="http://abs.twimg.com/images/themes/theme1/bg.png"/>
    <hyperlink ref="G3" r:id="rId324" display="http://pbs.twimg.com/profile_images/546936026988806144/KQEhQ6De_normal.jpeg"/>
    <hyperlink ref="G4" r:id="rId325" display="http://pbs.twimg.com/profile_images/1016458635323506689/qo-gpei__normal.jpg"/>
    <hyperlink ref="G5" r:id="rId326" display="http://abs.twimg.com/sticky/default_profile_images/default_profile_normal.png"/>
    <hyperlink ref="G6" r:id="rId327" display="http://pbs.twimg.com/profile_images/674253367045177345/rbc5Q0F5_normal.jpg"/>
    <hyperlink ref="G7" r:id="rId328" display="http://pbs.twimg.com/profile_images/1055196750150074368/Nk0t7Ukn_normal.jpg"/>
    <hyperlink ref="G8" r:id="rId329" display="http://pbs.twimg.com/profile_images/1047473906360229889/teXsLL1L_normal.jpg"/>
    <hyperlink ref="G9" r:id="rId330" display="http://pbs.twimg.com/profile_images/1022094693126074369/bA64NuNg_normal.jpg"/>
    <hyperlink ref="G10" r:id="rId331" display="http://pbs.twimg.com/profile_images/378800000356963215/7b87d5c360583e770c087682f0a6e13e_normal.png"/>
    <hyperlink ref="G11" r:id="rId332" display="http://pbs.twimg.com/profile_images/2144938269/Slicer_normal.jpg"/>
    <hyperlink ref="G12" r:id="rId333" display="http://pbs.twimg.com/profile_images/1082698420660461568/u3rCM2-0_normal.jpg"/>
    <hyperlink ref="G13" r:id="rId334" display="http://pbs.twimg.com/profile_images/923927677337300993/RW-b6t6q_normal.jpg"/>
    <hyperlink ref="G14" r:id="rId335" display="http://pbs.twimg.com/profile_images/997875100832731136/m4DFLWas_normal.jpg"/>
    <hyperlink ref="G15" r:id="rId336" display="http://pbs.twimg.com/profile_images/1060330524462460928/2wwAJNOl_normal.jpg"/>
    <hyperlink ref="G16" r:id="rId337" display="http://abs.twimg.com/sticky/default_profile_images/default_profile_normal.png"/>
    <hyperlink ref="G17" r:id="rId338" display="http://pbs.twimg.com/profile_images/883312995325140993/VJEjzmov_normal.jpg"/>
    <hyperlink ref="G18" r:id="rId339" display="http://pbs.twimg.com/profile_images/1023654424667992064/_HOzxt3e_normal.jpg"/>
    <hyperlink ref="G19" r:id="rId340" display="http://pbs.twimg.com/profile_images/969031472991604736/OUs22g4Z_normal.jpg"/>
    <hyperlink ref="G20" r:id="rId341" display="http://pbs.twimg.com/profile_images/1766896172/image_normal.jpg"/>
    <hyperlink ref="G21" r:id="rId342" display="http://abs.twimg.com/sticky/default_profile_images/default_profile_normal.png"/>
    <hyperlink ref="G22" r:id="rId343" display="http://pbs.twimg.com/profile_images/979479890893459457/Ep_obtr4_normal.jpg"/>
    <hyperlink ref="G23" r:id="rId344" display="http://pbs.twimg.com/profile_images/576623519473262592/qJq6dEXE_normal.jpeg"/>
    <hyperlink ref="G24" r:id="rId345" display="http://pbs.twimg.com/profile_images/1033707401856397312/qsB4_LPz_normal.jpg"/>
    <hyperlink ref="G25" r:id="rId346" display="http://pbs.twimg.com/profile_images/477688273/me__Small__normal.jpg"/>
    <hyperlink ref="G26" r:id="rId347" display="http://pbs.twimg.com/profile_images/1003751765215514624/Lp1sLS2m_normal.jpg"/>
    <hyperlink ref="G27" r:id="rId348" display="http://pbs.twimg.com/profile_images/750452160287023104/mLWPIg5u_normal.jpg"/>
    <hyperlink ref="G28" r:id="rId349" display="http://pbs.twimg.com/profile_images/1459916859/Screen_shot_2011-07-25_at_14.07.46_normal.JPG"/>
    <hyperlink ref="G29" r:id="rId350" display="http://pbs.twimg.com/profile_images/1035556836756283392/I9K-TB5e_normal.jpg"/>
    <hyperlink ref="G30" r:id="rId351" display="http://pbs.twimg.com/profile_images/976863789969760256/MiCl--0J_normal.jpg"/>
    <hyperlink ref="G31" r:id="rId352" display="http://pbs.twimg.com/profile_images/964242765231116288/za11CWCF_normal.jpg"/>
    <hyperlink ref="G32" r:id="rId353" display="http://pbs.twimg.com/profile_images/477549557887152128/g9oNzt7X_normal.jpeg"/>
    <hyperlink ref="G33" r:id="rId354" display="http://pbs.twimg.com/profile_images/1000334346375528448/1t9rl4gq_normal.jpg"/>
    <hyperlink ref="G34" r:id="rId355" display="http://pbs.twimg.com/profile_images/1044612830949978113/-c2MY80d_normal.jpg"/>
    <hyperlink ref="G35" r:id="rId356" display="http://pbs.twimg.com/profile_images/830928729471856641/d-_afPO1_normal.jpg"/>
    <hyperlink ref="G36" r:id="rId357" display="http://pbs.twimg.com/profile_images/479520702114971648/DvKyWHmy_normal.jpeg"/>
    <hyperlink ref="G37" r:id="rId358" display="http://pbs.twimg.com/profile_images/688843035413737478/w9HVMkOj_normal.jpg"/>
    <hyperlink ref="G38" r:id="rId359" display="http://pbs.twimg.com/profile_images/972935338510479365/5irg5Sb0_normal.jpg"/>
    <hyperlink ref="G39" r:id="rId360" display="http://pbs.twimg.com/profile_images/1074667557037268992/pgXFAhMM_normal.jpg"/>
    <hyperlink ref="G40" r:id="rId361" display="http://pbs.twimg.com/profile_images/884378642696081409/7x-K4cOG_normal.jpg"/>
    <hyperlink ref="G41" r:id="rId362" display="http://pbs.twimg.com/profile_images/1062566822300524545/qYVKwOub_normal.jpg"/>
    <hyperlink ref="G42" r:id="rId363" display="http://pbs.twimg.com/profile_images/908344315549814784/WHXWGcHg_normal.jpg"/>
    <hyperlink ref="G43" r:id="rId364" display="http://pbs.twimg.com/profile_images/1028052987317559296/m6orhR77_normal.jpg"/>
    <hyperlink ref="G44" r:id="rId365" display="http://pbs.twimg.com/profile_images/795332377975386112/NgoU0LFW_normal.jpg"/>
    <hyperlink ref="G45" r:id="rId366" display="http://pbs.twimg.com/profile_images/622858360518537221/M11aOJ3b_normal.jpg"/>
    <hyperlink ref="G46" r:id="rId367" display="http://abs.twimg.com/sticky/default_profile_images/default_profile_normal.png"/>
    <hyperlink ref="G47" r:id="rId368" display="http://pbs.twimg.com/profile_images/1080293863976304640/DXvGaPCo_normal.jpg"/>
    <hyperlink ref="G48" r:id="rId369" display="http://pbs.twimg.com/profile_images/2200983656/image_normal.jpg"/>
    <hyperlink ref="G49" r:id="rId370" display="http://pbs.twimg.com/profile_images/918302114019004417/3QDjSCjg_normal.jpg"/>
    <hyperlink ref="G50" r:id="rId371" display="http://pbs.twimg.com/profile_images/1043089554734043136/4BZVaHrA_normal.jpg"/>
    <hyperlink ref="G51" r:id="rId372" display="http://pbs.twimg.com/profile_images/1075702646235906048/98BcNUBm_normal.jpg"/>
    <hyperlink ref="G52" r:id="rId373" display="http://pbs.twimg.com/profile_images/905723211555282945/Ddqcu4FA_normal.jpg"/>
    <hyperlink ref="G53" r:id="rId374" display="http://pbs.twimg.com/profile_images/936631614045675520/r1OhT6v-_normal.jpg"/>
    <hyperlink ref="G54" r:id="rId375" display="http://pbs.twimg.com/profile_images/727239253529350144/Syga1r2Z_normal.jpg"/>
    <hyperlink ref="G55" r:id="rId376" display="http://pbs.twimg.com/profile_images/1078543392529879041/0iUpX5MQ_normal.jpg"/>
    <hyperlink ref="G56" r:id="rId377" display="http://pbs.twimg.com/profile_images/991485592478220289/KAAvwnAA_normal.jpg"/>
    <hyperlink ref="G57" r:id="rId378" display="http://pbs.twimg.com/profile_images/711920034327695360/Iluv2qo5_normal.jpg"/>
    <hyperlink ref="G58" r:id="rId379" display="http://pbs.twimg.com/profile_images/862266032509132801/rXXSp4eP_normal.jpg"/>
    <hyperlink ref="G59" r:id="rId380" display="http://pbs.twimg.com/profile_images/458313313898606593/JarCy6Ef_normal.jpeg"/>
    <hyperlink ref="G60" r:id="rId381" display="http://pbs.twimg.com/profile_images/914134935459508224/0undbHoq_normal.jpg"/>
    <hyperlink ref="G61" r:id="rId382" display="http://pbs.twimg.com/profile_images/1026423536834043905/bAFtf1hq_normal.jpg"/>
    <hyperlink ref="G62" r:id="rId383" display="http://pbs.twimg.com/profile_images/937441879288877058/TOYVYqPI_normal.jpg"/>
    <hyperlink ref="G63" r:id="rId384" display="http://pbs.twimg.com/profile_images/936188961340448768/Jippi28N_normal.jpg"/>
    <hyperlink ref="G64" r:id="rId385" display="http://pbs.twimg.com/profile_images/673798829632811008/7KaJRWdp_normal.jpg"/>
    <hyperlink ref="G65" r:id="rId386" display="http://pbs.twimg.com/profile_images/1047032161222692864/rG-uOvvE_normal.jpg"/>
    <hyperlink ref="G66" r:id="rId387" display="http://pbs.twimg.com/profile_images/739922432702750720/n69V-jF9_normal.jpg"/>
    <hyperlink ref="G67" r:id="rId388" display="http://pbs.twimg.com/profile_images/924959964095008768/cHfRRucw_normal.jpg"/>
    <hyperlink ref="G68" r:id="rId389" display="http://pbs.twimg.com/profile_images/984447114729218049/YvGiUhea_normal.jpg"/>
    <hyperlink ref="G69" r:id="rId390" display="http://pbs.twimg.com/profile_images/602089466594009088/F3ASdrpX_normal.png"/>
    <hyperlink ref="G70" r:id="rId391" display="http://pbs.twimg.com/profile_images/521778868479201281/CIDTzlm6_normal.jpeg"/>
    <hyperlink ref="G71" r:id="rId392" display="http://pbs.twimg.com/profile_images/910575272289820672/eKVIxCq5_normal.jpg"/>
    <hyperlink ref="G72" r:id="rId393" display="http://pbs.twimg.com/profile_images/406108660/DSC00135_normal.jpg"/>
    <hyperlink ref="G73" r:id="rId394" display="http://pbs.twimg.com/profile_images/605776619878236161/NEuToMCO_normal.jpg"/>
    <hyperlink ref="G74" r:id="rId395" display="http://pbs.twimg.com/profile_images/1074759741719670784/s2cpgrQX_normal.jpg"/>
    <hyperlink ref="G75" r:id="rId396" display="http://pbs.twimg.com/profile_images/866946060308107264/69vLGdKb_normal.jpg"/>
    <hyperlink ref="G76" r:id="rId397" display="http://pbs.twimg.com/profile_images/783986614674530304/egSkFeK7_normal.jpg"/>
    <hyperlink ref="G77" r:id="rId398" display="http://pbs.twimg.com/profile_images/924288154965889024/A_xnjolt_normal.jpg"/>
    <hyperlink ref="G78" r:id="rId399" display="http://pbs.twimg.com/profile_images/1017511806728892416/H-YZsxVd_normal.jpg"/>
    <hyperlink ref="G79" r:id="rId400" display="http://pbs.twimg.com/profile_images/1017014054685159424/ChvlTCG2_normal.jpg"/>
    <hyperlink ref="G80" r:id="rId401" display="http://pbs.twimg.com/profile_images/1023235084927807488/FVXfGjUv_normal.jpg"/>
    <hyperlink ref="G81" r:id="rId402" display="http://pbs.twimg.com/profile_images/800079742120685568/gtjE2dtS_normal.jpg"/>
    <hyperlink ref="G82" r:id="rId403" display="http://pbs.twimg.com/profile_images/799920897889075200/T0LPj-rB_normal.jpg"/>
    <hyperlink ref="G83" r:id="rId404" display="http://pbs.twimg.com/profile_images/862039501572456448/Q1kcZPbg_normal.jpg"/>
    <hyperlink ref="G84" r:id="rId405" display="http://pbs.twimg.com/profile_images/1036302831144321024/td3FJjQ4_normal.jpg"/>
    <hyperlink ref="G85" r:id="rId406" display="http://pbs.twimg.com/profile_images/3395580597/ce0c65a3660220e7b17ee2a963e3f90e_normal.jpeg"/>
    <hyperlink ref="G86" r:id="rId407" display="http://pbs.twimg.com/profile_images/1050351135373086720/zfB_OX9N_normal.jpg"/>
    <hyperlink ref="G87" r:id="rId408" display="http://pbs.twimg.com/profile_images/494896731490770944/Qtp0ZImA_normal.jpeg"/>
    <hyperlink ref="G88" r:id="rId409" display="http://pbs.twimg.com/profile_images/596759113356419072/yyy0yR8s_normal.jpg"/>
    <hyperlink ref="G89" r:id="rId410" display="http://pbs.twimg.com/profile_images/1084764040704995328/Y2ksmk7O_normal.jpg"/>
    <hyperlink ref="G90" r:id="rId411" display="http://pbs.twimg.com/profile_images/667807492869660672/iUyna6Ev_normal.jpg"/>
    <hyperlink ref="G91" r:id="rId412" display="http://pbs.twimg.com/profile_images/749266957007020033/8iKOTe9E_normal.jpg"/>
    <hyperlink ref="G92" r:id="rId413" display="http://pbs.twimg.com/profile_images/519217526434037760/5ulU5v_H_normal.jpeg"/>
    <hyperlink ref="G93" r:id="rId414" display="http://pbs.twimg.com/profile_images/953627170127179777/bbpARPDS_normal.jpg"/>
    <hyperlink ref="G94" r:id="rId415" display="http://pbs.twimg.com/profile_images/3208602002/9badfd95323cb8f9f3d45067fcc66ea3_normal.jpeg"/>
    <hyperlink ref="G95" r:id="rId416" display="http://pbs.twimg.com/profile_images/1006025629731471361/Nxke3LN5_normal.jpg"/>
    <hyperlink ref="G96" r:id="rId417" display="http://pbs.twimg.com/profile_images/828012195724324864/G_V65G5I_normal.jpg"/>
    <hyperlink ref="G97" r:id="rId418" display="http://abs.twimg.com/sticky/default_profile_images/default_profile_normal.png"/>
    <hyperlink ref="G98" r:id="rId419" display="http://pbs.twimg.com/profile_images/443136397386317824/6BbAe8XR_normal.jpeg"/>
    <hyperlink ref="G99" r:id="rId420" display="http://pbs.twimg.com/profile_images/873928608636694528/HZQCJY6G_normal.jpg"/>
    <hyperlink ref="G100" r:id="rId421" display="http://pbs.twimg.com/profile_images/378800000296164270/c8ba5b1c6f4b98714124a972ecaed582_normal.jpeg"/>
    <hyperlink ref="G101" r:id="rId422" display="http://pbs.twimg.com/profile_images/970042224850464768/Ha8F4NQO_normal.jpg"/>
    <hyperlink ref="G102" r:id="rId423" display="http://pbs.twimg.com/profile_images/378800000725668351/16bf102fc319d621a456d9f821071253_normal.jpeg"/>
    <hyperlink ref="G103" r:id="rId424" display="http://pbs.twimg.com/profile_images/971418190294130688/hOVYgfbh_normal.jpg"/>
    <hyperlink ref="G104" r:id="rId425" display="http://pbs.twimg.com/profile_images/842690251369910272/Ktaly4xa_normal.jpg"/>
    <hyperlink ref="G105" r:id="rId426" display="http://pbs.twimg.com/profile_images/1072276222795767808/XAGFPpQr_normal.jpg"/>
    <hyperlink ref="G106" r:id="rId427" display="http://pbs.twimg.com/profile_images/1070415999747452928/oUemhr7F_normal.jpg"/>
    <hyperlink ref="G107" r:id="rId428" display="http://pbs.twimg.com/profile_images/858032422209933314/KzLg_zqi_normal.jpg"/>
    <hyperlink ref="G108" r:id="rId429" display="http://pbs.twimg.com/profile_images/824314387477524484/ER3GB9aF_normal.jpg"/>
    <hyperlink ref="G109" r:id="rId430" display="http://pbs.twimg.com/profile_images/1083101933777219584/eLazy9B1_normal.jpg"/>
    <hyperlink ref="G110" r:id="rId431" display="http://pbs.twimg.com/profile_images/1046678639624896514/uKmAB43g_normal.jpg"/>
    <hyperlink ref="G111" r:id="rId432" display="http://pbs.twimg.com/profile_images/1048996962165579777/ncCRYU-a_normal.jpg"/>
    <hyperlink ref="G112" r:id="rId433" display="http://pbs.twimg.com/profile_images/621345475053113344/BFhOGdEB_normal.jpg"/>
    <hyperlink ref="G113" r:id="rId434" display="http://pbs.twimg.com/profile_images/835478223081390084/sWmzZTJo_normal.jpg"/>
    <hyperlink ref="G114" r:id="rId435" display="http://pbs.twimg.com/profile_images/544456943642103808/Aos9Xz5m_normal.jpeg"/>
    <hyperlink ref="G115" r:id="rId436" display="http://pbs.twimg.com/profile_images/660501929890566145/y6ylhPVh_normal.jpg"/>
    <hyperlink ref="G116" r:id="rId437" display="http://pbs.twimg.com/profile_images/1080448671672688640/Gm2jMSf__normal.jpg"/>
    <hyperlink ref="G117" r:id="rId438" display="http://pbs.twimg.com/profile_images/744519066644262912/uGszUnKd_normal.jpg"/>
    <hyperlink ref="G118" r:id="rId439" display="http://pbs.twimg.com/profile_images/1075872892997525504/NOUcTs6m_normal.jpg"/>
    <hyperlink ref="G119" r:id="rId440" display="http://pbs.twimg.com/profile_images/740852577244483585/2hys5KRz_normal.jpg"/>
    <hyperlink ref="G120" r:id="rId441" display="http://pbs.twimg.com/profile_images/729454787163475968/lfDO3vfT_normal.jpg"/>
    <hyperlink ref="G121" r:id="rId442" display="http://pbs.twimg.com/profile_images/1022758668213936128/dSqRmriy_normal.jpg"/>
    <hyperlink ref="G122" r:id="rId443" display="http://pbs.twimg.com/profile_images/378800000125057205/2f194327236f4a8744e8d9752e06f478_normal.jpeg"/>
    <hyperlink ref="G123" r:id="rId444" display="http://pbs.twimg.com/profile_images/701884504999227393/Ceh0kv7D_normal.jpg"/>
    <hyperlink ref="G124" r:id="rId445" display="http://pbs.twimg.com/profile_images/1001236273145802752/cQ90lQC1_normal.jpg"/>
    <hyperlink ref="G125" r:id="rId446" display="http://pbs.twimg.com/profile_images/685162345027493888/5rcAJwb0_normal.jpg"/>
    <hyperlink ref="G126" r:id="rId447" display="http://pbs.twimg.com/profile_images/1039210055017656326/_UGL40rm_normal.jpg"/>
    <hyperlink ref="G127" r:id="rId448" display="http://pbs.twimg.com/profile_images/1015034507949412352/I_Co9fYO_normal.jpg"/>
    <hyperlink ref="G128" r:id="rId449" display="http://pbs.twimg.com/profile_images/1064081329942392833/XiTiMxna_normal.jpg"/>
    <hyperlink ref="G129" r:id="rId450" display="http://pbs.twimg.com/profile_images/601159550415278080/KWc-kOeb_normal.jpg"/>
    <hyperlink ref="G130" r:id="rId451" display="http://pbs.twimg.com/profile_images/988122993095270401/uzRzAzKu_normal.jpg"/>
    <hyperlink ref="G131" r:id="rId452" display="http://pbs.twimg.com/profile_images/955302072659988480/PzhchRQk_normal.jpg"/>
    <hyperlink ref="G132" r:id="rId453" display="http://pbs.twimg.com/profile_images/378800000744134752/802a11ecd5341bd768d59fe874354eba_normal.jpeg"/>
    <hyperlink ref="G133" r:id="rId454" display="http://pbs.twimg.com/profile_images/1001273044784967680/aOv19Q16_normal.jpg"/>
    <hyperlink ref="G134" r:id="rId455" display="http://abs.twimg.com/sticky/default_profile_images/default_profile_normal.png"/>
    <hyperlink ref="G135" r:id="rId456" display="http://pbs.twimg.com/profile_images/856442006788337664/B3w7Q1sc_normal.jpg"/>
    <hyperlink ref="G136" r:id="rId457" display="http://pbs.twimg.com/profile_images/2586260591/image_normal.jpg"/>
    <hyperlink ref="G137" r:id="rId458" display="http://pbs.twimg.com/profile_images/742433430953185285/iLg_titt_normal.jpg"/>
    <hyperlink ref="G138" r:id="rId459" display="http://pbs.twimg.com/profile_images/1025310047818133505/3mC1SYFQ_normal.jpg"/>
    <hyperlink ref="G139" r:id="rId460" display="http://pbs.twimg.com/profile_images/1850950477/IMG_0027_normal.jpg"/>
    <hyperlink ref="G140" r:id="rId461" display="http://pbs.twimg.com/profile_images/794458812480679936/HVL5npbv_normal.jpg"/>
    <hyperlink ref="G141" r:id="rId462" display="http://pbs.twimg.com/profile_images/855143385753157636/zhFj0lr4_normal.jpg"/>
    <hyperlink ref="G142" r:id="rId463" display="http://pbs.twimg.com/profile_images/936219523954376704/zfn4HsMF_normal.jpg"/>
    <hyperlink ref="G143" r:id="rId464" display="http://pbs.twimg.com/profile_images/614443150753538048/hYFBkqtO_normal.jpg"/>
    <hyperlink ref="G144" r:id="rId465" display="http://pbs.twimg.com/profile_images/744254222837907456/wZ29N5Jt_normal.jpg"/>
    <hyperlink ref="G145" r:id="rId466" display="http://pbs.twimg.com/profile_images/1085908292310716416/iz7c6G8R_normal.jpg"/>
    <hyperlink ref="G146" r:id="rId467" display="http://pbs.twimg.com/profile_images/1006496018203111425/Mq0xYLI-_normal.jpg"/>
    <hyperlink ref="G147" r:id="rId468" display="http://abs.twimg.com/sticky/default_profile_images/default_profile_normal.png"/>
    <hyperlink ref="G148" r:id="rId469" display="http://pbs.twimg.com/profile_images/979929738641920000/vR05XoE3_normal.jpg"/>
    <hyperlink ref="G149" r:id="rId470" display="http://pbs.twimg.com/profile_images/736548681378201604/Eare8Mpd_normal.jpg"/>
    <hyperlink ref="G150" r:id="rId471" display="http://pbs.twimg.com/profile_images/429643644321034240/UtWz5V6F_normal.jpeg"/>
    <hyperlink ref="G151" r:id="rId472" display="http://pbs.twimg.com/profile_images/1065577628894142464/K8-6L82z_normal.jpg"/>
    <hyperlink ref="G152" r:id="rId473" display="http://pbs.twimg.com/profile_images/1078571461609172992/U-07ZgqU_normal.jpg"/>
    <hyperlink ref="G153" r:id="rId474" display="http://pbs.twimg.com/profile_images/634005986492084225/_erpgdzV_normal.png"/>
    <hyperlink ref="G154" r:id="rId475" display="http://pbs.twimg.com/profile_images/1062462363281117184/v0wLG8Fa_normal.jpg"/>
    <hyperlink ref="G155" r:id="rId476" display="http://pbs.twimg.com/profile_images/716339377694240768/ClnlMINk_normal.jpg"/>
    <hyperlink ref="G156" r:id="rId477" display="http://abs.twimg.com/sticky/default_profile_images/default_profile_normal.png"/>
    <hyperlink ref="G157" r:id="rId478" display="http://pbs.twimg.com/profile_images/2109900213/wcrr-logo_normal.jpg"/>
    <hyperlink ref="G158" r:id="rId479" display="http://pbs.twimg.com/profile_images/512222033086668800/GnVHIAZY_normal.png"/>
    <hyperlink ref="G159" r:id="rId480" display="http://pbs.twimg.com/profile_images/991548335382147072/qP_O9MY__normal.jpg"/>
    <hyperlink ref="G160" r:id="rId481" display="http://pbs.twimg.com/profile_images/667448231371083777/yr3mvUQ0_normal.jpg"/>
    <hyperlink ref="G161" r:id="rId482" display="http://pbs.twimg.com/profile_images/950905694882066432/EriQ4brO_normal.jpg"/>
    <hyperlink ref="G162" r:id="rId483" display="http://pbs.twimg.com/profile_images/896825052699795457/wHm0nA-A_normal.jpg"/>
    <hyperlink ref="G163" r:id="rId484" display="http://pbs.twimg.com/profile_images/439582514139889664/HPuGzhUm_normal.jpeg"/>
    <hyperlink ref="G164" r:id="rId485" display="http://pbs.twimg.com/profile_images/548272798930440192/upZ-Yf-Y_normal.jpeg"/>
    <hyperlink ref="G165" r:id="rId486" display="http://pbs.twimg.com/profile_images/474526659249332226/NLEBcBjJ_normal.jpeg"/>
    <hyperlink ref="G166" r:id="rId487" display="http://pbs.twimg.com/profile_images/1014272128689033216/QGL0FELi_normal.jpg"/>
    <hyperlink ref="G167" r:id="rId488" display="http://pbs.twimg.com/profile_images/3497596029/4e250e3419787bbde1d91f95559ade48_normal.jpeg"/>
    <hyperlink ref="AY3" r:id="rId489" display="https://twitter.com/huwmcc"/>
    <hyperlink ref="AY4" r:id="rId490" display="https://twitter.com/jillkellyne42"/>
    <hyperlink ref="AY5" r:id="rId491" display="https://twitter.com/berna_camposuci"/>
    <hyperlink ref="AY6" r:id="rId492" display="https://twitter.com/nuttchristopher"/>
    <hyperlink ref="AY7" r:id="rId493" display="https://twitter.com/wilkinsonjonny"/>
    <hyperlink ref="AY8" r:id="rId494" display="https://twitter.com/patrickmedicine"/>
    <hyperlink ref="AY9" r:id="rId495" display="https://twitter.com/robyncjohnston"/>
    <hyperlink ref="AY10" r:id="rId496" display="https://twitter.com/critcarereviews"/>
    <hyperlink ref="AY11" r:id="rId497" display="https://twitter.com/theslicer"/>
    <hyperlink ref="AY12" r:id="rId498" display="https://twitter.com/jbpara999"/>
    <hyperlink ref="AY13" r:id="rId499" display="https://twitter.com/stephen_t_webb"/>
    <hyperlink ref="AY14" r:id="rId500" display="https://twitter.com/dylanmackayphd"/>
    <hyperlink ref="AY15" r:id="rId501" display="https://twitter.com/timothygirard"/>
    <hyperlink ref="AY16" r:id="rId502" display="https://twitter.com/paperworkmonkey"/>
    <hyperlink ref="AY17" r:id="rId503" display="https://twitter.com/sunpi_2017"/>
    <hyperlink ref="AY18" r:id="rId504" display="https://twitter.com/sgdambrauskas"/>
    <hyperlink ref="AY19" r:id="rId505" display="https://twitter.com/f_g_zampieri"/>
    <hyperlink ref="AY20" r:id="rId506" display="https://twitter.com/gutopell"/>
    <hyperlink ref="AY21" r:id="rId507" display="https://twitter.com/ellen_t16"/>
    <hyperlink ref="AY22" r:id="rId508" display="https://twitter.com/goodsamapp"/>
    <hyperlink ref="AY23" r:id="rId509" display="https://twitter.com/anniebruton"/>
    <hyperlink ref="AY24" r:id="rId510" display="https://twitter.com/welshgasdoc"/>
    <hyperlink ref="AY25" r:id="rId511" display="https://twitter.com/jasondwalker"/>
    <hyperlink ref="AY26" r:id="rId512" display="https://twitter.com/zimickmd"/>
    <hyperlink ref="AY27" r:id="rId513" display="https://twitter.com/mitchpage3"/>
    <hyperlink ref="AY28" r:id="rId514" display="https://twitter.com/andyneill"/>
    <hyperlink ref="AY29" r:id="rId515" display="https://twitter.com/eoinkr"/>
    <hyperlink ref="AY30" r:id="rId516" display="https://twitter.com/toddrice_icu"/>
    <hyperlink ref="AY31" r:id="rId517" display="https://twitter.com/psychdrd"/>
    <hyperlink ref="AY32" r:id="rId518" display="https://twitter.com/adrianhumphry"/>
    <hyperlink ref="AY33" r:id="rId519" display="https://twitter.com/mattluney"/>
    <hyperlink ref="AY34" r:id="rId520" display="https://twitter.com/tomacairns"/>
    <hyperlink ref="AY35" r:id="rId521" display="https://twitter.com/accpnr"/>
    <hyperlink ref="AY36" r:id="rId522" display="https://twitter.com/scimedic"/>
    <hyperlink ref="AY37" r:id="rId523" display="https://twitter.com/bryan_reidy"/>
    <hyperlink ref="AY38" r:id="rId524" display="https://twitter.com/lordothebrocean"/>
    <hyperlink ref="AY39" r:id="rId525" display="https://twitter.com/annabatchelor"/>
    <hyperlink ref="AY40" r:id="rId526" display="https://twitter.com/ljmottram"/>
    <hyperlink ref="AY41" r:id="rId527" display="https://twitter.com/kelly1_catriona"/>
    <hyperlink ref="AY42" r:id="rId528" display="https://twitter.com/titanichotelbel"/>
    <hyperlink ref="AY43" r:id="rId529" display="https://twitter.com/tcnguyen1207"/>
    <hyperlink ref="AY44" r:id="rId530" display="https://twitter.com/caz_sampson"/>
    <hyperlink ref="AY45" r:id="rId531" display="https://twitter.com/ccinquisitivist"/>
    <hyperlink ref="AY46" r:id="rId532" display="https://twitter.com/malligai1720"/>
    <hyperlink ref="AY47" r:id="rId533" display="https://twitter.com/dramandeepsingh"/>
    <hyperlink ref="AY48" r:id="rId534" display="https://twitter.com/dramfm"/>
    <hyperlink ref="AY49" r:id="rId535" display="https://twitter.com/foam_bot"/>
    <hyperlink ref="AY50" r:id="rId536" display="https://twitter.com/monikakerck"/>
    <hyperlink ref="AY51" r:id="rId537" display="https://twitter.com/minvws"/>
    <hyperlink ref="AY52" r:id="rId538" display="https://twitter.com/nfergus"/>
    <hyperlink ref="AY53" r:id="rId539" display="https://twitter.com/lennie333"/>
    <hyperlink ref="AY54" r:id="rId540" display="https://twitter.com/caring_mobile"/>
    <hyperlink ref="AY55" r:id="rId541" display="https://twitter.com/rdxwhatelse"/>
    <hyperlink ref="AY56" r:id="rId542" display="https://twitter.com/dme_jun"/>
    <hyperlink ref="AY57" r:id="rId543" display="https://twitter.com/jlitell"/>
    <hyperlink ref="AY58" r:id="rId544" display="https://twitter.com/nw_icm"/>
    <hyperlink ref="AY59" r:id="rId545" display="https://twitter.com/heydrnik"/>
    <hyperlink ref="AY60" r:id="rId546" display="https://twitter.com/darknatter"/>
    <hyperlink ref="AY61" r:id="rId547" display="https://twitter.com/emeddoc"/>
    <hyperlink ref="AY62" r:id="rId548" display="https://twitter.com/drsgrier"/>
    <hyperlink ref="AY63" r:id="rId549" display="https://twitter.com/nbt_icu"/>
    <hyperlink ref="AY64" r:id="rId550" display="https://twitter.com/mdthemd"/>
    <hyperlink ref="AY65" r:id="rId551" display="https://twitter.com/belwaterfront"/>
    <hyperlink ref="AY66" r:id="rId552" display="https://twitter.com/nishfn"/>
    <hyperlink ref="AY67" r:id="rId553" display="https://twitter.com/qubelfast"/>
    <hyperlink ref="AY68" r:id="rId554" display="https://twitter.com/_nimdta"/>
    <hyperlink ref="AY69" r:id="rId555" display="https://twitter.com/aspihuk"/>
    <hyperlink ref="AY70" r:id="rId556" display="https://twitter.com/docatopping"/>
    <hyperlink ref="AY71" r:id="rId557" display="https://twitter.com/matthewjrowland"/>
    <hyperlink ref="AY72" r:id="rId558" display="https://twitter.com/exodear"/>
    <hyperlink ref="AY73" r:id="rId559" display="https://twitter.com/vapourninja"/>
    <hyperlink ref="AY74" r:id="rId560" display="https://twitter.com/whistlingdixie4"/>
    <hyperlink ref="AY75" r:id="rId561" display="https://twitter.com/leedsicu"/>
    <hyperlink ref="AY76" r:id="rId562" display="https://twitter.com/tinemeyhoff"/>
    <hyperlink ref="AY77" r:id="rId563" display="https://twitter.com/mortenhylander"/>
    <hyperlink ref="AY78" r:id="rId564" display="https://twitter.com/agobk"/>
    <hyperlink ref="AY79" r:id="rId565" display="https://twitter.com/kssemfoam"/>
    <hyperlink ref="AY80" r:id="rId566" display="https://twitter.com/hevinox1"/>
    <hyperlink ref="AY81" r:id="rId567" display="https://twitter.com/mary__mccarthy"/>
    <hyperlink ref="AY82" r:id="rId568" display="https://twitter.com/onelongplait"/>
    <hyperlink ref="AY83" r:id="rId569" display="https://twitter.com/agordonicu"/>
    <hyperlink ref="AY84" r:id="rId570" display="https://twitter.com/papcriticalcare"/>
    <hyperlink ref="AY85" r:id="rId571" display="https://twitter.com/craigcmac"/>
    <hyperlink ref="AY86" r:id="rId572" display="https://twitter.com/grahamccracken"/>
    <hyperlink ref="AY87" r:id="rId573" display="https://twitter.com/alangopal"/>
    <hyperlink ref="AY88" r:id="rId574" display="https://twitter.com/dearbhlakelly4"/>
    <hyperlink ref="AY89" r:id="rId575" display="https://twitter.com/rn_hugopf"/>
    <hyperlink ref="AY90" r:id="rId576" display="https://twitter.com/doced"/>
    <hyperlink ref="AY91" r:id="rId577" display="https://twitter.com/neoresearch_net"/>
    <hyperlink ref="AY92" r:id="rId578" display="https://twitter.com/andypattonirl"/>
    <hyperlink ref="AY93" r:id="rId579" display="https://twitter.com/x_81_x"/>
    <hyperlink ref="AY94" r:id="rId580" display="https://twitter.com/brigidpcollins"/>
    <hyperlink ref="AY95" r:id="rId581" display="https://twitter.com/goshpictraining"/>
    <hyperlink ref="AY96" r:id="rId582" display="https://twitter.com/ecmolumc"/>
    <hyperlink ref="AY97" r:id="rId583" display="https://twitter.com/allisonkeegan9"/>
    <hyperlink ref="AY98" r:id="rId584" display="https://twitter.com/roxycaine"/>
    <hyperlink ref="AY99" r:id="rId585" display="https://twitter.com/ericdalne"/>
    <hyperlink ref="AY100" r:id="rId586" display="https://twitter.com/rubbadoc"/>
    <hyperlink ref="AY101" r:id="rId587" display="https://twitter.com/marionkcampbell"/>
    <hyperlink ref="AY102" r:id="rId588" display="https://twitter.com/thelancet"/>
    <hyperlink ref="AY103" r:id="rId589" display="https://twitter.com/jama_current"/>
    <hyperlink ref="AY104" r:id="rId590" display="https://twitter.com/janjansenuk"/>
    <hyperlink ref="AY105" r:id="rId591" display="https://twitter.com/guscalderock"/>
    <hyperlink ref="AY106" r:id="rId592" display="https://twitter.com/albrame"/>
    <hyperlink ref="AY107" r:id="rId593" display="https://twitter.com/mjluqueh"/>
    <hyperlink ref="AY108" r:id="rId594" display="https://twitter.com/snabless"/>
    <hyperlink ref="AY109" r:id="rId595" display="https://twitter.com/thelovelymaeve"/>
    <hyperlink ref="AY110" r:id="rId596" display="https://twitter.com/kiwib"/>
    <hyperlink ref="AY111" r:id="rId597" display="https://twitter.com/lydiamemerson"/>
    <hyperlink ref="AY112" r:id="rId598" display="https://twitter.com/bronwenconnolly"/>
    <hyperlink ref="AY113" r:id="rId599" display="https://twitter.com/jennifermcgaug2"/>
    <hyperlink ref="AY114" r:id="rId600" display="https://twitter.com/sandydoc79"/>
    <hyperlink ref="AY115" r:id="rId601" display="https://twitter.com/danhind1"/>
    <hyperlink ref="AY116" r:id="rId602" display="https://twitter.com/bmj_latest"/>
    <hyperlink ref="AY117" r:id="rId603" display="https://twitter.com/docpgb"/>
    <hyperlink ref="AY118" r:id="rId604" display="https://twitter.com/matrix_mania"/>
    <hyperlink ref="AY119" r:id="rId605" display="https://twitter.com/juliet_hd"/>
    <hyperlink ref="AY120" r:id="rId606" display="https://twitter.com/catalinapilco"/>
    <hyperlink ref="AY121" r:id="rId607" display="https://twitter.com/chris_bish_78"/>
    <hyperlink ref="AY122" r:id="rId608" display="https://twitter.com/jaynaisbitt"/>
    <hyperlink ref="AY123" r:id="rId609" display="https://twitter.com/zowierochin"/>
    <hyperlink ref="AY124" r:id="rId610" display="https://twitter.com/chrisking01"/>
    <hyperlink ref="AY125" r:id="rId611" display="https://twitter.com/billyardtom"/>
    <hyperlink ref="AY126" r:id="rId612" display="https://twitter.com/fwallace1"/>
    <hyperlink ref="AY127" r:id="rId613" display="https://twitter.com/emtacommittee"/>
    <hyperlink ref="AY128" r:id="rId614" display="https://twitter.com/david_menzies"/>
    <hyperlink ref="AY129" r:id="rId615" display="https://twitter.com/docjohnhinds"/>
    <hyperlink ref="AY130" r:id="rId616" display="https://twitter.com/pstgithaiga"/>
    <hyperlink ref="AY131" r:id="rId617" display="https://twitter.com/fmusiah"/>
    <hyperlink ref="AY132" r:id="rId618" display="https://twitter.com/khome"/>
    <hyperlink ref="AY133" r:id="rId619" display="https://twitter.com/briancuthberts8"/>
    <hyperlink ref="AY134" r:id="rId620" display="https://twitter.com/gkasuki"/>
    <hyperlink ref="AY135" r:id="rId621" display="https://twitter.com/bumblebeenush"/>
    <hyperlink ref="AY136" r:id="rId622" display="https://twitter.com/clarearco"/>
    <hyperlink ref="AY137" r:id="rId623" display="https://twitter.com/lawrence_kenna"/>
    <hyperlink ref="AY138" r:id="rId624" display="https://twitter.com/m_c_mentality"/>
    <hyperlink ref="AY139" r:id="rId625" display="https://twitter.com/marcioboniatti"/>
    <hyperlink ref="AY140" r:id="rId626" display="https://twitter.com/trisha_the_doc"/>
    <hyperlink ref="AY141" r:id="rId627" display="https://twitter.com/smythm86"/>
    <hyperlink ref="AY142" r:id="rId628" display="https://twitter.com/loubylou65"/>
    <hyperlink ref="AY143" r:id="rId629" display="https://twitter.com/flaviasepsis"/>
    <hyperlink ref="AY144" r:id="rId630" display="https://twitter.com/grimshawjeremy"/>
    <hyperlink ref="AY145" r:id="rId631" display="https://twitter.com/adelinasozo"/>
    <hyperlink ref="AY146" r:id="rId632" display="https://twitter.com/cardiacaccp"/>
    <hyperlink ref="AY147" r:id="rId633" display="https://twitter.com/drmikeadlam"/>
    <hyperlink ref="AY148" r:id="rId634" display="https://twitter.com/kangupy"/>
    <hyperlink ref="AY149" r:id="rId635" display="https://twitter.com/broomedocs"/>
    <hyperlink ref="AY150" r:id="rId636" display="https://twitter.com/jiconnoly"/>
    <hyperlink ref="AY151" r:id="rId637" display="https://twitter.com/wilson83003264"/>
    <hyperlink ref="AY152" r:id="rId638" display="https://twitter.com/msshahrani"/>
    <hyperlink ref="AY153" r:id="rId639" display="https://twitter.com/drlfarrell"/>
    <hyperlink ref="AY154" r:id="rId640" display="https://twitter.com/annemccabekelly"/>
    <hyperlink ref="AY155" r:id="rId641" display="https://twitter.com/charlesweijer"/>
    <hyperlink ref="AY156" r:id="rId642" display="https://twitter.com/paulo7901gmail1"/>
    <hyperlink ref="AY157" r:id="rId643" display="https://twitter.com/westcorkrr"/>
    <hyperlink ref="AY158" r:id="rId644" display="https://twitter.com/icnarc"/>
    <hyperlink ref="AY159" r:id="rId645" display="https://twitter.com/icunutrition"/>
    <hyperlink ref="AY160" r:id="rId646" display="https://twitter.com/wokko72"/>
    <hyperlink ref="AY161" r:id="rId647" display="https://twitter.com/olly_moore"/>
    <hyperlink ref="AY162" r:id="rId648" display="https://twitter.com/janedean1975"/>
    <hyperlink ref="AY163" r:id="rId649" display="https://twitter.com/jjasonsperrymd"/>
    <hyperlink ref="AY164" r:id="rId650" display="https://twitter.com/pampers"/>
    <hyperlink ref="AY165" r:id="rId651" display="https://twitter.com/pampers_uk"/>
    <hyperlink ref="AY166" r:id="rId652" display="https://twitter.com/gmacscotland"/>
    <hyperlink ref="AY167" r:id="rId653" display="https://twitter.com/hsru_aberdeen"/>
  </hyperlinks>
  <printOptions/>
  <pageMargins left="0.7" right="0.7" top="0.75" bottom="0.75" header="0.3" footer="0.3"/>
  <pageSetup horizontalDpi="600" verticalDpi="600" orientation="portrait" r:id="rId658"/>
  <drawing r:id="rId657"/>
  <legacyDrawing r:id="rId655"/>
  <tableParts>
    <tablePart r:id="rId656"/>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21"/>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2.00390625" style="0" bestFit="1" customWidth="1"/>
    <col min="26" max="26" width="13.140625" style="0" bestFit="1" customWidth="1"/>
    <col min="27" max="27" width="13.421875" style="0" bestFit="1" customWidth="1"/>
    <col min="28" max="28" width="11.421875" style="0" bestFit="1" customWidth="1"/>
    <col min="29" max="29" width="13.28125" style="0" bestFit="1" customWidth="1"/>
    <col min="30" max="30" width="12.28125" style="0" bestFit="1" customWidth="1"/>
    <col min="31" max="31" width="15.00390625" style="0" bestFit="1" customWidth="1"/>
    <col min="32" max="32" width="9.7109375" style="0" bestFit="1" customWidth="1"/>
    <col min="33" max="33" width="18.421875" style="0" bestFit="1" customWidth="1"/>
    <col min="34" max="34" width="23.28125" style="0" bestFit="1" customWidth="1"/>
    <col min="35" max="35" width="19.421875" style="0" bestFit="1" customWidth="1"/>
    <col min="36" max="36" width="24.00390625" style="0" bestFit="1" customWidth="1"/>
    <col min="37" max="37" width="23.421875" style="0" bestFit="1" customWidth="1"/>
    <col min="38" max="38" width="28.140625" style="0" bestFit="1" customWidth="1"/>
    <col min="39" max="39" width="15.8515625" style="0" bestFit="1" customWidth="1"/>
    <col min="40" max="40" width="19.140625" style="0" bestFit="1" customWidth="1"/>
    <col min="41" max="41" width="14.421875" style="0" bestFit="1" customWidth="1"/>
  </cols>
  <sheetData>
    <row r="1" spans="2:24" ht="15">
      <c r="B1" s="53" t="s">
        <v>39</v>
      </c>
      <c r="C1" s="54"/>
      <c r="D1" s="54"/>
      <c r="E1" s="55"/>
      <c r="F1" s="51" t="s">
        <v>43</v>
      </c>
      <c r="G1" s="56" t="s">
        <v>44</v>
      </c>
      <c r="H1" s="57"/>
      <c r="I1" s="58" t="s">
        <v>40</v>
      </c>
      <c r="J1" s="59"/>
      <c r="K1" s="60" t="s">
        <v>42</v>
      </c>
      <c r="L1" s="61"/>
      <c r="M1" s="61"/>
      <c r="N1" s="61"/>
      <c r="O1" s="61"/>
      <c r="P1" s="61"/>
      <c r="Q1" s="61"/>
      <c r="R1" s="61"/>
      <c r="S1" s="61"/>
      <c r="T1" s="61"/>
      <c r="U1" s="61"/>
      <c r="V1" s="61"/>
      <c r="W1" s="61"/>
      <c r="X1" s="61"/>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2430</v>
      </c>
      <c r="Z2" s="13" t="s">
        <v>2454</v>
      </c>
      <c r="AA2" s="13" t="s">
        <v>2503</v>
      </c>
      <c r="AB2" s="13" t="s">
        <v>2586</v>
      </c>
      <c r="AC2" s="13" t="s">
        <v>2708</v>
      </c>
      <c r="AD2" s="13" t="s">
        <v>2749</v>
      </c>
      <c r="AE2" s="13" t="s">
        <v>2752</v>
      </c>
      <c r="AF2" s="13" t="s">
        <v>2773</v>
      </c>
      <c r="AG2" s="52" t="s">
        <v>3682</v>
      </c>
      <c r="AH2" s="52" t="s">
        <v>3683</v>
      </c>
      <c r="AI2" s="52" t="s">
        <v>3684</v>
      </c>
      <c r="AJ2" s="52" t="s">
        <v>3685</v>
      </c>
      <c r="AK2" s="52" t="s">
        <v>3686</v>
      </c>
      <c r="AL2" s="52" t="s">
        <v>3687</v>
      </c>
      <c r="AM2" s="52" t="s">
        <v>3688</v>
      </c>
      <c r="AN2" s="52" t="s">
        <v>3689</v>
      </c>
      <c r="AO2" s="52" t="s">
        <v>3692</v>
      </c>
    </row>
    <row r="3" spans="1:41" ht="15">
      <c r="A3" s="89" t="s">
        <v>2363</v>
      </c>
      <c r="B3" s="67" t="s">
        <v>2382</v>
      </c>
      <c r="C3" s="67" t="s">
        <v>56</v>
      </c>
      <c r="D3" s="105"/>
      <c r="E3" s="104"/>
      <c r="F3" s="106" t="s">
        <v>3701</v>
      </c>
      <c r="G3" s="107"/>
      <c r="H3" s="107"/>
      <c r="I3" s="108">
        <v>3</v>
      </c>
      <c r="J3" s="109"/>
      <c r="K3" s="48">
        <v>25</v>
      </c>
      <c r="L3" s="48">
        <v>35</v>
      </c>
      <c r="M3" s="48">
        <v>4</v>
      </c>
      <c r="N3" s="48">
        <v>39</v>
      </c>
      <c r="O3" s="48">
        <v>6</v>
      </c>
      <c r="P3" s="49">
        <v>0</v>
      </c>
      <c r="Q3" s="49">
        <v>0</v>
      </c>
      <c r="R3" s="48">
        <v>1</v>
      </c>
      <c r="S3" s="48">
        <v>0</v>
      </c>
      <c r="T3" s="48">
        <v>25</v>
      </c>
      <c r="U3" s="48">
        <v>39</v>
      </c>
      <c r="V3" s="48">
        <v>4</v>
      </c>
      <c r="W3" s="49">
        <v>2.0896</v>
      </c>
      <c r="X3" s="49">
        <v>0.055</v>
      </c>
      <c r="Y3" s="80" t="s">
        <v>2431</v>
      </c>
      <c r="Z3" s="80" t="s">
        <v>2455</v>
      </c>
      <c r="AA3" s="80" t="s">
        <v>2504</v>
      </c>
      <c r="AB3" s="86" t="s">
        <v>2587</v>
      </c>
      <c r="AC3" s="86" t="s">
        <v>2709</v>
      </c>
      <c r="AD3" s="86" t="s">
        <v>2750</v>
      </c>
      <c r="AE3" s="86" t="s">
        <v>2753</v>
      </c>
      <c r="AF3" s="86" t="s">
        <v>2774</v>
      </c>
      <c r="AG3" s="121">
        <v>50</v>
      </c>
      <c r="AH3" s="124">
        <v>7.267441860465116</v>
      </c>
      <c r="AI3" s="121">
        <v>6</v>
      </c>
      <c r="AJ3" s="124">
        <v>0.872093023255814</v>
      </c>
      <c r="AK3" s="121">
        <v>0</v>
      </c>
      <c r="AL3" s="124">
        <v>0</v>
      </c>
      <c r="AM3" s="121">
        <v>632</v>
      </c>
      <c r="AN3" s="124">
        <v>91.86046511627907</v>
      </c>
      <c r="AO3" s="121">
        <v>688</v>
      </c>
    </row>
    <row r="4" spans="1:41" ht="15">
      <c r="A4" s="89" t="s">
        <v>2364</v>
      </c>
      <c r="B4" s="67" t="s">
        <v>2383</v>
      </c>
      <c r="C4" s="67" t="s">
        <v>56</v>
      </c>
      <c r="D4" s="111"/>
      <c r="E4" s="110"/>
      <c r="F4" s="112" t="s">
        <v>3702</v>
      </c>
      <c r="G4" s="113"/>
      <c r="H4" s="113"/>
      <c r="I4" s="114">
        <v>4</v>
      </c>
      <c r="J4" s="115"/>
      <c r="K4" s="48">
        <v>21</v>
      </c>
      <c r="L4" s="48">
        <v>29</v>
      </c>
      <c r="M4" s="48">
        <v>7</v>
      </c>
      <c r="N4" s="48">
        <v>36</v>
      </c>
      <c r="O4" s="48">
        <v>8</v>
      </c>
      <c r="P4" s="49">
        <v>0</v>
      </c>
      <c r="Q4" s="49">
        <v>0</v>
      </c>
      <c r="R4" s="48">
        <v>1</v>
      </c>
      <c r="S4" s="48">
        <v>0</v>
      </c>
      <c r="T4" s="48">
        <v>21</v>
      </c>
      <c r="U4" s="48">
        <v>36</v>
      </c>
      <c r="V4" s="48">
        <v>4</v>
      </c>
      <c r="W4" s="49">
        <v>2.213152</v>
      </c>
      <c r="X4" s="49">
        <v>0.06428571428571428</v>
      </c>
      <c r="Y4" s="80" t="s">
        <v>2432</v>
      </c>
      <c r="Z4" s="80" t="s">
        <v>2456</v>
      </c>
      <c r="AA4" s="80" t="s">
        <v>2505</v>
      </c>
      <c r="AB4" s="86" t="s">
        <v>2588</v>
      </c>
      <c r="AC4" s="86" t="s">
        <v>2710</v>
      </c>
      <c r="AD4" s="86"/>
      <c r="AE4" s="86" t="s">
        <v>2754</v>
      </c>
      <c r="AF4" s="86" t="s">
        <v>2775</v>
      </c>
      <c r="AG4" s="121">
        <v>94</v>
      </c>
      <c r="AH4" s="124">
        <v>9.504550050556118</v>
      </c>
      <c r="AI4" s="121">
        <v>16</v>
      </c>
      <c r="AJ4" s="124">
        <v>1.6177957532861476</v>
      </c>
      <c r="AK4" s="121">
        <v>0</v>
      </c>
      <c r="AL4" s="124">
        <v>0</v>
      </c>
      <c r="AM4" s="121">
        <v>879</v>
      </c>
      <c r="AN4" s="124">
        <v>88.87765419615774</v>
      </c>
      <c r="AO4" s="121">
        <v>989</v>
      </c>
    </row>
    <row r="5" spans="1:41" ht="15">
      <c r="A5" s="89" t="s">
        <v>2365</v>
      </c>
      <c r="B5" s="67" t="s">
        <v>2384</v>
      </c>
      <c r="C5" s="67" t="s">
        <v>56</v>
      </c>
      <c r="D5" s="111"/>
      <c r="E5" s="110"/>
      <c r="F5" s="112" t="s">
        <v>3703</v>
      </c>
      <c r="G5" s="113"/>
      <c r="H5" s="113"/>
      <c r="I5" s="114">
        <v>5</v>
      </c>
      <c r="J5" s="115"/>
      <c r="K5" s="48">
        <v>18</v>
      </c>
      <c r="L5" s="48">
        <v>20</v>
      </c>
      <c r="M5" s="48">
        <v>10</v>
      </c>
      <c r="N5" s="48">
        <v>30</v>
      </c>
      <c r="O5" s="48">
        <v>8</v>
      </c>
      <c r="P5" s="49">
        <v>0</v>
      </c>
      <c r="Q5" s="49">
        <v>0</v>
      </c>
      <c r="R5" s="48">
        <v>1</v>
      </c>
      <c r="S5" s="48">
        <v>0</v>
      </c>
      <c r="T5" s="48">
        <v>18</v>
      </c>
      <c r="U5" s="48">
        <v>30</v>
      </c>
      <c r="V5" s="48">
        <v>5</v>
      </c>
      <c r="W5" s="49">
        <v>2.283951</v>
      </c>
      <c r="X5" s="49">
        <v>0.06862745098039216</v>
      </c>
      <c r="Y5" s="80" t="s">
        <v>2433</v>
      </c>
      <c r="Z5" s="80" t="s">
        <v>2457</v>
      </c>
      <c r="AA5" s="80" t="s">
        <v>2506</v>
      </c>
      <c r="AB5" s="86" t="s">
        <v>2589</v>
      </c>
      <c r="AC5" s="86" t="s">
        <v>2711</v>
      </c>
      <c r="AD5" s="86" t="s">
        <v>2751</v>
      </c>
      <c r="AE5" s="86" t="s">
        <v>2755</v>
      </c>
      <c r="AF5" s="86" t="s">
        <v>2776</v>
      </c>
      <c r="AG5" s="121">
        <v>39</v>
      </c>
      <c r="AH5" s="124">
        <v>6.037151702786378</v>
      </c>
      <c r="AI5" s="121">
        <v>16</v>
      </c>
      <c r="AJ5" s="124">
        <v>2.476780185758514</v>
      </c>
      <c r="AK5" s="121">
        <v>0</v>
      </c>
      <c r="AL5" s="124">
        <v>0</v>
      </c>
      <c r="AM5" s="121">
        <v>591</v>
      </c>
      <c r="AN5" s="124">
        <v>91.48606811145511</v>
      </c>
      <c r="AO5" s="121">
        <v>646</v>
      </c>
    </row>
    <row r="6" spans="1:41" ht="15">
      <c r="A6" s="89" t="s">
        <v>2366</v>
      </c>
      <c r="B6" s="67" t="s">
        <v>2385</v>
      </c>
      <c r="C6" s="67" t="s">
        <v>56</v>
      </c>
      <c r="D6" s="111"/>
      <c r="E6" s="110"/>
      <c r="F6" s="112" t="s">
        <v>3704</v>
      </c>
      <c r="G6" s="113"/>
      <c r="H6" s="113"/>
      <c r="I6" s="114">
        <v>6</v>
      </c>
      <c r="J6" s="115"/>
      <c r="K6" s="48">
        <v>15</v>
      </c>
      <c r="L6" s="48">
        <v>16</v>
      </c>
      <c r="M6" s="48">
        <v>18</v>
      </c>
      <c r="N6" s="48">
        <v>34</v>
      </c>
      <c r="O6" s="48">
        <v>13</v>
      </c>
      <c r="P6" s="49">
        <v>0</v>
      </c>
      <c r="Q6" s="49">
        <v>0</v>
      </c>
      <c r="R6" s="48">
        <v>1</v>
      </c>
      <c r="S6" s="48">
        <v>0</v>
      </c>
      <c r="T6" s="48">
        <v>15</v>
      </c>
      <c r="U6" s="48">
        <v>34</v>
      </c>
      <c r="V6" s="48">
        <v>5</v>
      </c>
      <c r="W6" s="49">
        <v>2.088889</v>
      </c>
      <c r="X6" s="49">
        <v>0.08571428571428572</v>
      </c>
      <c r="Y6" s="80" t="s">
        <v>2434</v>
      </c>
      <c r="Z6" s="80" t="s">
        <v>2458</v>
      </c>
      <c r="AA6" s="80" t="s">
        <v>2507</v>
      </c>
      <c r="AB6" s="86" t="s">
        <v>2590</v>
      </c>
      <c r="AC6" s="86" t="s">
        <v>2712</v>
      </c>
      <c r="AD6" s="86"/>
      <c r="AE6" s="86" t="s">
        <v>2756</v>
      </c>
      <c r="AF6" s="86" t="s">
        <v>2777</v>
      </c>
      <c r="AG6" s="121">
        <v>51</v>
      </c>
      <c r="AH6" s="124">
        <v>8.528428093645484</v>
      </c>
      <c r="AI6" s="121">
        <v>8</v>
      </c>
      <c r="AJ6" s="124">
        <v>1.3377926421404682</v>
      </c>
      <c r="AK6" s="121">
        <v>0</v>
      </c>
      <c r="AL6" s="124">
        <v>0</v>
      </c>
      <c r="AM6" s="121">
        <v>539</v>
      </c>
      <c r="AN6" s="124">
        <v>90.13377926421404</v>
      </c>
      <c r="AO6" s="121">
        <v>598</v>
      </c>
    </row>
    <row r="7" spans="1:41" ht="15">
      <c r="A7" s="89" t="s">
        <v>2367</v>
      </c>
      <c r="B7" s="67" t="s">
        <v>2386</v>
      </c>
      <c r="C7" s="67" t="s">
        <v>56</v>
      </c>
      <c r="D7" s="111"/>
      <c r="E7" s="110"/>
      <c r="F7" s="112" t="s">
        <v>3705</v>
      </c>
      <c r="G7" s="113"/>
      <c r="H7" s="113"/>
      <c r="I7" s="114">
        <v>7</v>
      </c>
      <c r="J7" s="115"/>
      <c r="K7" s="48">
        <v>15</v>
      </c>
      <c r="L7" s="48">
        <v>18</v>
      </c>
      <c r="M7" s="48">
        <v>10</v>
      </c>
      <c r="N7" s="48">
        <v>28</v>
      </c>
      <c r="O7" s="48">
        <v>8</v>
      </c>
      <c r="P7" s="49">
        <v>0</v>
      </c>
      <c r="Q7" s="49">
        <v>0</v>
      </c>
      <c r="R7" s="48">
        <v>1</v>
      </c>
      <c r="S7" s="48">
        <v>0</v>
      </c>
      <c r="T7" s="48">
        <v>15</v>
      </c>
      <c r="U7" s="48">
        <v>28</v>
      </c>
      <c r="V7" s="48">
        <v>4</v>
      </c>
      <c r="W7" s="49">
        <v>2.293333</v>
      </c>
      <c r="X7" s="49">
        <v>0.09047619047619047</v>
      </c>
      <c r="Y7" s="80" t="s">
        <v>2435</v>
      </c>
      <c r="Z7" s="80" t="s">
        <v>2459</v>
      </c>
      <c r="AA7" s="80" t="s">
        <v>612</v>
      </c>
      <c r="AB7" s="86" t="s">
        <v>2591</v>
      </c>
      <c r="AC7" s="86" t="s">
        <v>2713</v>
      </c>
      <c r="AD7" s="86"/>
      <c r="AE7" s="86" t="s">
        <v>2757</v>
      </c>
      <c r="AF7" s="86" t="s">
        <v>2778</v>
      </c>
      <c r="AG7" s="121">
        <v>16</v>
      </c>
      <c r="AH7" s="124">
        <v>3.11284046692607</v>
      </c>
      <c r="AI7" s="121">
        <v>38</v>
      </c>
      <c r="AJ7" s="124">
        <v>7.392996108949417</v>
      </c>
      <c r="AK7" s="121">
        <v>0</v>
      </c>
      <c r="AL7" s="124">
        <v>0</v>
      </c>
      <c r="AM7" s="121">
        <v>460</v>
      </c>
      <c r="AN7" s="124">
        <v>89.49416342412451</v>
      </c>
      <c r="AO7" s="121">
        <v>514</v>
      </c>
    </row>
    <row r="8" spans="1:41" ht="15">
      <c r="A8" s="89" t="s">
        <v>2368</v>
      </c>
      <c r="B8" s="67" t="s">
        <v>2387</v>
      </c>
      <c r="C8" s="67" t="s">
        <v>56</v>
      </c>
      <c r="D8" s="111"/>
      <c r="E8" s="110"/>
      <c r="F8" s="112" t="s">
        <v>3706</v>
      </c>
      <c r="G8" s="113"/>
      <c r="H8" s="113"/>
      <c r="I8" s="114">
        <v>8</v>
      </c>
      <c r="J8" s="115"/>
      <c r="K8" s="48">
        <v>12</v>
      </c>
      <c r="L8" s="48">
        <v>15</v>
      </c>
      <c r="M8" s="48">
        <v>12</v>
      </c>
      <c r="N8" s="48">
        <v>27</v>
      </c>
      <c r="O8" s="48">
        <v>3</v>
      </c>
      <c r="P8" s="49">
        <v>0</v>
      </c>
      <c r="Q8" s="49">
        <v>0</v>
      </c>
      <c r="R8" s="48">
        <v>1</v>
      </c>
      <c r="S8" s="48">
        <v>0</v>
      </c>
      <c r="T8" s="48">
        <v>12</v>
      </c>
      <c r="U8" s="48">
        <v>27</v>
      </c>
      <c r="V8" s="48">
        <v>3</v>
      </c>
      <c r="W8" s="49">
        <v>1.763889</v>
      </c>
      <c r="X8" s="49">
        <v>0.14393939393939395</v>
      </c>
      <c r="Y8" s="80" t="s">
        <v>2436</v>
      </c>
      <c r="Z8" s="80" t="s">
        <v>2460</v>
      </c>
      <c r="AA8" s="80" t="s">
        <v>2508</v>
      </c>
      <c r="AB8" s="86" t="s">
        <v>2592</v>
      </c>
      <c r="AC8" s="86" t="s">
        <v>2714</v>
      </c>
      <c r="AD8" s="86"/>
      <c r="AE8" s="86" t="s">
        <v>2758</v>
      </c>
      <c r="AF8" s="86" t="s">
        <v>2779</v>
      </c>
      <c r="AG8" s="121">
        <v>26</v>
      </c>
      <c r="AH8" s="124">
        <v>4.482758620689655</v>
      </c>
      <c r="AI8" s="121">
        <v>6</v>
      </c>
      <c r="AJ8" s="124">
        <v>1.0344827586206897</v>
      </c>
      <c r="AK8" s="121">
        <v>0</v>
      </c>
      <c r="AL8" s="124">
        <v>0</v>
      </c>
      <c r="AM8" s="121">
        <v>548</v>
      </c>
      <c r="AN8" s="124">
        <v>94.48275862068965</v>
      </c>
      <c r="AO8" s="121">
        <v>580</v>
      </c>
    </row>
    <row r="9" spans="1:41" ht="15">
      <c r="A9" s="89" t="s">
        <v>2369</v>
      </c>
      <c r="B9" s="67" t="s">
        <v>2388</v>
      </c>
      <c r="C9" s="67" t="s">
        <v>56</v>
      </c>
      <c r="D9" s="111"/>
      <c r="E9" s="110"/>
      <c r="F9" s="112" t="s">
        <v>3707</v>
      </c>
      <c r="G9" s="113"/>
      <c r="H9" s="113"/>
      <c r="I9" s="114">
        <v>9</v>
      </c>
      <c r="J9" s="115"/>
      <c r="K9" s="48">
        <v>12</v>
      </c>
      <c r="L9" s="48">
        <v>16</v>
      </c>
      <c r="M9" s="48">
        <v>4</v>
      </c>
      <c r="N9" s="48">
        <v>20</v>
      </c>
      <c r="O9" s="48">
        <v>6</v>
      </c>
      <c r="P9" s="49">
        <v>0</v>
      </c>
      <c r="Q9" s="49">
        <v>0</v>
      </c>
      <c r="R9" s="48">
        <v>1</v>
      </c>
      <c r="S9" s="48">
        <v>0</v>
      </c>
      <c r="T9" s="48">
        <v>12</v>
      </c>
      <c r="U9" s="48">
        <v>20</v>
      </c>
      <c r="V9" s="48">
        <v>4</v>
      </c>
      <c r="W9" s="49">
        <v>2.111111</v>
      </c>
      <c r="X9" s="49">
        <v>0.10606060606060606</v>
      </c>
      <c r="Y9" s="80" t="s">
        <v>2437</v>
      </c>
      <c r="Z9" s="80" t="s">
        <v>2461</v>
      </c>
      <c r="AA9" s="80" t="s">
        <v>2509</v>
      </c>
      <c r="AB9" s="86" t="s">
        <v>2593</v>
      </c>
      <c r="AC9" s="86" t="s">
        <v>2715</v>
      </c>
      <c r="AD9" s="86" t="s">
        <v>378</v>
      </c>
      <c r="AE9" s="86" t="s">
        <v>2759</v>
      </c>
      <c r="AF9" s="86" t="s">
        <v>2780</v>
      </c>
      <c r="AG9" s="121">
        <v>26</v>
      </c>
      <c r="AH9" s="124">
        <v>5.220883534136546</v>
      </c>
      <c r="AI9" s="121">
        <v>14</v>
      </c>
      <c r="AJ9" s="124">
        <v>2.8112449799196786</v>
      </c>
      <c r="AK9" s="121">
        <v>0</v>
      </c>
      <c r="AL9" s="124">
        <v>0</v>
      </c>
      <c r="AM9" s="121">
        <v>458</v>
      </c>
      <c r="AN9" s="124">
        <v>91.96787148594377</v>
      </c>
      <c r="AO9" s="121">
        <v>498</v>
      </c>
    </row>
    <row r="10" spans="1:41" ht="14.25" customHeight="1">
      <c r="A10" s="89" t="s">
        <v>2370</v>
      </c>
      <c r="B10" s="67" t="s">
        <v>2389</v>
      </c>
      <c r="C10" s="67" t="s">
        <v>56</v>
      </c>
      <c r="D10" s="111"/>
      <c r="E10" s="110"/>
      <c r="F10" s="112" t="s">
        <v>3708</v>
      </c>
      <c r="G10" s="113"/>
      <c r="H10" s="113"/>
      <c r="I10" s="114">
        <v>10</v>
      </c>
      <c r="J10" s="115"/>
      <c r="K10" s="48">
        <v>9</v>
      </c>
      <c r="L10" s="48">
        <v>9</v>
      </c>
      <c r="M10" s="48">
        <v>0</v>
      </c>
      <c r="N10" s="48">
        <v>9</v>
      </c>
      <c r="O10" s="48">
        <v>0</v>
      </c>
      <c r="P10" s="49">
        <v>0</v>
      </c>
      <c r="Q10" s="49">
        <v>0</v>
      </c>
      <c r="R10" s="48">
        <v>1</v>
      </c>
      <c r="S10" s="48">
        <v>0</v>
      </c>
      <c r="T10" s="48">
        <v>9</v>
      </c>
      <c r="U10" s="48">
        <v>9</v>
      </c>
      <c r="V10" s="48">
        <v>3</v>
      </c>
      <c r="W10" s="49">
        <v>1.679012</v>
      </c>
      <c r="X10" s="49">
        <v>0.125</v>
      </c>
      <c r="Y10" s="80" t="s">
        <v>2438</v>
      </c>
      <c r="Z10" s="80" t="s">
        <v>575</v>
      </c>
      <c r="AA10" s="80" t="s">
        <v>2510</v>
      </c>
      <c r="AB10" s="86" t="s">
        <v>2594</v>
      </c>
      <c r="AC10" s="86" t="s">
        <v>2716</v>
      </c>
      <c r="AD10" s="86" t="s">
        <v>272</v>
      </c>
      <c r="AE10" s="86" t="s">
        <v>2760</v>
      </c>
      <c r="AF10" s="86" t="s">
        <v>2781</v>
      </c>
      <c r="AG10" s="121">
        <v>2</v>
      </c>
      <c r="AH10" s="124">
        <v>3.9215686274509802</v>
      </c>
      <c r="AI10" s="121">
        <v>2</v>
      </c>
      <c r="AJ10" s="124">
        <v>3.9215686274509802</v>
      </c>
      <c r="AK10" s="121">
        <v>0</v>
      </c>
      <c r="AL10" s="124">
        <v>0</v>
      </c>
      <c r="AM10" s="121">
        <v>47</v>
      </c>
      <c r="AN10" s="124">
        <v>92.15686274509804</v>
      </c>
      <c r="AO10" s="121">
        <v>51</v>
      </c>
    </row>
    <row r="11" spans="1:41" ht="15">
      <c r="A11" s="89" t="s">
        <v>2371</v>
      </c>
      <c r="B11" s="67" t="s">
        <v>2390</v>
      </c>
      <c r="C11" s="67" t="s">
        <v>56</v>
      </c>
      <c r="D11" s="111"/>
      <c r="E11" s="110"/>
      <c r="F11" s="112" t="s">
        <v>3709</v>
      </c>
      <c r="G11" s="113"/>
      <c r="H11" s="113"/>
      <c r="I11" s="114">
        <v>11</v>
      </c>
      <c r="J11" s="115"/>
      <c r="K11" s="48">
        <v>6</v>
      </c>
      <c r="L11" s="48">
        <v>6</v>
      </c>
      <c r="M11" s="48">
        <v>0</v>
      </c>
      <c r="N11" s="48">
        <v>6</v>
      </c>
      <c r="O11" s="48">
        <v>1</v>
      </c>
      <c r="P11" s="49">
        <v>0</v>
      </c>
      <c r="Q11" s="49">
        <v>0</v>
      </c>
      <c r="R11" s="48">
        <v>1</v>
      </c>
      <c r="S11" s="48">
        <v>0</v>
      </c>
      <c r="T11" s="48">
        <v>6</v>
      </c>
      <c r="U11" s="48">
        <v>6</v>
      </c>
      <c r="V11" s="48">
        <v>2</v>
      </c>
      <c r="W11" s="49">
        <v>1.388889</v>
      </c>
      <c r="X11" s="49">
        <v>0.16666666666666666</v>
      </c>
      <c r="Y11" s="80"/>
      <c r="Z11" s="80"/>
      <c r="AA11" s="80" t="s">
        <v>617</v>
      </c>
      <c r="AB11" s="86" t="s">
        <v>2595</v>
      </c>
      <c r="AC11" s="86" t="s">
        <v>2717</v>
      </c>
      <c r="AD11" s="86"/>
      <c r="AE11" s="86"/>
      <c r="AF11" s="86" t="s">
        <v>2782</v>
      </c>
      <c r="AG11" s="121">
        <v>18</v>
      </c>
      <c r="AH11" s="124">
        <v>27.272727272727273</v>
      </c>
      <c r="AI11" s="121">
        <v>0</v>
      </c>
      <c r="AJ11" s="124">
        <v>0</v>
      </c>
      <c r="AK11" s="121">
        <v>0</v>
      </c>
      <c r="AL11" s="124">
        <v>0</v>
      </c>
      <c r="AM11" s="121">
        <v>48</v>
      </c>
      <c r="AN11" s="124">
        <v>72.72727272727273</v>
      </c>
      <c r="AO11" s="121">
        <v>66</v>
      </c>
    </row>
    <row r="12" spans="1:41" ht="15">
      <c r="A12" s="89" t="s">
        <v>2372</v>
      </c>
      <c r="B12" s="67" t="s">
        <v>2391</v>
      </c>
      <c r="C12" s="67" t="s">
        <v>56</v>
      </c>
      <c r="D12" s="111"/>
      <c r="E12" s="110"/>
      <c r="F12" s="112" t="s">
        <v>3710</v>
      </c>
      <c r="G12" s="113"/>
      <c r="H12" s="113"/>
      <c r="I12" s="114">
        <v>12</v>
      </c>
      <c r="J12" s="115"/>
      <c r="K12" s="48">
        <v>6</v>
      </c>
      <c r="L12" s="48">
        <v>5</v>
      </c>
      <c r="M12" s="48">
        <v>4</v>
      </c>
      <c r="N12" s="48">
        <v>9</v>
      </c>
      <c r="O12" s="48">
        <v>4</v>
      </c>
      <c r="P12" s="49">
        <v>0</v>
      </c>
      <c r="Q12" s="49">
        <v>0</v>
      </c>
      <c r="R12" s="48">
        <v>1</v>
      </c>
      <c r="S12" s="48">
        <v>0</v>
      </c>
      <c r="T12" s="48">
        <v>6</v>
      </c>
      <c r="U12" s="48">
        <v>9</v>
      </c>
      <c r="V12" s="48">
        <v>2</v>
      </c>
      <c r="W12" s="49">
        <v>1.388889</v>
      </c>
      <c r="X12" s="49">
        <v>0.16666666666666666</v>
      </c>
      <c r="Y12" s="80"/>
      <c r="Z12" s="80"/>
      <c r="AA12" s="80" t="s">
        <v>2511</v>
      </c>
      <c r="AB12" s="86" t="s">
        <v>2596</v>
      </c>
      <c r="AC12" s="86" t="s">
        <v>2718</v>
      </c>
      <c r="AD12" s="86"/>
      <c r="AE12" s="86"/>
      <c r="AF12" s="86" t="s">
        <v>2783</v>
      </c>
      <c r="AG12" s="121">
        <v>16</v>
      </c>
      <c r="AH12" s="124">
        <v>8.040201005025125</v>
      </c>
      <c r="AI12" s="121">
        <v>11</v>
      </c>
      <c r="AJ12" s="124">
        <v>5.527638190954774</v>
      </c>
      <c r="AK12" s="121">
        <v>0</v>
      </c>
      <c r="AL12" s="124">
        <v>0</v>
      </c>
      <c r="AM12" s="121">
        <v>172</v>
      </c>
      <c r="AN12" s="124">
        <v>86.4321608040201</v>
      </c>
      <c r="AO12" s="121">
        <v>199</v>
      </c>
    </row>
    <row r="13" spans="1:41" ht="15">
      <c r="A13" s="89" t="s">
        <v>2373</v>
      </c>
      <c r="B13" s="67" t="s">
        <v>2392</v>
      </c>
      <c r="C13" s="67" t="s">
        <v>56</v>
      </c>
      <c r="D13" s="111"/>
      <c r="E13" s="110"/>
      <c r="F13" s="112" t="s">
        <v>3711</v>
      </c>
      <c r="G13" s="113"/>
      <c r="H13" s="113"/>
      <c r="I13" s="114">
        <v>13</v>
      </c>
      <c r="J13" s="115"/>
      <c r="K13" s="48">
        <v>6</v>
      </c>
      <c r="L13" s="48">
        <v>5</v>
      </c>
      <c r="M13" s="48">
        <v>2</v>
      </c>
      <c r="N13" s="48">
        <v>7</v>
      </c>
      <c r="O13" s="48">
        <v>2</v>
      </c>
      <c r="P13" s="49">
        <v>0</v>
      </c>
      <c r="Q13" s="49">
        <v>0</v>
      </c>
      <c r="R13" s="48">
        <v>1</v>
      </c>
      <c r="S13" s="48">
        <v>0</v>
      </c>
      <c r="T13" s="48">
        <v>6</v>
      </c>
      <c r="U13" s="48">
        <v>7</v>
      </c>
      <c r="V13" s="48">
        <v>3</v>
      </c>
      <c r="W13" s="49">
        <v>1.611111</v>
      </c>
      <c r="X13" s="49">
        <v>0.16666666666666666</v>
      </c>
      <c r="Y13" s="80" t="s">
        <v>2439</v>
      </c>
      <c r="Z13" s="80" t="s">
        <v>2462</v>
      </c>
      <c r="AA13" s="80" t="s">
        <v>2512</v>
      </c>
      <c r="AB13" s="86" t="s">
        <v>2597</v>
      </c>
      <c r="AC13" s="86" t="s">
        <v>2719</v>
      </c>
      <c r="AD13" s="86" t="s">
        <v>394</v>
      </c>
      <c r="AE13" s="86" t="s">
        <v>2761</v>
      </c>
      <c r="AF13" s="86" t="s">
        <v>2784</v>
      </c>
      <c r="AG13" s="121">
        <v>7</v>
      </c>
      <c r="AH13" s="124">
        <v>4.516129032258065</v>
      </c>
      <c r="AI13" s="121">
        <v>1</v>
      </c>
      <c r="AJ13" s="124">
        <v>0.6451612903225806</v>
      </c>
      <c r="AK13" s="121">
        <v>0</v>
      </c>
      <c r="AL13" s="124">
        <v>0</v>
      </c>
      <c r="AM13" s="121">
        <v>147</v>
      </c>
      <c r="AN13" s="124">
        <v>94.83870967741936</v>
      </c>
      <c r="AO13" s="121">
        <v>155</v>
      </c>
    </row>
    <row r="14" spans="1:41" ht="15">
      <c r="A14" s="89" t="s">
        <v>2374</v>
      </c>
      <c r="B14" s="67" t="s">
        <v>2393</v>
      </c>
      <c r="C14" s="67" t="s">
        <v>56</v>
      </c>
      <c r="D14" s="111"/>
      <c r="E14" s="110"/>
      <c r="F14" s="112" t="s">
        <v>3712</v>
      </c>
      <c r="G14" s="113"/>
      <c r="H14" s="113"/>
      <c r="I14" s="114">
        <v>14</v>
      </c>
      <c r="J14" s="115"/>
      <c r="K14" s="48">
        <v>5</v>
      </c>
      <c r="L14" s="48">
        <v>5</v>
      </c>
      <c r="M14" s="48">
        <v>0</v>
      </c>
      <c r="N14" s="48">
        <v>5</v>
      </c>
      <c r="O14" s="48">
        <v>5</v>
      </c>
      <c r="P14" s="49" t="s">
        <v>3693</v>
      </c>
      <c r="Q14" s="49" t="s">
        <v>3693</v>
      </c>
      <c r="R14" s="48">
        <v>5</v>
      </c>
      <c r="S14" s="48">
        <v>5</v>
      </c>
      <c r="T14" s="48">
        <v>1</v>
      </c>
      <c r="U14" s="48">
        <v>1</v>
      </c>
      <c r="V14" s="48">
        <v>0</v>
      </c>
      <c r="W14" s="49">
        <v>0</v>
      </c>
      <c r="X14" s="49">
        <v>0</v>
      </c>
      <c r="Y14" s="80" t="s">
        <v>2440</v>
      </c>
      <c r="Z14" s="80" t="s">
        <v>575</v>
      </c>
      <c r="AA14" s="80" t="s">
        <v>2513</v>
      </c>
      <c r="AB14" s="86" t="s">
        <v>2598</v>
      </c>
      <c r="AC14" s="86" t="s">
        <v>2720</v>
      </c>
      <c r="AD14" s="86"/>
      <c r="AE14" s="86"/>
      <c r="AF14" s="86" t="s">
        <v>2785</v>
      </c>
      <c r="AG14" s="121">
        <v>4</v>
      </c>
      <c r="AH14" s="124">
        <v>3.9603960396039604</v>
      </c>
      <c r="AI14" s="121">
        <v>3</v>
      </c>
      <c r="AJ14" s="124">
        <v>2.9702970297029703</v>
      </c>
      <c r="AK14" s="121">
        <v>0</v>
      </c>
      <c r="AL14" s="124">
        <v>0</v>
      </c>
      <c r="AM14" s="121">
        <v>94</v>
      </c>
      <c r="AN14" s="124">
        <v>93.06930693069307</v>
      </c>
      <c r="AO14" s="121">
        <v>101</v>
      </c>
    </row>
    <row r="15" spans="1:41" ht="15">
      <c r="A15" s="89" t="s">
        <v>2375</v>
      </c>
      <c r="B15" s="67" t="s">
        <v>2382</v>
      </c>
      <c r="C15" s="67" t="s">
        <v>59</v>
      </c>
      <c r="D15" s="111"/>
      <c r="E15" s="110"/>
      <c r="F15" s="112" t="s">
        <v>3713</v>
      </c>
      <c r="G15" s="113"/>
      <c r="H15" s="113"/>
      <c r="I15" s="114">
        <v>15</v>
      </c>
      <c r="J15" s="115"/>
      <c r="K15" s="48">
        <v>3</v>
      </c>
      <c r="L15" s="48">
        <v>3</v>
      </c>
      <c r="M15" s="48">
        <v>0</v>
      </c>
      <c r="N15" s="48">
        <v>3</v>
      </c>
      <c r="O15" s="48">
        <v>1</v>
      </c>
      <c r="P15" s="49">
        <v>0</v>
      </c>
      <c r="Q15" s="49">
        <v>0</v>
      </c>
      <c r="R15" s="48">
        <v>1</v>
      </c>
      <c r="S15" s="48">
        <v>0</v>
      </c>
      <c r="T15" s="48">
        <v>3</v>
      </c>
      <c r="U15" s="48">
        <v>3</v>
      </c>
      <c r="V15" s="48">
        <v>2</v>
      </c>
      <c r="W15" s="49">
        <v>0.888889</v>
      </c>
      <c r="X15" s="49">
        <v>0.3333333333333333</v>
      </c>
      <c r="Y15" s="80" t="s">
        <v>543</v>
      </c>
      <c r="Z15" s="80" t="s">
        <v>576</v>
      </c>
      <c r="AA15" s="80" t="s">
        <v>2514</v>
      </c>
      <c r="AB15" s="86" t="s">
        <v>2599</v>
      </c>
      <c r="AC15" s="86" t="s">
        <v>2721</v>
      </c>
      <c r="AD15" s="86"/>
      <c r="AE15" s="86"/>
      <c r="AF15" s="86" t="s">
        <v>2786</v>
      </c>
      <c r="AG15" s="121">
        <v>3</v>
      </c>
      <c r="AH15" s="124">
        <v>3.125</v>
      </c>
      <c r="AI15" s="121">
        <v>6</v>
      </c>
      <c r="AJ15" s="124">
        <v>6.25</v>
      </c>
      <c r="AK15" s="121">
        <v>0</v>
      </c>
      <c r="AL15" s="124">
        <v>0</v>
      </c>
      <c r="AM15" s="121">
        <v>87</v>
      </c>
      <c r="AN15" s="124">
        <v>90.625</v>
      </c>
      <c r="AO15" s="121">
        <v>96</v>
      </c>
    </row>
    <row r="16" spans="1:41" ht="15">
      <c r="A16" s="89" t="s">
        <v>2376</v>
      </c>
      <c r="B16" s="67" t="s">
        <v>2383</v>
      </c>
      <c r="C16" s="67" t="s">
        <v>59</v>
      </c>
      <c r="D16" s="111"/>
      <c r="E16" s="110"/>
      <c r="F16" s="112" t="s">
        <v>3714</v>
      </c>
      <c r="G16" s="113"/>
      <c r="H16" s="113"/>
      <c r="I16" s="114">
        <v>16</v>
      </c>
      <c r="J16" s="115"/>
      <c r="K16" s="48">
        <v>2</v>
      </c>
      <c r="L16" s="48">
        <v>2</v>
      </c>
      <c r="M16" s="48">
        <v>0</v>
      </c>
      <c r="N16" s="48">
        <v>2</v>
      </c>
      <c r="O16" s="48">
        <v>1</v>
      </c>
      <c r="P16" s="49">
        <v>0</v>
      </c>
      <c r="Q16" s="49">
        <v>0</v>
      </c>
      <c r="R16" s="48">
        <v>1</v>
      </c>
      <c r="S16" s="48">
        <v>0</v>
      </c>
      <c r="T16" s="48">
        <v>2</v>
      </c>
      <c r="U16" s="48">
        <v>2</v>
      </c>
      <c r="V16" s="48">
        <v>1</v>
      </c>
      <c r="W16" s="49">
        <v>0.5</v>
      </c>
      <c r="X16" s="49">
        <v>0.5</v>
      </c>
      <c r="Y16" s="80"/>
      <c r="Z16" s="80"/>
      <c r="AA16" s="80" t="s">
        <v>602</v>
      </c>
      <c r="AB16" s="86" t="s">
        <v>2600</v>
      </c>
      <c r="AC16" s="86" t="s">
        <v>2722</v>
      </c>
      <c r="AD16" s="86"/>
      <c r="AE16" s="86"/>
      <c r="AF16" s="86" t="s">
        <v>2787</v>
      </c>
      <c r="AG16" s="121">
        <v>2</v>
      </c>
      <c r="AH16" s="124">
        <v>2.7777777777777777</v>
      </c>
      <c r="AI16" s="121">
        <v>2</v>
      </c>
      <c r="AJ16" s="124">
        <v>2.7777777777777777</v>
      </c>
      <c r="AK16" s="121">
        <v>0</v>
      </c>
      <c r="AL16" s="124">
        <v>0</v>
      </c>
      <c r="AM16" s="121">
        <v>68</v>
      </c>
      <c r="AN16" s="124">
        <v>94.44444444444444</v>
      </c>
      <c r="AO16" s="121">
        <v>72</v>
      </c>
    </row>
    <row r="17" spans="1:41" ht="15">
      <c r="A17" s="89" t="s">
        <v>2377</v>
      </c>
      <c r="B17" s="67" t="s">
        <v>2384</v>
      </c>
      <c r="C17" s="67" t="s">
        <v>59</v>
      </c>
      <c r="D17" s="111"/>
      <c r="E17" s="110"/>
      <c r="F17" s="112" t="s">
        <v>3715</v>
      </c>
      <c r="G17" s="113"/>
      <c r="H17" s="113"/>
      <c r="I17" s="114">
        <v>17</v>
      </c>
      <c r="J17" s="115"/>
      <c r="K17" s="48">
        <v>2</v>
      </c>
      <c r="L17" s="48">
        <v>2</v>
      </c>
      <c r="M17" s="48">
        <v>0</v>
      </c>
      <c r="N17" s="48">
        <v>2</v>
      </c>
      <c r="O17" s="48">
        <v>1</v>
      </c>
      <c r="P17" s="49">
        <v>0</v>
      </c>
      <c r="Q17" s="49">
        <v>0</v>
      </c>
      <c r="R17" s="48">
        <v>1</v>
      </c>
      <c r="S17" s="48">
        <v>0</v>
      </c>
      <c r="T17" s="48">
        <v>2</v>
      </c>
      <c r="U17" s="48">
        <v>2</v>
      </c>
      <c r="V17" s="48">
        <v>1</v>
      </c>
      <c r="W17" s="49">
        <v>0.5</v>
      </c>
      <c r="X17" s="49">
        <v>0.5</v>
      </c>
      <c r="Y17" s="80"/>
      <c r="Z17" s="80"/>
      <c r="AA17" s="80" t="s">
        <v>587</v>
      </c>
      <c r="AB17" s="86" t="s">
        <v>2601</v>
      </c>
      <c r="AC17" s="86" t="s">
        <v>2723</v>
      </c>
      <c r="AD17" s="86"/>
      <c r="AE17" s="86"/>
      <c r="AF17" s="86" t="s">
        <v>2788</v>
      </c>
      <c r="AG17" s="121">
        <v>2</v>
      </c>
      <c r="AH17" s="124">
        <v>4</v>
      </c>
      <c r="AI17" s="121">
        <v>4</v>
      </c>
      <c r="AJ17" s="124">
        <v>8</v>
      </c>
      <c r="AK17" s="121">
        <v>0</v>
      </c>
      <c r="AL17" s="124">
        <v>0</v>
      </c>
      <c r="AM17" s="121">
        <v>44</v>
      </c>
      <c r="AN17" s="124">
        <v>88</v>
      </c>
      <c r="AO17" s="121">
        <v>50</v>
      </c>
    </row>
    <row r="18" spans="1:41" ht="15">
      <c r="A18" s="89" t="s">
        <v>2378</v>
      </c>
      <c r="B18" s="67" t="s">
        <v>2385</v>
      </c>
      <c r="C18" s="67" t="s">
        <v>59</v>
      </c>
      <c r="D18" s="111"/>
      <c r="E18" s="110"/>
      <c r="F18" s="112" t="s">
        <v>2378</v>
      </c>
      <c r="G18" s="113"/>
      <c r="H18" s="113"/>
      <c r="I18" s="114">
        <v>18</v>
      </c>
      <c r="J18" s="115"/>
      <c r="K18" s="48">
        <v>2</v>
      </c>
      <c r="L18" s="48">
        <v>1</v>
      </c>
      <c r="M18" s="48">
        <v>0</v>
      </c>
      <c r="N18" s="48">
        <v>1</v>
      </c>
      <c r="O18" s="48">
        <v>0</v>
      </c>
      <c r="P18" s="49">
        <v>0</v>
      </c>
      <c r="Q18" s="49">
        <v>0</v>
      </c>
      <c r="R18" s="48">
        <v>1</v>
      </c>
      <c r="S18" s="48">
        <v>0</v>
      </c>
      <c r="T18" s="48">
        <v>2</v>
      </c>
      <c r="U18" s="48">
        <v>1</v>
      </c>
      <c r="V18" s="48">
        <v>1</v>
      </c>
      <c r="W18" s="49">
        <v>0.5</v>
      </c>
      <c r="X18" s="49">
        <v>0.5</v>
      </c>
      <c r="Y18" s="80" t="s">
        <v>544</v>
      </c>
      <c r="Z18" s="80" t="s">
        <v>577</v>
      </c>
      <c r="AA18" s="80" t="s">
        <v>587</v>
      </c>
      <c r="AB18" s="86" t="s">
        <v>1288</v>
      </c>
      <c r="AC18" s="86" t="s">
        <v>1288</v>
      </c>
      <c r="AD18" s="86"/>
      <c r="AE18" s="86" t="s">
        <v>396</v>
      </c>
      <c r="AF18" s="86" t="s">
        <v>2789</v>
      </c>
      <c r="AG18" s="121">
        <v>1</v>
      </c>
      <c r="AH18" s="124">
        <v>3.0303030303030303</v>
      </c>
      <c r="AI18" s="121">
        <v>1</v>
      </c>
      <c r="AJ18" s="124">
        <v>3.0303030303030303</v>
      </c>
      <c r="AK18" s="121">
        <v>0</v>
      </c>
      <c r="AL18" s="124">
        <v>0</v>
      </c>
      <c r="AM18" s="121">
        <v>31</v>
      </c>
      <c r="AN18" s="124">
        <v>93.93939393939394</v>
      </c>
      <c r="AO18" s="121">
        <v>33</v>
      </c>
    </row>
    <row r="19" spans="1:41" ht="15">
      <c r="A19" s="89" t="s">
        <v>2379</v>
      </c>
      <c r="B19" s="67" t="s">
        <v>2386</v>
      </c>
      <c r="C19" s="67" t="s">
        <v>59</v>
      </c>
      <c r="D19" s="111"/>
      <c r="E19" s="110"/>
      <c r="F19" s="112" t="s">
        <v>3716</v>
      </c>
      <c r="G19" s="113"/>
      <c r="H19" s="113"/>
      <c r="I19" s="114">
        <v>19</v>
      </c>
      <c r="J19" s="115"/>
      <c r="K19" s="48">
        <v>2</v>
      </c>
      <c r="L19" s="48">
        <v>2</v>
      </c>
      <c r="M19" s="48">
        <v>0</v>
      </c>
      <c r="N19" s="48">
        <v>2</v>
      </c>
      <c r="O19" s="48">
        <v>1</v>
      </c>
      <c r="P19" s="49">
        <v>0</v>
      </c>
      <c r="Q19" s="49">
        <v>0</v>
      </c>
      <c r="R19" s="48">
        <v>1</v>
      </c>
      <c r="S19" s="48">
        <v>0</v>
      </c>
      <c r="T19" s="48">
        <v>2</v>
      </c>
      <c r="U19" s="48">
        <v>2</v>
      </c>
      <c r="V19" s="48">
        <v>1</v>
      </c>
      <c r="W19" s="49">
        <v>0.5</v>
      </c>
      <c r="X19" s="49">
        <v>0.5</v>
      </c>
      <c r="Y19" s="80"/>
      <c r="Z19" s="80"/>
      <c r="AA19" s="80" t="s">
        <v>587</v>
      </c>
      <c r="AB19" s="86" t="s">
        <v>2602</v>
      </c>
      <c r="AC19" s="86" t="s">
        <v>2724</v>
      </c>
      <c r="AD19" s="86"/>
      <c r="AE19" s="86"/>
      <c r="AF19" s="86" t="s">
        <v>2790</v>
      </c>
      <c r="AG19" s="121">
        <v>0</v>
      </c>
      <c r="AH19" s="124">
        <v>0</v>
      </c>
      <c r="AI19" s="121">
        <v>4</v>
      </c>
      <c r="AJ19" s="124">
        <v>10.526315789473685</v>
      </c>
      <c r="AK19" s="121">
        <v>0</v>
      </c>
      <c r="AL19" s="124">
        <v>0</v>
      </c>
      <c r="AM19" s="121">
        <v>34</v>
      </c>
      <c r="AN19" s="124">
        <v>89.47368421052632</v>
      </c>
      <c r="AO19" s="121">
        <v>38</v>
      </c>
    </row>
    <row r="20" spans="1:41" ht="15">
      <c r="A20" s="89" t="s">
        <v>2380</v>
      </c>
      <c r="B20" s="67" t="s">
        <v>2387</v>
      </c>
      <c r="C20" s="67" t="s">
        <v>59</v>
      </c>
      <c r="D20" s="111"/>
      <c r="E20" s="110"/>
      <c r="F20" s="112" t="s">
        <v>3717</v>
      </c>
      <c r="G20" s="113"/>
      <c r="H20" s="113"/>
      <c r="I20" s="114">
        <v>20</v>
      </c>
      <c r="J20" s="115"/>
      <c r="K20" s="48">
        <v>2</v>
      </c>
      <c r="L20" s="48">
        <v>2</v>
      </c>
      <c r="M20" s="48">
        <v>0</v>
      </c>
      <c r="N20" s="48">
        <v>2</v>
      </c>
      <c r="O20" s="48">
        <v>1</v>
      </c>
      <c r="P20" s="49">
        <v>0</v>
      </c>
      <c r="Q20" s="49">
        <v>0</v>
      </c>
      <c r="R20" s="48">
        <v>1</v>
      </c>
      <c r="S20" s="48">
        <v>0</v>
      </c>
      <c r="T20" s="48">
        <v>2</v>
      </c>
      <c r="U20" s="48">
        <v>2</v>
      </c>
      <c r="V20" s="48">
        <v>1</v>
      </c>
      <c r="W20" s="49">
        <v>0.5</v>
      </c>
      <c r="X20" s="49">
        <v>0.5</v>
      </c>
      <c r="Y20" s="80"/>
      <c r="Z20" s="80"/>
      <c r="AA20" s="80" t="s">
        <v>587</v>
      </c>
      <c r="AB20" s="86" t="s">
        <v>2603</v>
      </c>
      <c r="AC20" s="86" t="s">
        <v>2725</v>
      </c>
      <c r="AD20" s="86"/>
      <c r="AE20" s="86"/>
      <c r="AF20" s="86" t="s">
        <v>2791</v>
      </c>
      <c r="AG20" s="121">
        <v>6</v>
      </c>
      <c r="AH20" s="124">
        <v>7.894736842105263</v>
      </c>
      <c r="AI20" s="121">
        <v>4</v>
      </c>
      <c r="AJ20" s="124">
        <v>5.2631578947368425</v>
      </c>
      <c r="AK20" s="121">
        <v>0</v>
      </c>
      <c r="AL20" s="124">
        <v>0</v>
      </c>
      <c r="AM20" s="121">
        <v>66</v>
      </c>
      <c r="AN20" s="124">
        <v>86.84210526315789</v>
      </c>
      <c r="AO20" s="121">
        <v>76</v>
      </c>
    </row>
    <row r="21" spans="1:41" ht="15">
      <c r="A21" s="89" t="s">
        <v>2381</v>
      </c>
      <c r="B21" s="67" t="s">
        <v>2388</v>
      </c>
      <c r="C21" s="67" t="s">
        <v>59</v>
      </c>
      <c r="D21" s="111"/>
      <c r="E21" s="110"/>
      <c r="F21" s="112" t="s">
        <v>3718</v>
      </c>
      <c r="G21" s="113"/>
      <c r="H21" s="113"/>
      <c r="I21" s="114">
        <v>21</v>
      </c>
      <c r="J21" s="115"/>
      <c r="K21" s="48">
        <v>2</v>
      </c>
      <c r="L21" s="48">
        <v>2</v>
      </c>
      <c r="M21" s="48">
        <v>0</v>
      </c>
      <c r="N21" s="48">
        <v>2</v>
      </c>
      <c r="O21" s="48">
        <v>1</v>
      </c>
      <c r="P21" s="49">
        <v>0</v>
      </c>
      <c r="Q21" s="49">
        <v>0</v>
      </c>
      <c r="R21" s="48">
        <v>1</v>
      </c>
      <c r="S21" s="48">
        <v>0</v>
      </c>
      <c r="T21" s="48">
        <v>2</v>
      </c>
      <c r="U21" s="48">
        <v>2</v>
      </c>
      <c r="V21" s="48">
        <v>1</v>
      </c>
      <c r="W21" s="49">
        <v>0.5</v>
      </c>
      <c r="X21" s="49">
        <v>0.5</v>
      </c>
      <c r="Y21" s="80" t="s">
        <v>537</v>
      </c>
      <c r="Z21" s="80" t="s">
        <v>572</v>
      </c>
      <c r="AA21" s="80" t="s">
        <v>587</v>
      </c>
      <c r="AB21" s="86" t="s">
        <v>2604</v>
      </c>
      <c r="AC21" s="86" t="s">
        <v>2726</v>
      </c>
      <c r="AD21" s="86"/>
      <c r="AE21" s="86"/>
      <c r="AF21" s="86" t="s">
        <v>2792</v>
      </c>
      <c r="AG21" s="121">
        <v>0</v>
      </c>
      <c r="AH21" s="124">
        <v>0</v>
      </c>
      <c r="AI21" s="121">
        <v>0</v>
      </c>
      <c r="AJ21" s="124">
        <v>0</v>
      </c>
      <c r="AK21" s="121">
        <v>0</v>
      </c>
      <c r="AL21" s="124">
        <v>0</v>
      </c>
      <c r="AM21" s="121">
        <v>8</v>
      </c>
      <c r="AN21" s="124">
        <v>100</v>
      </c>
      <c r="AO21" s="121">
        <v>8</v>
      </c>
    </row>
  </sheetData>
  <dataValidations count="8">
    <dataValidation allowBlank="1" showInputMessage="1" promptTitle="Group Vertex Color" prompt="To select a color to use for all vertices in the group, right-click and select Select Color on the right-click menu." sqref="B3:B21"/>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21">
      <formula1>ValidGroupShapes</formula1>
    </dataValidation>
    <dataValidation allowBlank="1" showInputMessage="1" showErrorMessage="1" promptTitle="Group Name" prompt="Enter the name of the group." sqref="A3:A21"/>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21">
      <formula1>ValidBooleansDefaultFalse</formula1>
    </dataValidation>
    <dataValidation allowBlank="1" sqref="K3:K21"/>
    <dataValidation allowBlank="1" showInputMessage="1" showErrorMessage="1" promptTitle="Group Label" prompt="Enter an optional group label." errorTitle="Invalid Group Collapsed" error="You have entered an unrecognized &quot;group collapsed.&quot;  Try selecting from the drop-down list instead." sqref="F3:F21"/>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21"/>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21">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66"/>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0" t="s">
        <v>2363</v>
      </c>
      <c r="B2" s="86" t="s">
        <v>387</v>
      </c>
      <c r="C2" s="80">
        <f>VLOOKUP(GroupVertices[[#This Row],[Vertex]],Vertices[],MATCH("ID",Vertices[[#Headers],[Vertex]:[Vertex Content Word Count]],0),FALSE)</f>
        <v>10</v>
      </c>
    </row>
    <row r="3" spans="1:3" ht="15">
      <c r="A3" s="80" t="s">
        <v>2363</v>
      </c>
      <c r="B3" s="86" t="s">
        <v>380</v>
      </c>
      <c r="C3" s="80">
        <f>VLOOKUP(GroupVertices[[#This Row],[Vertex]],Vertices[],MATCH("ID",Vertices[[#Headers],[Vertex]:[Vertex Content Word Count]],0),FALSE)</f>
        <v>159</v>
      </c>
    </row>
    <row r="4" spans="1:3" ht="15">
      <c r="A4" s="80" t="s">
        <v>2363</v>
      </c>
      <c r="B4" s="86" t="s">
        <v>379</v>
      </c>
      <c r="C4" s="80">
        <f>VLOOKUP(GroupVertices[[#This Row],[Vertex]],Vertices[],MATCH("ID",Vertices[[#Headers],[Vertex]:[Vertex Content Word Count]],0),FALSE)</f>
        <v>118</v>
      </c>
    </row>
    <row r="5" spans="1:3" ht="15">
      <c r="A5" s="80" t="s">
        <v>2363</v>
      </c>
      <c r="B5" s="86" t="s">
        <v>365</v>
      </c>
      <c r="C5" s="80">
        <f>VLOOKUP(GroupVertices[[#This Row],[Vertex]],Vertices[],MATCH("ID",Vertices[[#Headers],[Vertex]:[Vertex Content Word Count]],0),FALSE)</f>
        <v>148</v>
      </c>
    </row>
    <row r="6" spans="1:3" ht="15">
      <c r="A6" s="80" t="s">
        <v>2363</v>
      </c>
      <c r="B6" s="86" t="s">
        <v>364</v>
      </c>
      <c r="C6" s="80">
        <f>VLOOKUP(GroupVertices[[#This Row],[Vertex]],Vertices[],MATCH("ID",Vertices[[#Headers],[Vertex]:[Vertex Content Word Count]],0),FALSE)</f>
        <v>18</v>
      </c>
    </row>
    <row r="7" spans="1:3" ht="15">
      <c r="A7" s="80" t="s">
        <v>2363</v>
      </c>
      <c r="B7" s="86" t="s">
        <v>359</v>
      </c>
      <c r="C7" s="80">
        <f>VLOOKUP(GroupVertices[[#This Row],[Vertex]],Vertices[],MATCH("ID",Vertices[[#Headers],[Vertex]:[Vertex Content Word Count]],0),FALSE)</f>
        <v>143</v>
      </c>
    </row>
    <row r="8" spans="1:3" ht="15">
      <c r="A8" s="80" t="s">
        <v>2363</v>
      </c>
      <c r="B8" s="86" t="s">
        <v>357</v>
      </c>
      <c r="C8" s="80">
        <f>VLOOKUP(GroupVertices[[#This Row],[Vertex]],Vertices[],MATCH("ID",Vertices[[#Headers],[Vertex]:[Vertex Content Word Count]],0),FALSE)</f>
        <v>141</v>
      </c>
    </row>
    <row r="9" spans="1:3" ht="15">
      <c r="A9" s="80" t="s">
        <v>2363</v>
      </c>
      <c r="B9" s="86" t="s">
        <v>352</v>
      </c>
      <c r="C9" s="80">
        <f>VLOOKUP(GroupVertices[[#This Row],[Vertex]],Vertices[],MATCH("ID",Vertices[[#Headers],[Vertex]:[Vertex Content Word Count]],0),FALSE)</f>
        <v>135</v>
      </c>
    </row>
    <row r="10" spans="1:3" ht="15">
      <c r="A10" s="80" t="s">
        <v>2363</v>
      </c>
      <c r="B10" s="86" t="s">
        <v>408</v>
      </c>
      <c r="C10" s="80">
        <f>VLOOKUP(GroupVertices[[#This Row],[Vertex]],Vertices[],MATCH("ID",Vertices[[#Headers],[Vertex]:[Vertex Content Word Count]],0),FALSE)</f>
        <v>136</v>
      </c>
    </row>
    <row r="11" spans="1:3" ht="15">
      <c r="A11" s="80" t="s">
        <v>2363</v>
      </c>
      <c r="B11" s="86" t="s">
        <v>345</v>
      </c>
      <c r="C11" s="80">
        <f>VLOOKUP(GroupVertices[[#This Row],[Vertex]],Vertices[],MATCH("ID",Vertices[[#Headers],[Vertex]:[Vertex Content Word Count]],0),FALSE)</f>
        <v>122</v>
      </c>
    </row>
    <row r="12" spans="1:3" ht="15">
      <c r="A12" s="80" t="s">
        <v>2363</v>
      </c>
      <c r="B12" s="86" t="s">
        <v>344</v>
      </c>
      <c r="C12" s="80">
        <f>VLOOKUP(GroupVertices[[#This Row],[Vertex]],Vertices[],MATCH("ID",Vertices[[#Headers],[Vertex]:[Vertex Content Word Count]],0),FALSE)</f>
        <v>126</v>
      </c>
    </row>
    <row r="13" spans="1:3" ht="15">
      <c r="A13" s="80" t="s">
        <v>2363</v>
      </c>
      <c r="B13" s="86" t="s">
        <v>343</v>
      </c>
      <c r="C13" s="80">
        <f>VLOOKUP(GroupVertices[[#This Row],[Vertex]],Vertices[],MATCH("ID",Vertices[[#Headers],[Vertex]:[Vertex Content Word Count]],0),FALSE)</f>
        <v>125</v>
      </c>
    </row>
    <row r="14" spans="1:3" ht="15">
      <c r="A14" s="80" t="s">
        <v>2363</v>
      </c>
      <c r="B14" s="86" t="s">
        <v>337</v>
      </c>
      <c r="C14" s="80">
        <f>VLOOKUP(GroupVertices[[#This Row],[Vertex]],Vertices[],MATCH("ID",Vertices[[#Headers],[Vertex]:[Vertex Content Word Count]],0),FALSE)</f>
        <v>119</v>
      </c>
    </row>
    <row r="15" spans="1:3" ht="15">
      <c r="A15" s="80" t="s">
        <v>2363</v>
      </c>
      <c r="B15" s="86" t="s">
        <v>405</v>
      </c>
      <c r="C15" s="80">
        <f>VLOOKUP(GroupVertices[[#This Row],[Vertex]],Vertices[],MATCH("ID",Vertices[[#Headers],[Vertex]:[Vertex Content Word Count]],0),FALSE)</f>
        <v>117</v>
      </c>
    </row>
    <row r="16" spans="1:3" ht="15">
      <c r="A16" s="80" t="s">
        <v>2363</v>
      </c>
      <c r="B16" s="86" t="s">
        <v>336</v>
      </c>
      <c r="C16" s="80">
        <f>VLOOKUP(GroupVertices[[#This Row],[Vertex]],Vertices[],MATCH("ID",Vertices[[#Headers],[Vertex]:[Vertex Content Word Count]],0),FALSE)</f>
        <v>116</v>
      </c>
    </row>
    <row r="17" spans="1:3" ht="15">
      <c r="A17" s="80" t="s">
        <v>2363</v>
      </c>
      <c r="B17" s="86" t="s">
        <v>326</v>
      </c>
      <c r="C17" s="80">
        <f>VLOOKUP(GroupVertices[[#This Row],[Vertex]],Vertices[],MATCH("ID",Vertices[[#Headers],[Vertex]:[Vertex Content Word Count]],0),FALSE)</f>
        <v>106</v>
      </c>
    </row>
    <row r="18" spans="1:3" ht="15">
      <c r="A18" s="80" t="s">
        <v>2363</v>
      </c>
      <c r="B18" s="86" t="s">
        <v>309</v>
      </c>
      <c r="C18" s="80">
        <f>VLOOKUP(GroupVertices[[#This Row],[Vertex]],Vertices[],MATCH("ID",Vertices[[#Headers],[Vertex]:[Vertex Content Word Count]],0),FALSE)</f>
        <v>87</v>
      </c>
    </row>
    <row r="19" spans="1:3" ht="15">
      <c r="A19" s="80" t="s">
        <v>2363</v>
      </c>
      <c r="B19" s="86" t="s">
        <v>308</v>
      </c>
      <c r="C19" s="80">
        <f>VLOOKUP(GroupVertices[[#This Row],[Vertex]],Vertices[],MATCH("ID",Vertices[[#Headers],[Vertex]:[Vertex Content Word Count]],0),FALSE)</f>
        <v>86</v>
      </c>
    </row>
    <row r="20" spans="1:3" ht="15">
      <c r="A20" s="80" t="s">
        <v>2363</v>
      </c>
      <c r="B20" s="86" t="s">
        <v>300</v>
      </c>
      <c r="C20" s="80">
        <f>VLOOKUP(GroupVertices[[#This Row],[Vertex]],Vertices[],MATCH("ID",Vertices[[#Headers],[Vertex]:[Vertex Content Word Count]],0),FALSE)</f>
        <v>80</v>
      </c>
    </row>
    <row r="21" spans="1:3" ht="15">
      <c r="A21" s="80" t="s">
        <v>2363</v>
      </c>
      <c r="B21" s="86" t="s">
        <v>296</v>
      </c>
      <c r="C21" s="80">
        <f>VLOOKUP(GroupVertices[[#This Row],[Vertex]],Vertices[],MATCH("ID",Vertices[[#Headers],[Vertex]:[Vertex Content Word Count]],0),FALSE)</f>
        <v>75</v>
      </c>
    </row>
    <row r="22" spans="1:3" ht="15">
      <c r="A22" s="80" t="s">
        <v>2363</v>
      </c>
      <c r="B22" s="86" t="s">
        <v>294</v>
      </c>
      <c r="C22" s="80">
        <f>VLOOKUP(GroupVertices[[#This Row],[Vertex]],Vertices[],MATCH("ID",Vertices[[#Headers],[Vertex]:[Vertex Content Word Count]],0),FALSE)</f>
        <v>9</v>
      </c>
    </row>
    <row r="23" spans="1:3" ht="15">
      <c r="A23" s="80" t="s">
        <v>2363</v>
      </c>
      <c r="B23" s="86" t="s">
        <v>289</v>
      </c>
      <c r="C23" s="80">
        <f>VLOOKUP(GroupVertices[[#This Row],[Vertex]],Vertices[],MATCH("ID",Vertices[[#Headers],[Vertex]:[Vertex Content Word Count]],0),FALSE)</f>
        <v>60</v>
      </c>
    </row>
    <row r="24" spans="1:3" ht="15">
      <c r="A24" s="80" t="s">
        <v>2363</v>
      </c>
      <c r="B24" s="86" t="s">
        <v>395</v>
      </c>
      <c r="C24" s="80">
        <f>VLOOKUP(GroupVertices[[#This Row],[Vertex]],Vertices[],MATCH("ID",Vertices[[#Headers],[Vertex]:[Vertex Content Word Count]],0),FALSE)</f>
        <v>61</v>
      </c>
    </row>
    <row r="25" spans="1:3" ht="15">
      <c r="A25" s="80" t="s">
        <v>2363</v>
      </c>
      <c r="B25" s="86" t="s">
        <v>258</v>
      </c>
      <c r="C25" s="80">
        <f>VLOOKUP(GroupVertices[[#This Row],[Vertex]],Vertices[],MATCH("ID",Vertices[[#Headers],[Vertex]:[Vertex Content Word Count]],0),FALSE)</f>
        <v>17</v>
      </c>
    </row>
    <row r="26" spans="1:3" ht="15">
      <c r="A26" s="80" t="s">
        <v>2363</v>
      </c>
      <c r="B26" s="86" t="s">
        <v>253</v>
      </c>
      <c r="C26" s="80">
        <f>VLOOKUP(GroupVertices[[#This Row],[Vertex]],Vertices[],MATCH("ID",Vertices[[#Headers],[Vertex]:[Vertex Content Word Count]],0),FALSE)</f>
        <v>8</v>
      </c>
    </row>
    <row r="27" spans="1:3" ht="15">
      <c r="A27" s="80" t="s">
        <v>2364</v>
      </c>
      <c r="B27" s="86" t="s">
        <v>413</v>
      </c>
      <c r="C27" s="80">
        <f>VLOOKUP(GroupVertices[[#This Row],[Vertex]],Vertices[],MATCH("ID",Vertices[[#Headers],[Vertex]:[Vertex Content Word Count]],0),FALSE)</f>
        <v>165</v>
      </c>
    </row>
    <row r="28" spans="1:3" ht="15">
      <c r="A28" s="80" t="s">
        <v>2364</v>
      </c>
      <c r="B28" s="86" t="s">
        <v>293</v>
      </c>
      <c r="C28" s="80">
        <f>VLOOKUP(GroupVertices[[#This Row],[Vertex]],Vertices[],MATCH("ID",Vertices[[#Headers],[Vertex]:[Vertex Content Word Count]],0),FALSE)</f>
        <v>13</v>
      </c>
    </row>
    <row r="29" spans="1:3" ht="15">
      <c r="A29" s="80" t="s">
        <v>2364</v>
      </c>
      <c r="B29" s="86" t="s">
        <v>412</v>
      </c>
      <c r="C29" s="80">
        <f>VLOOKUP(GroupVertices[[#This Row],[Vertex]],Vertices[],MATCH("ID",Vertices[[#Headers],[Vertex]:[Vertex Content Word Count]],0),FALSE)</f>
        <v>164</v>
      </c>
    </row>
    <row r="30" spans="1:3" ht="15">
      <c r="A30" s="80" t="s">
        <v>2364</v>
      </c>
      <c r="B30" s="86" t="s">
        <v>411</v>
      </c>
      <c r="C30" s="80">
        <f>VLOOKUP(GroupVertices[[#This Row],[Vertex]],Vertices[],MATCH("ID",Vertices[[#Headers],[Vertex]:[Vertex Content Word Count]],0),FALSE)</f>
        <v>163</v>
      </c>
    </row>
    <row r="31" spans="1:3" ht="15">
      <c r="A31" s="80" t="s">
        <v>2364</v>
      </c>
      <c r="B31" s="86" t="s">
        <v>363</v>
      </c>
      <c r="C31" s="80">
        <f>VLOOKUP(GroupVertices[[#This Row],[Vertex]],Vertices[],MATCH("ID",Vertices[[#Headers],[Vertex]:[Vertex Content Word Count]],0),FALSE)</f>
        <v>147</v>
      </c>
    </row>
    <row r="32" spans="1:3" ht="15">
      <c r="A32" s="80" t="s">
        <v>2364</v>
      </c>
      <c r="B32" s="86" t="s">
        <v>362</v>
      </c>
      <c r="C32" s="80">
        <f>VLOOKUP(GroupVertices[[#This Row],[Vertex]],Vertices[],MATCH("ID",Vertices[[#Headers],[Vertex]:[Vertex Content Word Count]],0),FALSE)</f>
        <v>146</v>
      </c>
    </row>
    <row r="33" spans="1:3" ht="15">
      <c r="A33" s="80" t="s">
        <v>2364</v>
      </c>
      <c r="B33" s="86" t="s">
        <v>386</v>
      </c>
      <c r="C33" s="80">
        <f>VLOOKUP(GroupVertices[[#This Row],[Vertex]],Vertices[],MATCH("ID",Vertices[[#Headers],[Vertex]:[Vertex Content Word Count]],0),FALSE)</f>
        <v>77</v>
      </c>
    </row>
    <row r="34" spans="1:3" ht="15">
      <c r="A34" s="80" t="s">
        <v>2364</v>
      </c>
      <c r="B34" s="86" t="s">
        <v>342</v>
      </c>
      <c r="C34" s="80">
        <f>VLOOKUP(GroupVertices[[#This Row],[Vertex]],Vertices[],MATCH("ID",Vertices[[#Headers],[Vertex]:[Vertex Content Word Count]],0),FALSE)</f>
        <v>124</v>
      </c>
    </row>
    <row r="35" spans="1:3" ht="15">
      <c r="A35" s="80" t="s">
        <v>2364</v>
      </c>
      <c r="B35" s="86" t="s">
        <v>385</v>
      </c>
      <c r="C35" s="80">
        <f>VLOOKUP(GroupVertices[[#This Row],[Vertex]],Vertices[],MATCH("ID",Vertices[[#Headers],[Vertex]:[Vertex Content Word Count]],0),FALSE)</f>
        <v>33</v>
      </c>
    </row>
    <row r="36" spans="1:3" ht="15">
      <c r="A36" s="80" t="s">
        <v>2364</v>
      </c>
      <c r="B36" s="86" t="s">
        <v>325</v>
      </c>
      <c r="C36" s="80">
        <f>VLOOKUP(GroupVertices[[#This Row],[Vertex]],Vertices[],MATCH("ID",Vertices[[#Headers],[Vertex]:[Vertex Content Word Count]],0),FALSE)</f>
        <v>105</v>
      </c>
    </row>
    <row r="37" spans="1:3" ht="15">
      <c r="A37" s="80" t="s">
        <v>2364</v>
      </c>
      <c r="B37" s="86" t="s">
        <v>321</v>
      </c>
      <c r="C37" s="80">
        <f>VLOOKUP(GroupVertices[[#This Row],[Vertex]],Vertices[],MATCH("ID",Vertices[[#Headers],[Vertex]:[Vertex Content Word Count]],0),FALSE)</f>
        <v>100</v>
      </c>
    </row>
    <row r="38" spans="1:3" ht="15">
      <c r="A38" s="80" t="s">
        <v>2364</v>
      </c>
      <c r="B38" s="86" t="s">
        <v>389</v>
      </c>
      <c r="C38" s="80">
        <f>VLOOKUP(GroupVertices[[#This Row],[Vertex]],Vertices[],MATCH("ID",Vertices[[#Headers],[Vertex]:[Vertex Content Word Count]],0),FALSE)</f>
        <v>22</v>
      </c>
    </row>
    <row r="39" spans="1:3" ht="15">
      <c r="A39" s="80" t="s">
        <v>2364</v>
      </c>
      <c r="B39" s="86" t="s">
        <v>320</v>
      </c>
      <c r="C39" s="80">
        <f>VLOOKUP(GroupVertices[[#This Row],[Vertex]],Vertices[],MATCH("ID",Vertices[[#Headers],[Vertex]:[Vertex Content Word Count]],0),FALSE)</f>
        <v>99</v>
      </c>
    </row>
    <row r="40" spans="1:3" ht="15">
      <c r="A40" s="80" t="s">
        <v>2364</v>
      </c>
      <c r="B40" s="86" t="s">
        <v>311</v>
      </c>
      <c r="C40" s="80">
        <f>VLOOKUP(GroupVertices[[#This Row],[Vertex]],Vertices[],MATCH("ID",Vertices[[#Headers],[Vertex]:[Vertex Content Word Count]],0),FALSE)</f>
        <v>89</v>
      </c>
    </row>
    <row r="41" spans="1:3" ht="15">
      <c r="A41" s="80" t="s">
        <v>2364</v>
      </c>
      <c r="B41" s="86" t="s">
        <v>310</v>
      </c>
      <c r="C41" s="80">
        <f>VLOOKUP(GroupVertices[[#This Row],[Vertex]],Vertices[],MATCH("ID",Vertices[[#Headers],[Vertex]:[Vertex Content Word Count]],0),FALSE)</f>
        <v>88</v>
      </c>
    </row>
    <row r="42" spans="1:3" ht="15">
      <c r="A42" s="80" t="s">
        <v>2364</v>
      </c>
      <c r="B42" s="86" t="s">
        <v>304</v>
      </c>
      <c r="C42" s="80">
        <f>VLOOKUP(GroupVertices[[#This Row],[Vertex]],Vertices[],MATCH("ID",Vertices[[#Headers],[Vertex]:[Vertex Content Word Count]],0),FALSE)</f>
        <v>84</v>
      </c>
    </row>
    <row r="43" spans="1:3" ht="15">
      <c r="A43" s="80" t="s">
        <v>2364</v>
      </c>
      <c r="B43" s="86" t="s">
        <v>297</v>
      </c>
      <c r="C43" s="80">
        <f>VLOOKUP(GroupVertices[[#This Row],[Vertex]],Vertices[],MATCH("ID",Vertices[[#Headers],[Vertex]:[Vertex Content Word Count]],0),FALSE)</f>
        <v>76</v>
      </c>
    </row>
    <row r="44" spans="1:3" ht="15">
      <c r="A44" s="80" t="s">
        <v>2364</v>
      </c>
      <c r="B44" s="86" t="s">
        <v>276</v>
      </c>
      <c r="C44" s="80">
        <f>VLOOKUP(GroupVertices[[#This Row],[Vertex]],Vertices[],MATCH("ID",Vertices[[#Headers],[Vertex]:[Vertex Content Word Count]],0),FALSE)</f>
        <v>46</v>
      </c>
    </row>
    <row r="45" spans="1:3" ht="15">
      <c r="A45" s="80" t="s">
        <v>2364</v>
      </c>
      <c r="B45" s="86" t="s">
        <v>266</v>
      </c>
      <c r="C45" s="80">
        <f>VLOOKUP(GroupVertices[[#This Row],[Vertex]],Vertices[],MATCH("ID",Vertices[[#Headers],[Vertex]:[Vertex Content Word Count]],0),FALSE)</f>
        <v>32</v>
      </c>
    </row>
    <row r="46" spans="1:3" ht="15">
      <c r="A46" s="80" t="s">
        <v>2364</v>
      </c>
      <c r="B46" s="86" t="s">
        <v>261</v>
      </c>
      <c r="C46" s="80">
        <f>VLOOKUP(GroupVertices[[#This Row],[Vertex]],Vertices[],MATCH("ID",Vertices[[#Headers],[Vertex]:[Vertex Content Word Count]],0),FALSE)</f>
        <v>21</v>
      </c>
    </row>
    <row r="47" spans="1:3" ht="15">
      <c r="A47" s="80" t="s">
        <v>2364</v>
      </c>
      <c r="B47" s="86" t="s">
        <v>255</v>
      </c>
      <c r="C47" s="80">
        <f>VLOOKUP(GroupVertices[[#This Row],[Vertex]],Vertices[],MATCH("ID",Vertices[[#Headers],[Vertex]:[Vertex Content Word Count]],0),FALSE)</f>
        <v>12</v>
      </c>
    </row>
    <row r="48" spans="1:3" ht="15">
      <c r="A48" s="80" t="s">
        <v>2365</v>
      </c>
      <c r="B48" s="86" t="s">
        <v>381</v>
      </c>
      <c r="C48" s="80">
        <f>VLOOKUP(GroupVertices[[#This Row],[Vertex]],Vertices[],MATCH("ID",Vertices[[#Headers],[Vertex]:[Vertex Content Word Count]],0),FALSE)</f>
        <v>40</v>
      </c>
    </row>
    <row r="49" spans="1:3" ht="15">
      <c r="A49" s="80" t="s">
        <v>2365</v>
      </c>
      <c r="B49" s="86" t="s">
        <v>410</v>
      </c>
      <c r="C49" s="80">
        <f>VLOOKUP(GroupVertices[[#This Row],[Vertex]],Vertices[],MATCH("ID",Vertices[[#Headers],[Vertex]:[Vertex Content Word Count]],0),FALSE)</f>
        <v>160</v>
      </c>
    </row>
    <row r="50" spans="1:3" ht="15">
      <c r="A50" s="80" t="s">
        <v>2365</v>
      </c>
      <c r="B50" s="86" t="s">
        <v>369</v>
      </c>
      <c r="C50" s="80">
        <f>VLOOKUP(GroupVertices[[#This Row],[Vertex]],Vertices[],MATCH("ID",Vertices[[#Headers],[Vertex]:[Vertex Content Word Count]],0),FALSE)</f>
        <v>152</v>
      </c>
    </row>
    <row r="51" spans="1:3" ht="15">
      <c r="A51" s="80" t="s">
        <v>2365</v>
      </c>
      <c r="B51" s="86" t="s">
        <v>305</v>
      </c>
      <c r="C51" s="80">
        <f>VLOOKUP(GroupVertices[[#This Row],[Vertex]],Vertices[],MATCH("ID",Vertices[[#Headers],[Vertex]:[Vertex Content Word Count]],0),FALSE)</f>
        <v>71</v>
      </c>
    </row>
    <row r="52" spans="1:3" ht="15">
      <c r="A52" s="80" t="s">
        <v>2365</v>
      </c>
      <c r="B52" s="86" t="s">
        <v>358</v>
      </c>
      <c r="C52" s="80">
        <f>VLOOKUP(GroupVertices[[#This Row],[Vertex]],Vertices[],MATCH("ID",Vertices[[#Headers],[Vertex]:[Vertex Content Word Count]],0),FALSE)</f>
        <v>142</v>
      </c>
    </row>
    <row r="53" spans="1:3" ht="15">
      <c r="A53" s="80" t="s">
        <v>2365</v>
      </c>
      <c r="B53" s="86" t="s">
        <v>306</v>
      </c>
      <c r="C53" s="80">
        <f>VLOOKUP(GroupVertices[[#This Row],[Vertex]],Vertices[],MATCH("ID",Vertices[[#Headers],[Vertex]:[Vertex Content Word Count]],0),FALSE)</f>
        <v>24</v>
      </c>
    </row>
    <row r="54" spans="1:3" ht="15">
      <c r="A54" s="80" t="s">
        <v>2365</v>
      </c>
      <c r="B54" s="86" t="s">
        <v>356</v>
      </c>
      <c r="C54" s="80">
        <f>VLOOKUP(GroupVertices[[#This Row],[Vertex]],Vertices[],MATCH("ID",Vertices[[#Headers],[Vertex]:[Vertex Content Word Count]],0),FALSE)</f>
        <v>140</v>
      </c>
    </row>
    <row r="55" spans="1:3" ht="15">
      <c r="A55" s="80" t="s">
        <v>2365</v>
      </c>
      <c r="B55" s="86" t="s">
        <v>355</v>
      </c>
      <c r="C55" s="80">
        <f>VLOOKUP(GroupVertices[[#This Row],[Vertex]],Vertices[],MATCH("ID",Vertices[[#Headers],[Vertex]:[Vertex Content Word Count]],0),FALSE)</f>
        <v>139</v>
      </c>
    </row>
    <row r="56" spans="1:3" ht="15">
      <c r="A56" s="80" t="s">
        <v>2365</v>
      </c>
      <c r="B56" s="86" t="s">
        <v>354</v>
      </c>
      <c r="C56" s="80">
        <f>VLOOKUP(GroupVertices[[#This Row],[Vertex]],Vertices[],MATCH("ID",Vertices[[#Headers],[Vertex]:[Vertex Content Word Count]],0),FALSE)</f>
        <v>138</v>
      </c>
    </row>
    <row r="57" spans="1:3" ht="15">
      <c r="A57" s="80" t="s">
        <v>2365</v>
      </c>
      <c r="B57" s="86" t="s">
        <v>406</v>
      </c>
      <c r="C57" s="80">
        <f>VLOOKUP(GroupVertices[[#This Row],[Vertex]],Vertices[],MATCH("ID",Vertices[[#Headers],[Vertex]:[Vertex Content Word Count]],0),FALSE)</f>
        <v>129</v>
      </c>
    </row>
    <row r="58" spans="1:3" ht="15">
      <c r="A58" s="80" t="s">
        <v>2365</v>
      </c>
      <c r="B58" s="86" t="s">
        <v>347</v>
      </c>
      <c r="C58" s="80">
        <f>VLOOKUP(GroupVertices[[#This Row],[Vertex]],Vertices[],MATCH("ID",Vertices[[#Headers],[Vertex]:[Vertex Content Word Count]],0),FALSE)</f>
        <v>128</v>
      </c>
    </row>
    <row r="59" spans="1:3" ht="15">
      <c r="A59" s="80" t="s">
        <v>2365</v>
      </c>
      <c r="B59" s="86" t="s">
        <v>340</v>
      </c>
      <c r="C59" s="80">
        <f>VLOOKUP(GroupVertices[[#This Row],[Vertex]],Vertices[],MATCH("ID",Vertices[[#Headers],[Vertex]:[Vertex Content Word Count]],0),FALSE)</f>
        <v>121</v>
      </c>
    </row>
    <row r="60" spans="1:3" ht="15">
      <c r="A60" s="80" t="s">
        <v>2365</v>
      </c>
      <c r="B60" s="86" t="s">
        <v>301</v>
      </c>
      <c r="C60" s="80">
        <f>VLOOKUP(GroupVertices[[#This Row],[Vertex]],Vertices[],MATCH("ID",Vertices[[#Headers],[Vertex]:[Vertex Content Word Count]],0),FALSE)</f>
        <v>81</v>
      </c>
    </row>
    <row r="61" spans="1:3" ht="15">
      <c r="A61" s="80" t="s">
        <v>2365</v>
      </c>
      <c r="B61" s="86" t="s">
        <v>390</v>
      </c>
      <c r="C61" s="80">
        <f>VLOOKUP(GroupVertices[[#This Row],[Vertex]],Vertices[],MATCH("ID",Vertices[[#Headers],[Vertex]:[Vertex Content Word Count]],0),FALSE)</f>
        <v>25</v>
      </c>
    </row>
    <row r="62" spans="1:3" ht="15">
      <c r="A62" s="80" t="s">
        <v>2365</v>
      </c>
      <c r="B62" s="86" t="s">
        <v>273</v>
      </c>
      <c r="C62" s="80">
        <f>VLOOKUP(GroupVertices[[#This Row],[Vertex]],Vertices[],MATCH("ID",Vertices[[#Headers],[Vertex]:[Vertex Content Word Count]],0),FALSE)</f>
        <v>43</v>
      </c>
    </row>
    <row r="63" spans="1:3" ht="15">
      <c r="A63" s="80" t="s">
        <v>2365</v>
      </c>
      <c r="B63" s="86" t="s">
        <v>271</v>
      </c>
      <c r="C63" s="80">
        <f>VLOOKUP(GroupVertices[[#This Row],[Vertex]],Vertices[],MATCH("ID",Vertices[[#Headers],[Vertex]:[Vertex Content Word Count]],0),FALSE)</f>
        <v>39</v>
      </c>
    </row>
    <row r="64" spans="1:3" ht="15">
      <c r="A64" s="80" t="s">
        <v>2365</v>
      </c>
      <c r="B64" s="86" t="s">
        <v>265</v>
      </c>
      <c r="C64" s="80">
        <f>VLOOKUP(GroupVertices[[#This Row],[Vertex]],Vertices[],MATCH("ID",Vertices[[#Headers],[Vertex]:[Vertex Content Word Count]],0),FALSE)</f>
        <v>31</v>
      </c>
    </row>
    <row r="65" spans="1:3" ht="15">
      <c r="A65" s="80" t="s">
        <v>2365</v>
      </c>
      <c r="B65" s="86" t="s">
        <v>262</v>
      </c>
      <c r="C65" s="80">
        <f>VLOOKUP(GroupVertices[[#This Row],[Vertex]],Vertices[],MATCH("ID",Vertices[[#Headers],[Vertex]:[Vertex Content Word Count]],0),FALSE)</f>
        <v>23</v>
      </c>
    </row>
    <row r="66" spans="1:3" ht="15">
      <c r="A66" s="80" t="s">
        <v>2366</v>
      </c>
      <c r="B66" s="86" t="s">
        <v>414</v>
      </c>
      <c r="C66" s="80">
        <f>VLOOKUP(GroupVertices[[#This Row],[Vertex]],Vertices[],MATCH("ID",Vertices[[#Headers],[Vertex]:[Vertex Content Word Count]],0),FALSE)</f>
        <v>166</v>
      </c>
    </row>
    <row r="67" spans="1:3" ht="15">
      <c r="A67" s="80" t="s">
        <v>2366</v>
      </c>
      <c r="B67" s="86" t="s">
        <v>350</v>
      </c>
      <c r="C67" s="80">
        <f>VLOOKUP(GroupVertices[[#This Row],[Vertex]],Vertices[],MATCH("ID",Vertices[[#Headers],[Vertex]:[Vertex Content Word Count]],0),FALSE)</f>
        <v>7</v>
      </c>
    </row>
    <row r="68" spans="1:3" ht="15">
      <c r="A68" s="80" t="s">
        <v>2366</v>
      </c>
      <c r="B68" s="86" t="s">
        <v>384</v>
      </c>
      <c r="C68" s="80">
        <f>VLOOKUP(GroupVertices[[#This Row],[Vertex]],Vertices[],MATCH("ID",Vertices[[#Headers],[Vertex]:[Vertex Content Word Count]],0),FALSE)</f>
        <v>162</v>
      </c>
    </row>
    <row r="69" spans="1:3" ht="15">
      <c r="A69" s="80" t="s">
        <v>2366</v>
      </c>
      <c r="B69" s="86" t="s">
        <v>339</v>
      </c>
      <c r="C69" s="80">
        <f>VLOOKUP(GroupVertices[[#This Row],[Vertex]],Vertices[],MATCH("ID",Vertices[[#Headers],[Vertex]:[Vertex Content Word Count]],0),FALSE)</f>
        <v>120</v>
      </c>
    </row>
    <row r="70" spans="1:3" ht="15">
      <c r="A70" s="80" t="s">
        <v>2366</v>
      </c>
      <c r="B70" s="86" t="s">
        <v>338</v>
      </c>
      <c r="C70" s="80">
        <f>VLOOKUP(GroupVertices[[#This Row],[Vertex]],Vertices[],MATCH("ID",Vertices[[#Headers],[Vertex]:[Vertex Content Word Count]],0),FALSE)</f>
        <v>73</v>
      </c>
    </row>
    <row r="71" spans="1:3" ht="15">
      <c r="A71" s="80" t="s">
        <v>2366</v>
      </c>
      <c r="B71" s="86" t="s">
        <v>282</v>
      </c>
      <c r="C71" s="80">
        <f>VLOOKUP(GroupVertices[[#This Row],[Vertex]],Vertices[],MATCH("ID",Vertices[[#Headers],[Vertex]:[Vertex Content Word Count]],0),FALSE)</f>
        <v>53</v>
      </c>
    </row>
    <row r="72" spans="1:3" ht="15">
      <c r="A72" s="80" t="s">
        <v>2366</v>
      </c>
      <c r="B72" s="86" t="s">
        <v>328</v>
      </c>
      <c r="C72" s="80">
        <f>VLOOKUP(GroupVertices[[#This Row],[Vertex]],Vertices[],MATCH("ID",Vertices[[#Headers],[Vertex]:[Vertex Content Word Count]],0),FALSE)</f>
        <v>108</v>
      </c>
    </row>
    <row r="73" spans="1:3" ht="15">
      <c r="A73" s="80" t="s">
        <v>2366</v>
      </c>
      <c r="B73" s="86" t="s">
        <v>402</v>
      </c>
      <c r="C73" s="80">
        <f>VLOOKUP(GroupVertices[[#This Row],[Vertex]],Vertices[],MATCH("ID",Vertices[[#Headers],[Vertex]:[Vertex Content Word Count]],0),FALSE)</f>
        <v>74</v>
      </c>
    </row>
    <row r="74" spans="1:3" ht="15">
      <c r="A74" s="80" t="s">
        <v>2366</v>
      </c>
      <c r="B74" s="86" t="s">
        <v>299</v>
      </c>
      <c r="C74" s="80">
        <f>VLOOKUP(GroupVertices[[#This Row],[Vertex]],Vertices[],MATCH("ID",Vertices[[#Headers],[Vertex]:[Vertex Content Word Count]],0),FALSE)</f>
        <v>79</v>
      </c>
    </row>
    <row r="75" spans="1:3" ht="15">
      <c r="A75" s="80" t="s">
        <v>2366</v>
      </c>
      <c r="B75" s="86" t="s">
        <v>295</v>
      </c>
      <c r="C75" s="80">
        <f>VLOOKUP(GroupVertices[[#This Row],[Vertex]],Vertices[],MATCH("ID",Vertices[[#Headers],[Vertex]:[Vertex Content Word Count]],0),FALSE)</f>
        <v>72</v>
      </c>
    </row>
    <row r="76" spans="1:3" ht="15">
      <c r="A76" s="80" t="s">
        <v>2366</v>
      </c>
      <c r="B76" s="86" t="s">
        <v>281</v>
      </c>
      <c r="C76" s="80">
        <f>VLOOKUP(GroupVertices[[#This Row],[Vertex]],Vertices[],MATCH("ID",Vertices[[#Headers],[Vertex]:[Vertex Content Word Count]],0),FALSE)</f>
        <v>6</v>
      </c>
    </row>
    <row r="77" spans="1:3" ht="15">
      <c r="A77" s="80" t="s">
        <v>2366</v>
      </c>
      <c r="B77" s="86" t="s">
        <v>279</v>
      </c>
      <c r="C77" s="80">
        <f>VLOOKUP(GroupVertices[[#This Row],[Vertex]],Vertices[],MATCH("ID",Vertices[[#Headers],[Vertex]:[Vertex Content Word Count]],0),FALSE)</f>
        <v>49</v>
      </c>
    </row>
    <row r="78" spans="1:3" ht="15">
      <c r="A78" s="80" t="s">
        <v>2366</v>
      </c>
      <c r="B78" s="86" t="s">
        <v>277</v>
      </c>
      <c r="C78" s="80">
        <f>VLOOKUP(GroupVertices[[#This Row],[Vertex]],Vertices[],MATCH("ID",Vertices[[#Headers],[Vertex]:[Vertex Content Word Count]],0),FALSE)</f>
        <v>47</v>
      </c>
    </row>
    <row r="79" spans="1:3" ht="15">
      <c r="A79" s="80" t="s">
        <v>2366</v>
      </c>
      <c r="B79" s="86" t="s">
        <v>263</v>
      </c>
      <c r="C79" s="80">
        <f>VLOOKUP(GroupVertices[[#This Row],[Vertex]],Vertices[],MATCH("ID",Vertices[[#Headers],[Vertex]:[Vertex Content Word Count]],0),FALSE)</f>
        <v>26</v>
      </c>
    </row>
    <row r="80" spans="1:3" ht="15">
      <c r="A80" s="80" t="s">
        <v>2366</v>
      </c>
      <c r="B80" s="86" t="s">
        <v>252</v>
      </c>
      <c r="C80" s="80">
        <f>VLOOKUP(GroupVertices[[#This Row],[Vertex]],Vertices[],MATCH("ID",Vertices[[#Headers],[Vertex]:[Vertex Content Word Count]],0),FALSE)</f>
        <v>5</v>
      </c>
    </row>
    <row r="81" spans="1:3" ht="15">
      <c r="A81" s="80" t="s">
        <v>2367</v>
      </c>
      <c r="B81" s="86" t="s">
        <v>383</v>
      </c>
      <c r="C81" s="80">
        <f>VLOOKUP(GroupVertices[[#This Row],[Vertex]],Vertices[],MATCH("ID",Vertices[[#Headers],[Vertex]:[Vertex Content Word Count]],0),FALSE)</f>
        <v>161</v>
      </c>
    </row>
    <row r="82" spans="1:3" ht="15">
      <c r="A82" s="80" t="s">
        <v>2367</v>
      </c>
      <c r="B82" s="86" t="s">
        <v>391</v>
      </c>
      <c r="C82" s="80">
        <f>VLOOKUP(GroupVertices[[#This Row],[Vertex]],Vertices[],MATCH("ID",Vertices[[#Headers],[Vertex]:[Vertex Content Word Count]],0),FALSE)</f>
        <v>30</v>
      </c>
    </row>
    <row r="83" spans="1:3" ht="15">
      <c r="A83" s="80" t="s">
        <v>2367</v>
      </c>
      <c r="B83" s="86" t="s">
        <v>382</v>
      </c>
      <c r="C83" s="80">
        <f>VLOOKUP(GroupVertices[[#This Row],[Vertex]],Vertices[],MATCH("ID",Vertices[[#Headers],[Vertex]:[Vertex Content Word Count]],0),FALSE)</f>
        <v>28</v>
      </c>
    </row>
    <row r="84" spans="1:3" ht="15">
      <c r="A84" s="80" t="s">
        <v>2367</v>
      </c>
      <c r="B84" s="86" t="s">
        <v>377</v>
      </c>
      <c r="C84" s="80">
        <f>VLOOKUP(GroupVertices[[#This Row],[Vertex]],Vertices[],MATCH("ID",Vertices[[#Headers],[Vertex]:[Vertex Content Word Count]],0),FALSE)</f>
        <v>157</v>
      </c>
    </row>
    <row r="85" spans="1:3" ht="15">
      <c r="A85" s="80" t="s">
        <v>2367</v>
      </c>
      <c r="B85" s="86" t="s">
        <v>376</v>
      </c>
      <c r="C85" s="80">
        <f>VLOOKUP(GroupVertices[[#This Row],[Vertex]],Vertices[],MATCH("ID",Vertices[[#Headers],[Vertex]:[Vertex Content Word Count]],0),FALSE)</f>
        <v>29</v>
      </c>
    </row>
    <row r="86" spans="1:3" ht="15">
      <c r="A86" s="80" t="s">
        <v>2367</v>
      </c>
      <c r="B86" s="86" t="s">
        <v>372</v>
      </c>
      <c r="C86" s="80">
        <f>VLOOKUP(GroupVertices[[#This Row],[Vertex]],Vertices[],MATCH("ID",Vertices[[#Headers],[Vertex]:[Vertex Content Word Count]],0),FALSE)</f>
        <v>154</v>
      </c>
    </row>
    <row r="87" spans="1:3" ht="15">
      <c r="A87" s="80" t="s">
        <v>2367</v>
      </c>
      <c r="B87" s="86" t="s">
        <v>367</v>
      </c>
      <c r="C87" s="80">
        <f>VLOOKUP(GroupVertices[[#This Row],[Vertex]],Vertices[],MATCH("ID",Vertices[[#Headers],[Vertex]:[Vertex Content Word Count]],0),FALSE)</f>
        <v>150</v>
      </c>
    </row>
    <row r="88" spans="1:3" ht="15">
      <c r="A88" s="80" t="s">
        <v>2367</v>
      </c>
      <c r="B88" s="86" t="s">
        <v>366</v>
      </c>
      <c r="C88" s="80">
        <f>VLOOKUP(GroupVertices[[#This Row],[Vertex]],Vertices[],MATCH("ID",Vertices[[#Headers],[Vertex]:[Vertex Content Word Count]],0),FALSE)</f>
        <v>149</v>
      </c>
    </row>
    <row r="89" spans="1:3" ht="15">
      <c r="A89" s="80" t="s">
        <v>2367</v>
      </c>
      <c r="B89" s="86" t="s">
        <v>346</v>
      </c>
      <c r="C89" s="80">
        <f>VLOOKUP(GroupVertices[[#This Row],[Vertex]],Vertices[],MATCH("ID",Vertices[[#Headers],[Vertex]:[Vertex Content Word Count]],0),FALSE)</f>
        <v>127</v>
      </c>
    </row>
    <row r="90" spans="1:3" ht="15">
      <c r="A90" s="80" t="s">
        <v>2367</v>
      </c>
      <c r="B90" s="86" t="s">
        <v>341</v>
      </c>
      <c r="C90" s="80">
        <f>VLOOKUP(GroupVertices[[#This Row],[Vertex]],Vertices[],MATCH("ID",Vertices[[#Headers],[Vertex]:[Vertex Content Word Count]],0),FALSE)</f>
        <v>123</v>
      </c>
    </row>
    <row r="91" spans="1:3" ht="15">
      <c r="A91" s="80" t="s">
        <v>2367</v>
      </c>
      <c r="B91" s="86" t="s">
        <v>329</v>
      </c>
      <c r="C91" s="80">
        <f>VLOOKUP(GroupVertices[[#This Row],[Vertex]],Vertices[],MATCH("ID",Vertices[[#Headers],[Vertex]:[Vertex Content Word Count]],0),FALSE)</f>
        <v>109</v>
      </c>
    </row>
    <row r="92" spans="1:3" ht="15">
      <c r="A92" s="80" t="s">
        <v>2367</v>
      </c>
      <c r="B92" s="86" t="s">
        <v>327</v>
      </c>
      <c r="C92" s="80">
        <f>VLOOKUP(GroupVertices[[#This Row],[Vertex]],Vertices[],MATCH("ID",Vertices[[#Headers],[Vertex]:[Vertex Content Word Count]],0),FALSE)</f>
        <v>107</v>
      </c>
    </row>
    <row r="93" spans="1:3" ht="15">
      <c r="A93" s="80" t="s">
        <v>2367</v>
      </c>
      <c r="B93" s="86" t="s">
        <v>314</v>
      </c>
      <c r="C93" s="80">
        <f>VLOOKUP(GroupVertices[[#This Row],[Vertex]],Vertices[],MATCH("ID",Vertices[[#Headers],[Vertex]:[Vertex Content Word Count]],0),FALSE)</f>
        <v>92</v>
      </c>
    </row>
    <row r="94" spans="1:3" ht="15">
      <c r="A94" s="80" t="s">
        <v>2367</v>
      </c>
      <c r="B94" s="86" t="s">
        <v>302</v>
      </c>
      <c r="C94" s="80">
        <f>VLOOKUP(GroupVertices[[#This Row],[Vertex]],Vertices[],MATCH("ID",Vertices[[#Headers],[Vertex]:[Vertex Content Word Count]],0),FALSE)</f>
        <v>82</v>
      </c>
    </row>
    <row r="95" spans="1:3" ht="15">
      <c r="A95" s="80" t="s">
        <v>2367</v>
      </c>
      <c r="B95" s="86" t="s">
        <v>264</v>
      </c>
      <c r="C95" s="80">
        <f>VLOOKUP(GroupVertices[[#This Row],[Vertex]],Vertices[],MATCH("ID",Vertices[[#Headers],[Vertex]:[Vertex Content Word Count]],0),FALSE)</f>
        <v>27</v>
      </c>
    </row>
    <row r="96" spans="1:3" ht="15">
      <c r="A96" s="80" t="s">
        <v>2368</v>
      </c>
      <c r="B96" s="86" t="s">
        <v>388</v>
      </c>
      <c r="C96" s="80">
        <f>VLOOKUP(GroupVertices[[#This Row],[Vertex]],Vertices[],MATCH("ID",Vertices[[#Headers],[Vertex]:[Vertex Content Word Count]],0),FALSE)</f>
        <v>167</v>
      </c>
    </row>
    <row r="97" spans="1:3" ht="15">
      <c r="A97" s="80" t="s">
        <v>2368</v>
      </c>
      <c r="B97" s="86" t="s">
        <v>403</v>
      </c>
      <c r="C97" s="80">
        <f>VLOOKUP(GroupVertices[[#This Row],[Vertex]],Vertices[],MATCH("ID",Vertices[[#Headers],[Vertex]:[Vertex Content Word Count]],0),FALSE)</f>
        <v>102</v>
      </c>
    </row>
    <row r="98" spans="1:3" ht="15">
      <c r="A98" s="80" t="s">
        <v>2368</v>
      </c>
      <c r="B98" s="86" t="s">
        <v>323</v>
      </c>
      <c r="C98" s="80">
        <f>VLOOKUP(GroupVertices[[#This Row],[Vertex]],Vertices[],MATCH("ID",Vertices[[#Headers],[Vertex]:[Vertex Content Word Count]],0),FALSE)</f>
        <v>101</v>
      </c>
    </row>
    <row r="99" spans="1:3" ht="15">
      <c r="A99" s="80" t="s">
        <v>2368</v>
      </c>
      <c r="B99" s="86" t="s">
        <v>407</v>
      </c>
      <c r="C99" s="80">
        <f>VLOOKUP(GroupVertices[[#This Row],[Vertex]],Vertices[],MATCH("ID",Vertices[[#Headers],[Vertex]:[Vertex Content Word Count]],0),FALSE)</f>
        <v>133</v>
      </c>
    </row>
    <row r="100" spans="1:3" ht="15">
      <c r="A100" s="80" t="s">
        <v>2368</v>
      </c>
      <c r="B100" s="86" t="s">
        <v>373</v>
      </c>
      <c r="C100" s="80">
        <f>VLOOKUP(GroupVertices[[#This Row],[Vertex]],Vertices[],MATCH("ID",Vertices[[#Headers],[Vertex]:[Vertex Content Word Count]],0),FALSE)</f>
        <v>155</v>
      </c>
    </row>
    <row r="101" spans="1:3" ht="15">
      <c r="A101" s="80" t="s">
        <v>2368</v>
      </c>
      <c r="B101" s="86" t="s">
        <v>360</v>
      </c>
      <c r="C101" s="80">
        <f>VLOOKUP(GroupVertices[[#This Row],[Vertex]],Vertices[],MATCH("ID",Vertices[[#Headers],[Vertex]:[Vertex Content Word Count]],0),FALSE)</f>
        <v>144</v>
      </c>
    </row>
    <row r="102" spans="1:3" ht="15">
      <c r="A102" s="80" t="s">
        <v>2368</v>
      </c>
      <c r="B102" s="86" t="s">
        <v>349</v>
      </c>
      <c r="C102" s="80">
        <f>VLOOKUP(GroupVertices[[#This Row],[Vertex]],Vertices[],MATCH("ID",Vertices[[#Headers],[Vertex]:[Vertex Content Word Count]],0),FALSE)</f>
        <v>132</v>
      </c>
    </row>
    <row r="103" spans="1:3" ht="15">
      <c r="A103" s="80" t="s">
        <v>2368</v>
      </c>
      <c r="B103" s="86" t="s">
        <v>335</v>
      </c>
      <c r="C103" s="80">
        <f>VLOOKUP(GroupVertices[[#This Row],[Vertex]],Vertices[],MATCH("ID",Vertices[[#Headers],[Vertex]:[Vertex Content Word Count]],0),FALSE)</f>
        <v>115</v>
      </c>
    </row>
    <row r="104" spans="1:3" ht="15">
      <c r="A104" s="80" t="s">
        <v>2368</v>
      </c>
      <c r="B104" s="86" t="s">
        <v>324</v>
      </c>
      <c r="C104" s="80">
        <f>VLOOKUP(GroupVertices[[#This Row],[Vertex]],Vertices[],MATCH("ID",Vertices[[#Headers],[Vertex]:[Vertex Content Word Count]],0),FALSE)</f>
        <v>104</v>
      </c>
    </row>
    <row r="105" spans="1:3" ht="15">
      <c r="A105" s="80" t="s">
        <v>2368</v>
      </c>
      <c r="B105" s="86" t="s">
        <v>404</v>
      </c>
      <c r="C105" s="80">
        <f>VLOOKUP(GroupVertices[[#This Row],[Vertex]],Vertices[],MATCH("ID",Vertices[[#Headers],[Vertex]:[Vertex Content Word Count]],0),FALSE)</f>
        <v>103</v>
      </c>
    </row>
    <row r="106" spans="1:3" ht="15">
      <c r="A106" s="80" t="s">
        <v>2368</v>
      </c>
      <c r="B106" s="86" t="s">
        <v>322</v>
      </c>
      <c r="C106" s="80">
        <f>VLOOKUP(GroupVertices[[#This Row],[Vertex]],Vertices[],MATCH("ID",Vertices[[#Headers],[Vertex]:[Vertex Content Word Count]],0),FALSE)</f>
        <v>15</v>
      </c>
    </row>
    <row r="107" spans="1:3" ht="15">
      <c r="A107" s="80" t="s">
        <v>2368</v>
      </c>
      <c r="B107" s="86" t="s">
        <v>256</v>
      </c>
      <c r="C107" s="80">
        <f>VLOOKUP(GroupVertices[[#This Row],[Vertex]],Vertices[],MATCH("ID",Vertices[[#Headers],[Vertex]:[Vertex Content Word Count]],0),FALSE)</f>
        <v>14</v>
      </c>
    </row>
    <row r="108" spans="1:3" ht="15">
      <c r="A108" s="80" t="s">
        <v>2369</v>
      </c>
      <c r="B108" s="86" t="s">
        <v>378</v>
      </c>
      <c r="C108" s="80">
        <f>VLOOKUP(GroupVertices[[#This Row],[Vertex]],Vertices[],MATCH("ID",Vertices[[#Headers],[Vertex]:[Vertex Content Word Count]],0),FALSE)</f>
        <v>112</v>
      </c>
    </row>
    <row r="109" spans="1:3" ht="15">
      <c r="A109" s="80" t="s">
        <v>2369</v>
      </c>
      <c r="B109" s="86" t="s">
        <v>409</v>
      </c>
      <c r="C109" s="80">
        <f>VLOOKUP(GroupVertices[[#This Row],[Vertex]],Vertices[],MATCH("ID",Vertices[[#Headers],[Vertex]:[Vertex Content Word Count]],0),FALSE)</f>
        <v>158</v>
      </c>
    </row>
    <row r="110" spans="1:3" ht="15">
      <c r="A110" s="80" t="s">
        <v>2369</v>
      </c>
      <c r="B110" s="86" t="s">
        <v>268</v>
      </c>
      <c r="C110" s="80">
        <f>VLOOKUP(GroupVertices[[#This Row],[Vertex]],Vertices[],MATCH("ID",Vertices[[#Headers],[Vertex]:[Vertex Content Word Count]],0),FALSE)</f>
        <v>35</v>
      </c>
    </row>
    <row r="111" spans="1:3" ht="15">
      <c r="A111" s="80" t="s">
        <v>2369</v>
      </c>
      <c r="B111" s="86" t="s">
        <v>333</v>
      </c>
      <c r="C111" s="80">
        <f>VLOOKUP(GroupVertices[[#This Row],[Vertex]],Vertices[],MATCH("ID",Vertices[[#Headers],[Vertex]:[Vertex Content Word Count]],0),FALSE)</f>
        <v>113</v>
      </c>
    </row>
    <row r="112" spans="1:3" ht="15">
      <c r="A112" s="80" t="s">
        <v>2369</v>
      </c>
      <c r="B112" s="86" t="s">
        <v>334</v>
      </c>
      <c r="C112" s="80">
        <f>VLOOKUP(GroupVertices[[#This Row],[Vertex]],Vertices[],MATCH("ID",Vertices[[#Headers],[Vertex]:[Vertex Content Word Count]],0),FALSE)</f>
        <v>114</v>
      </c>
    </row>
    <row r="113" spans="1:3" ht="15">
      <c r="A113" s="80" t="s">
        <v>2369</v>
      </c>
      <c r="B113" s="86" t="s">
        <v>332</v>
      </c>
      <c r="C113" s="80">
        <f>VLOOKUP(GroupVertices[[#This Row],[Vertex]],Vertices[],MATCH("ID",Vertices[[#Headers],[Vertex]:[Vertex Content Word Count]],0),FALSE)</f>
        <v>111</v>
      </c>
    </row>
    <row r="114" spans="1:3" ht="15">
      <c r="A114" s="80" t="s">
        <v>2369</v>
      </c>
      <c r="B114" s="86" t="s">
        <v>331</v>
      </c>
      <c r="C114" s="80">
        <f>VLOOKUP(GroupVertices[[#This Row],[Vertex]],Vertices[],MATCH("ID",Vertices[[#Headers],[Vertex]:[Vertex Content Word Count]],0),FALSE)</f>
        <v>110</v>
      </c>
    </row>
    <row r="115" spans="1:3" ht="15">
      <c r="A115" s="80" t="s">
        <v>2369</v>
      </c>
      <c r="B115" s="86" t="s">
        <v>330</v>
      </c>
      <c r="C115" s="80">
        <f>VLOOKUP(GroupVertices[[#This Row],[Vertex]],Vertices[],MATCH("ID",Vertices[[#Headers],[Vertex]:[Vertex Content Word Count]],0),FALSE)</f>
        <v>94</v>
      </c>
    </row>
    <row r="116" spans="1:3" ht="15">
      <c r="A116" s="80" t="s">
        <v>2369</v>
      </c>
      <c r="B116" s="86" t="s">
        <v>319</v>
      </c>
      <c r="C116" s="80">
        <f>VLOOKUP(GroupVertices[[#This Row],[Vertex]],Vertices[],MATCH("ID",Vertices[[#Headers],[Vertex]:[Vertex Content Word Count]],0),FALSE)</f>
        <v>98</v>
      </c>
    </row>
    <row r="117" spans="1:3" ht="15">
      <c r="A117" s="80" t="s">
        <v>2369</v>
      </c>
      <c r="B117" s="86" t="s">
        <v>318</v>
      </c>
      <c r="C117" s="80">
        <f>VLOOKUP(GroupVertices[[#This Row],[Vertex]],Vertices[],MATCH("ID",Vertices[[#Headers],[Vertex]:[Vertex Content Word Count]],0),FALSE)</f>
        <v>97</v>
      </c>
    </row>
    <row r="118" spans="1:3" ht="15">
      <c r="A118" s="80" t="s">
        <v>2369</v>
      </c>
      <c r="B118" s="86" t="s">
        <v>315</v>
      </c>
      <c r="C118" s="80">
        <f>VLOOKUP(GroupVertices[[#This Row],[Vertex]],Vertices[],MATCH("ID",Vertices[[#Headers],[Vertex]:[Vertex Content Word Count]],0),FALSE)</f>
        <v>93</v>
      </c>
    </row>
    <row r="119" spans="1:3" ht="15">
      <c r="A119" s="80" t="s">
        <v>2369</v>
      </c>
      <c r="B119" s="86" t="s">
        <v>267</v>
      </c>
      <c r="C119" s="80">
        <f>VLOOKUP(GroupVertices[[#This Row],[Vertex]],Vertices[],MATCH("ID",Vertices[[#Headers],[Vertex]:[Vertex Content Word Count]],0),FALSE)</f>
        <v>34</v>
      </c>
    </row>
    <row r="120" spans="1:3" ht="15">
      <c r="A120" s="80" t="s">
        <v>2370</v>
      </c>
      <c r="B120" s="86" t="s">
        <v>291</v>
      </c>
      <c r="C120" s="80">
        <f>VLOOKUP(GroupVertices[[#This Row],[Vertex]],Vertices[],MATCH("ID",Vertices[[#Headers],[Vertex]:[Vertex Content Word Count]],0),FALSE)</f>
        <v>64</v>
      </c>
    </row>
    <row r="121" spans="1:3" ht="15">
      <c r="A121" s="80" t="s">
        <v>2370</v>
      </c>
      <c r="B121" s="86" t="s">
        <v>292</v>
      </c>
      <c r="C121" s="80">
        <f>VLOOKUP(GroupVertices[[#This Row],[Vertex]],Vertices[],MATCH("ID",Vertices[[#Headers],[Vertex]:[Vertex Content Word Count]],0),FALSE)</f>
        <v>70</v>
      </c>
    </row>
    <row r="122" spans="1:3" ht="15">
      <c r="A122" s="80" t="s">
        <v>2370</v>
      </c>
      <c r="B122" s="86" t="s">
        <v>272</v>
      </c>
      <c r="C122" s="80">
        <f>VLOOKUP(GroupVertices[[#This Row],[Vertex]],Vertices[],MATCH("ID",Vertices[[#Headers],[Vertex]:[Vertex Content Word Count]],0),FALSE)</f>
        <v>41</v>
      </c>
    </row>
    <row r="123" spans="1:3" ht="15">
      <c r="A123" s="80" t="s">
        <v>2370</v>
      </c>
      <c r="B123" s="86" t="s">
        <v>401</v>
      </c>
      <c r="C123" s="80">
        <f>VLOOKUP(GroupVertices[[#This Row],[Vertex]],Vertices[],MATCH("ID",Vertices[[#Headers],[Vertex]:[Vertex Content Word Count]],0),FALSE)</f>
        <v>69</v>
      </c>
    </row>
    <row r="124" spans="1:3" ht="15">
      <c r="A124" s="80" t="s">
        <v>2370</v>
      </c>
      <c r="B124" s="86" t="s">
        <v>400</v>
      </c>
      <c r="C124" s="80">
        <f>VLOOKUP(GroupVertices[[#This Row],[Vertex]],Vertices[],MATCH("ID",Vertices[[#Headers],[Vertex]:[Vertex Content Word Count]],0),FALSE)</f>
        <v>68</v>
      </c>
    </row>
    <row r="125" spans="1:3" ht="15">
      <c r="A125" s="80" t="s">
        <v>2370</v>
      </c>
      <c r="B125" s="86" t="s">
        <v>399</v>
      </c>
      <c r="C125" s="80">
        <f>VLOOKUP(GroupVertices[[#This Row],[Vertex]],Vertices[],MATCH("ID",Vertices[[#Headers],[Vertex]:[Vertex Content Word Count]],0),FALSE)</f>
        <v>67</v>
      </c>
    </row>
    <row r="126" spans="1:3" ht="15">
      <c r="A126" s="80" t="s">
        <v>2370</v>
      </c>
      <c r="B126" s="86" t="s">
        <v>398</v>
      </c>
      <c r="C126" s="80">
        <f>VLOOKUP(GroupVertices[[#This Row],[Vertex]],Vertices[],MATCH("ID",Vertices[[#Headers],[Vertex]:[Vertex Content Word Count]],0),FALSE)</f>
        <v>66</v>
      </c>
    </row>
    <row r="127" spans="1:3" ht="15">
      <c r="A127" s="80" t="s">
        <v>2370</v>
      </c>
      <c r="B127" s="86" t="s">
        <v>397</v>
      </c>
      <c r="C127" s="80">
        <f>VLOOKUP(GroupVertices[[#This Row],[Vertex]],Vertices[],MATCH("ID",Vertices[[#Headers],[Vertex]:[Vertex Content Word Count]],0),FALSE)</f>
        <v>65</v>
      </c>
    </row>
    <row r="128" spans="1:3" ht="15">
      <c r="A128" s="80" t="s">
        <v>2370</v>
      </c>
      <c r="B128" s="86" t="s">
        <v>392</v>
      </c>
      <c r="C128" s="80">
        <f>VLOOKUP(GroupVertices[[#This Row],[Vertex]],Vertices[],MATCH("ID",Vertices[[#Headers],[Vertex]:[Vertex Content Word Count]],0),FALSE)</f>
        <v>42</v>
      </c>
    </row>
    <row r="129" spans="1:3" ht="15">
      <c r="A129" s="80" t="s">
        <v>2371</v>
      </c>
      <c r="B129" s="86" t="s">
        <v>375</v>
      </c>
      <c r="C129" s="80">
        <f>VLOOKUP(GroupVertices[[#This Row],[Vertex]],Vertices[],MATCH("ID",Vertices[[#Headers],[Vertex]:[Vertex Content Word Count]],0),FALSE)</f>
        <v>156</v>
      </c>
    </row>
    <row r="130" spans="1:3" ht="15">
      <c r="A130" s="80" t="s">
        <v>2371</v>
      </c>
      <c r="B130" s="86" t="s">
        <v>374</v>
      </c>
      <c r="C130" s="80">
        <f>VLOOKUP(GroupVertices[[#This Row],[Vertex]],Vertices[],MATCH("ID",Vertices[[#Headers],[Vertex]:[Vertex Content Word Count]],0),FALSE)</f>
        <v>131</v>
      </c>
    </row>
    <row r="131" spans="1:3" ht="15">
      <c r="A131" s="80" t="s">
        <v>2371</v>
      </c>
      <c r="B131" s="86" t="s">
        <v>368</v>
      </c>
      <c r="C131" s="80">
        <f>VLOOKUP(GroupVertices[[#This Row],[Vertex]],Vertices[],MATCH("ID",Vertices[[#Headers],[Vertex]:[Vertex Content Word Count]],0),FALSE)</f>
        <v>151</v>
      </c>
    </row>
    <row r="132" spans="1:3" ht="15">
      <c r="A132" s="80" t="s">
        <v>2371</v>
      </c>
      <c r="B132" s="86" t="s">
        <v>361</v>
      </c>
      <c r="C132" s="80">
        <f>VLOOKUP(GroupVertices[[#This Row],[Vertex]],Vertices[],MATCH("ID",Vertices[[#Headers],[Vertex]:[Vertex Content Word Count]],0),FALSE)</f>
        <v>145</v>
      </c>
    </row>
    <row r="133" spans="1:3" ht="15">
      <c r="A133" s="80" t="s">
        <v>2371</v>
      </c>
      <c r="B133" s="86" t="s">
        <v>351</v>
      </c>
      <c r="C133" s="80">
        <f>VLOOKUP(GroupVertices[[#This Row],[Vertex]],Vertices[],MATCH("ID",Vertices[[#Headers],[Vertex]:[Vertex Content Word Count]],0),FALSE)</f>
        <v>134</v>
      </c>
    </row>
    <row r="134" spans="1:3" ht="15">
      <c r="A134" s="80" t="s">
        <v>2371</v>
      </c>
      <c r="B134" s="86" t="s">
        <v>348</v>
      </c>
      <c r="C134" s="80">
        <f>VLOOKUP(GroupVertices[[#This Row],[Vertex]],Vertices[],MATCH("ID",Vertices[[#Headers],[Vertex]:[Vertex Content Word Count]],0),FALSE)</f>
        <v>130</v>
      </c>
    </row>
    <row r="135" spans="1:3" ht="15">
      <c r="A135" s="80" t="s">
        <v>2372</v>
      </c>
      <c r="B135" s="86" t="s">
        <v>371</v>
      </c>
      <c r="C135" s="80">
        <f>VLOOKUP(GroupVertices[[#This Row],[Vertex]],Vertices[],MATCH("ID",Vertices[[#Headers],[Vertex]:[Vertex Content Word Count]],0),FALSE)</f>
        <v>153</v>
      </c>
    </row>
    <row r="136" spans="1:3" ht="15">
      <c r="A136" s="80" t="s">
        <v>2372</v>
      </c>
      <c r="B136" s="86" t="s">
        <v>370</v>
      </c>
      <c r="C136" s="80">
        <f>VLOOKUP(GroupVertices[[#This Row],[Vertex]],Vertices[],MATCH("ID",Vertices[[#Headers],[Vertex]:[Vertex Content Word Count]],0),FALSE)</f>
        <v>37</v>
      </c>
    </row>
    <row r="137" spans="1:3" ht="15">
      <c r="A137" s="80" t="s">
        <v>2372</v>
      </c>
      <c r="B137" s="86" t="s">
        <v>353</v>
      </c>
      <c r="C137" s="80">
        <f>VLOOKUP(GroupVertices[[#This Row],[Vertex]],Vertices[],MATCH("ID",Vertices[[#Headers],[Vertex]:[Vertex Content Word Count]],0),FALSE)</f>
        <v>137</v>
      </c>
    </row>
    <row r="138" spans="1:3" ht="15">
      <c r="A138" s="80" t="s">
        <v>2372</v>
      </c>
      <c r="B138" s="86" t="s">
        <v>298</v>
      </c>
      <c r="C138" s="80">
        <f>VLOOKUP(GroupVertices[[#This Row],[Vertex]],Vertices[],MATCH("ID",Vertices[[#Headers],[Vertex]:[Vertex Content Word Count]],0),FALSE)</f>
        <v>78</v>
      </c>
    </row>
    <row r="139" spans="1:3" ht="15">
      <c r="A139" s="80" t="s">
        <v>2372</v>
      </c>
      <c r="B139" s="86" t="s">
        <v>270</v>
      </c>
      <c r="C139" s="80">
        <f>VLOOKUP(GroupVertices[[#This Row],[Vertex]],Vertices[],MATCH("ID",Vertices[[#Headers],[Vertex]:[Vertex Content Word Count]],0),FALSE)</f>
        <v>38</v>
      </c>
    </row>
    <row r="140" spans="1:3" ht="15">
      <c r="A140" s="80" t="s">
        <v>2372</v>
      </c>
      <c r="B140" s="86" t="s">
        <v>269</v>
      </c>
      <c r="C140" s="80">
        <f>VLOOKUP(GroupVertices[[#This Row],[Vertex]],Vertices[],MATCH("ID",Vertices[[#Headers],[Vertex]:[Vertex Content Word Count]],0),FALSE)</f>
        <v>36</v>
      </c>
    </row>
    <row r="141" spans="1:3" ht="15">
      <c r="A141" s="80" t="s">
        <v>2373</v>
      </c>
      <c r="B141" s="86" t="s">
        <v>280</v>
      </c>
      <c r="C141" s="80">
        <f>VLOOKUP(GroupVertices[[#This Row],[Vertex]],Vertices[],MATCH("ID",Vertices[[#Headers],[Vertex]:[Vertex Content Word Count]],0),FALSE)</f>
        <v>50</v>
      </c>
    </row>
    <row r="142" spans="1:3" ht="15">
      <c r="A142" s="80" t="s">
        <v>2373</v>
      </c>
      <c r="B142" s="86" t="s">
        <v>288</v>
      </c>
      <c r="C142" s="80">
        <f>VLOOKUP(GroupVertices[[#This Row],[Vertex]],Vertices[],MATCH("ID",Vertices[[#Headers],[Vertex]:[Vertex Content Word Count]],0),FALSE)</f>
        <v>59</v>
      </c>
    </row>
    <row r="143" spans="1:3" ht="15">
      <c r="A143" s="80" t="s">
        <v>2373</v>
      </c>
      <c r="B143" s="86" t="s">
        <v>287</v>
      </c>
      <c r="C143" s="80">
        <f>VLOOKUP(GroupVertices[[#This Row],[Vertex]],Vertices[],MATCH("ID",Vertices[[#Headers],[Vertex]:[Vertex Content Word Count]],0),FALSE)</f>
        <v>58</v>
      </c>
    </row>
    <row r="144" spans="1:3" ht="15">
      <c r="A144" s="80" t="s">
        <v>2373</v>
      </c>
      <c r="B144" s="86" t="s">
        <v>286</v>
      </c>
      <c r="C144" s="80">
        <f>VLOOKUP(GroupVertices[[#This Row],[Vertex]],Vertices[],MATCH("ID",Vertices[[#Headers],[Vertex]:[Vertex Content Word Count]],0),FALSE)</f>
        <v>57</v>
      </c>
    </row>
    <row r="145" spans="1:3" ht="15">
      <c r="A145" s="80" t="s">
        <v>2373</v>
      </c>
      <c r="B145" s="86" t="s">
        <v>394</v>
      </c>
      <c r="C145" s="80">
        <f>VLOOKUP(GroupVertices[[#This Row],[Vertex]],Vertices[],MATCH("ID",Vertices[[#Headers],[Vertex]:[Vertex Content Word Count]],0),FALSE)</f>
        <v>52</v>
      </c>
    </row>
    <row r="146" spans="1:3" ht="15">
      <c r="A146" s="80" t="s">
        <v>2373</v>
      </c>
      <c r="B146" s="86" t="s">
        <v>393</v>
      </c>
      <c r="C146" s="80">
        <f>VLOOKUP(GroupVertices[[#This Row],[Vertex]],Vertices[],MATCH("ID",Vertices[[#Headers],[Vertex]:[Vertex Content Word Count]],0),FALSE)</f>
        <v>51</v>
      </c>
    </row>
    <row r="147" spans="1:3" ht="15">
      <c r="A147" s="80" t="s">
        <v>2374</v>
      </c>
      <c r="B147" s="86" t="s">
        <v>254</v>
      </c>
      <c r="C147" s="80">
        <f>VLOOKUP(GroupVertices[[#This Row],[Vertex]],Vertices[],MATCH("ID",Vertices[[#Headers],[Vertex]:[Vertex Content Word Count]],0),FALSE)</f>
        <v>11</v>
      </c>
    </row>
    <row r="148" spans="1:3" ht="15">
      <c r="A148" s="80" t="s">
        <v>2374</v>
      </c>
      <c r="B148" s="86" t="s">
        <v>257</v>
      </c>
      <c r="C148" s="80">
        <f>VLOOKUP(GroupVertices[[#This Row],[Vertex]],Vertices[],MATCH("ID",Vertices[[#Headers],[Vertex]:[Vertex Content Word Count]],0),FALSE)</f>
        <v>16</v>
      </c>
    </row>
    <row r="149" spans="1:3" ht="15">
      <c r="A149" s="80" t="s">
        <v>2374</v>
      </c>
      <c r="B149" s="86" t="s">
        <v>278</v>
      </c>
      <c r="C149" s="80">
        <f>VLOOKUP(GroupVertices[[#This Row],[Vertex]],Vertices[],MATCH("ID",Vertices[[#Headers],[Vertex]:[Vertex Content Word Count]],0),FALSE)</f>
        <v>48</v>
      </c>
    </row>
    <row r="150" spans="1:3" ht="15">
      <c r="A150" s="80" t="s">
        <v>2374</v>
      </c>
      <c r="B150" s="86" t="s">
        <v>303</v>
      </c>
      <c r="C150" s="80">
        <f>VLOOKUP(GroupVertices[[#This Row],[Vertex]],Vertices[],MATCH("ID",Vertices[[#Headers],[Vertex]:[Vertex Content Word Count]],0),FALSE)</f>
        <v>83</v>
      </c>
    </row>
    <row r="151" spans="1:3" ht="15">
      <c r="A151" s="80" t="s">
        <v>2374</v>
      </c>
      <c r="B151" s="86" t="s">
        <v>307</v>
      </c>
      <c r="C151" s="80">
        <f>VLOOKUP(GroupVertices[[#This Row],[Vertex]],Vertices[],MATCH("ID",Vertices[[#Headers],[Vertex]:[Vertex Content Word Count]],0),FALSE)</f>
        <v>85</v>
      </c>
    </row>
    <row r="152" spans="1:3" ht="15">
      <c r="A152" s="80" t="s">
        <v>2375</v>
      </c>
      <c r="B152" s="86" t="s">
        <v>285</v>
      </c>
      <c r="C152" s="80">
        <f>VLOOKUP(GroupVertices[[#This Row],[Vertex]],Vertices[],MATCH("ID",Vertices[[#Headers],[Vertex]:[Vertex Content Word Count]],0),FALSE)</f>
        <v>56</v>
      </c>
    </row>
    <row r="153" spans="1:3" ht="15">
      <c r="A153" s="80" t="s">
        <v>2375</v>
      </c>
      <c r="B153" s="86" t="s">
        <v>284</v>
      </c>
      <c r="C153" s="80">
        <f>VLOOKUP(GroupVertices[[#This Row],[Vertex]],Vertices[],MATCH("ID",Vertices[[#Headers],[Vertex]:[Vertex Content Word Count]],0),FALSE)</f>
        <v>55</v>
      </c>
    </row>
    <row r="154" spans="1:3" ht="15">
      <c r="A154" s="80" t="s">
        <v>2375</v>
      </c>
      <c r="B154" s="86" t="s">
        <v>283</v>
      </c>
      <c r="C154" s="80">
        <f>VLOOKUP(GroupVertices[[#This Row],[Vertex]],Vertices[],MATCH("ID",Vertices[[#Headers],[Vertex]:[Vertex Content Word Count]],0),FALSE)</f>
        <v>54</v>
      </c>
    </row>
    <row r="155" spans="1:3" ht="15">
      <c r="A155" s="80" t="s">
        <v>2376</v>
      </c>
      <c r="B155" s="86" t="s">
        <v>317</v>
      </c>
      <c r="C155" s="80">
        <f>VLOOKUP(GroupVertices[[#This Row],[Vertex]],Vertices[],MATCH("ID",Vertices[[#Headers],[Vertex]:[Vertex Content Word Count]],0),FALSE)</f>
        <v>96</v>
      </c>
    </row>
    <row r="156" spans="1:3" ht="15">
      <c r="A156" s="80" t="s">
        <v>2376</v>
      </c>
      <c r="B156" s="86" t="s">
        <v>316</v>
      </c>
      <c r="C156" s="80">
        <f>VLOOKUP(GroupVertices[[#This Row],[Vertex]],Vertices[],MATCH("ID",Vertices[[#Headers],[Vertex]:[Vertex Content Word Count]],0),FALSE)</f>
        <v>95</v>
      </c>
    </row>
    <row r="157" spans="1:3" ht="15">
      <c r="A157" s="80" t="s">
        <v>2377</v>
      </c>
      <c r="B157" s="86" t="s">
        <v>313</v>
      </c>
      <c r="C157" s="80">
        <f>VLOOKUP(GroupVertices[[#This Row],[Vertex]],Vertices[],MATCH("ID",Vertices[[#Headers],[Vertex]:[Vertex Content Word Count]],0),FALSE)</f>
        <v>91</v>
      </c>
    </row>
    <row r="158" spans="1:3" ht="15">
      <c r="A158" s="80" t="s">
        <v>2377</v>
      </c>
      <c r="B158" s="86" t="s">
        <v>312</v>
      </c>
      <c r="C158" s="80">
        <f>VLOOKUP(GroupVertices[[#This Row],[Vertex]],Vertices[],MATCH("ID",Vertices[[#Headers],[Vertex]:[Vertex Content Word Count]],0),FALSE)</f>
        <v>90</v>
      </c>
    </row>
    <row r="159" spans="1:3" ht="15">
      <c r="A159" s="80" t="s">
        <v>2378</v>
      </c>
      <c r="B159" s="86" t="s">
        <v>290</v>
      </c>
      <c r="C159" s="80">
        <f>VLOOKUP(GroupVertices[[#This Row],[Vertex]],Vertices[],MATCH("ID",Vertices[[#Headers],[Vertex]:[Vertex Content Word Count]],0),FALSE)</f>
        <v>62</v>
      </c>
    </row>
    <row r="160" spans="1:3" ht="15">
      <c r="A160" s="80" t="s">
        <v>2378</v>
      </c>
      <c r="B160" s="86" t="s">
        <v>396</v>
      </c>
      <c r="C160" s="80">
        <f>VLOOKUP(GroupVertices[[#This Row],[Vertex]],Vertices[],MATCH("ID",Vertices[[#Headers],[Vertex]:[Vertex Content Word Count]],0),FALSE)</f>
        <v>63</v>
      </c>
    </row>
    <row r="161" spans="1:3" ht="15">
      <c r="A161" s="80" t="s">
        <v>2379</v>
      </c>
      <c r="B161" s="86" t="s">
        <v>275</v>
      </c>
      <c r="C161" s="80">
        <f>VLOOKUP(GroupVertices[[#This Row],[Vertex]],Vertices[],MATCH("ID",Vertices[[#Headers],[Vertex]:[Vertex Content Word Count]],0),FALSE)</f>
        <v>45</v>
      </c>
    </row>
    <row r="162" spans="1:3" ht="15">
      <c r="A162" s="80" t="s">
        <v>2379</v>
      </c>
      <c r="B162" s="86" t="s">
        <v>274</v>
      </c>
      <c r="C162" s="80">
        <f>VLOOKUP(GroupVertices[[#This Row],[Vertex]],Vertices[],MATCH("ID",Vertices[[#Headers],[Vertex]:[Vertex Content Word Count]],0),FALSE)</f>
        <v>44</v>
      </c>
    </row>
    <row r="163" spans="1:3" ht="15">
      <c r="A163" s="80" t="s">
        <v>2380</v>
      </c>
      <c r="B163" s="86" t="s">
        <v>260</v>
      </c>
      <c r="C163" s="80">
        <f>VLOOKUP(GroupVertices[[#This Row],[Vertex]],Vertices[],MATCH("ID",Vertices[[#Headers],[Vertex]:[Vertex Content Word Count]],0),FALSE)</f>
        <v>20</v>
      </c>
    </row>
    <row r="164" spans="1:3" ht="15">
      <c r="A164" s="80" t="s">
        <v>2380</v>
      </c>
      <c r="B164" s="86" t="s">
        <v>259</v>
      </c>
      <c r="C164" s="80">
        <f>VLOOKUP(GroupVertices[[#This Row],[Vertex]],Vertices[],MATCH("ID",Vertices[[#Headers],[Vertex]:[Vertex Content Word Count]],0),FALSE)</f>
        <v>19</v>
      </c>
    </row>
    <row r="165" spans="1:3" ht="15">
      <c r="A165" s="80" t="s">
        <v>2381</v>
      </c>
      <c r="B165" s="86" t="s">
        <v>251</v>
      </c>
      <c r="C165" s="80">
        <f>VLOOKUP(GroupVertices[[#This Row],[Vertex]],Vertices[],MATCH("ID",Vertices[[#Headers],[Vertex]:[Vertex Content Word Count]],0),FALSE)</f>
        <v>4</v>
      </c>
    </row>
    <row r="166" spans="1:3" ht="15">
      <c r="A166" s="80" t="s">
        <v>2381</v>
      </c>
      <c r="B166" s="86" t="s">
        <v>250</v>
      </c>
      <c r="C166" s="80">
        <f>VLOOKUP(GroupVertices[[#This Row],[Vertex]],Vertices[],MATCH("ID",Vertices[[#Headers],[Vertex]:[Vertex Content Word Count]],0),FALSE)</f>
        <v>3</v>
      </c>
    </row>
  </sheetData>
  <dataValidations count="3" xWindow="58" yWindow="226">
    <dataValidation allowBlank="1" showInputMessage="1" showErrorMessage="1" promptTitle="Group Name" prompt="Enter the name of the group.  The group name must also be entered on the Groups worksheet." sqref="A2:A166"/>
    <dataValidation allowBlank="1" showInputMessage="1" showErrorMessage="1" promptTitle="Vertex Name" prompt="Enter the name of a vertex to include in the group." sqref="B2:B166"/>
    <dataValidation allowBlank="1" showInputMessage="1" promptTitle="Vertex ID" prompt="This is the value of the hidden ID cell in the Vertices worksheet.  It gets filled in by the items on the NodeXL, Analysis, Groups menu." sqref="C2:C166"/>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2400</v>
      </c>
      <c r="B2" s="34" t="s">
        <v>191</v>
      </c>
      <c r="D2" s="31">
        <f>MIN(Vertices[Degree])</f>
        <v>0</v>
      </c>
      <c r="E2" s="3">
        <f>COUNTIF(Vertices[Degree],"&gt;= "&amp;D2)-COUNTIF(Vertices[Degree],"&gt;="&amp;D3)</f>
        <v>0</v>
      </c>
      <c r="F2" s="37">
        <f>MIN(Vertices[In-Degree])</f>
        <v>0</v>
      </c>
      <c r="G2" s="38">
        <f>COUNTIF(Vertices[In-Degree],"&gt;= "&amp;F2)-COUNTIF(Vertices[In-Degree],"&gt;="&amp;F3)</f>
        <v>91</v>
      </c>
      <c r="H2" s="37">
        <f>MIN(Vertices[Out-Degree])</f>
        <v>0</v>
      </c>
      <c r="I2" s="38">
        <f>COUNTIF(Vertices[Out-Degree],"&gt;= "&amp;H2)-COUNTIF(Vertices[Out-Degree],"&gt;="&amp;H3)</f>
        <v>26</v>
      </c>
      <c r="J2" s="37">
        <f>MIN(Vertices[Betweenness Centrality])</f>
        <v>0</v>
      </c>
      <c r="K2" s="38">
        <f>COUNTIF(Vertices[Betweenness Centrality],"&gt;= "&amp;J2)-COUNTIF(Vertices[Betweenness Centrality],"&gt;="&amp;J3)</f>
        <v>136</v>
      </c>
      <c r="L2" s="37">
        <f>MIN(Vertices[Closeness Centrality])</f>
        <v>0</v>
      </c>
      <c r="M2" s="38">
        <f>COUNTIF(Vertices[Closeness Centrality],"&gt;= "&amp;L2)-COUNTIF(Vertices[Closeness Centrality],"&gt;="&amp;L3)</f>
        <v>138</v>
      </c>
      <c r="N2" s="37">
        <f>MIN(Vertices[Eigenvector Centrality])</f>
        <v>0</v>
      </c>
      <c r="O2" s="38">
        <f>COUNTIF(Vertices[Eigenvector Centrality],"&gt;= "&amp;N2)-COUNTIF(Vertices[Eigenvector Centrality],"&gt;="&amp;N3)</f>
        <v>50</v>
      </c>
      <c r="P2" s="37">
        <f>MIN(Vertices[PageRank])</f>
        <v>0.354075</v>
      </c>
      <c r="Q2" s="38">
        <f>COUNTIF(Vertices[PageRank],"&gt;= "&amp;P2)-COUNTIF(Vertices[PageRank],"&gt;="&amp;P3)</f>
        <v>49</v>
      </c>
      <c r="R2" s="37">
        <f>MIN(Vertices[Clustering Coefficient])</f>
        <v>0</v>
      </c>
      <c r="S2" s="43">
        <f>COUNTIF(Vertices[Clustering Coefficient],"&gt;= "&amp;R2)-COUNTIF(Vertices[Clustering Coefficient],"&gt;="&amp;R3)</f>
        <v>97</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19"/>
      <c r="B3" s="119"/>
      <c r="D3" s="32">
        <f aca="true" t="shared" si="1" ref="D3:D26">D2+($D$57-$D$2)/BinDivisor</f>
        <v>0</v>
      </c>
      <c r="E3" s="3">
        <f>COUNTIF(Vertices[Degree],"&gt;= "&amp;D3)-COUNTIF(Vertices[Degree],"&gt;="&amp;D4)</f>
        <v>0</v>
      </c>
      <c r="F3" s="39">
        <f aca="true" t="shared" si="2" ref="F3:F26">F2+($F$57-$F$2)/BinDivisor</f>
        <v>0.5818181818181818</v>
      </c>
      <c r="G3" s="40">
        <f>COUNTIF(Vertices[In-Degree],"&gt;= "&amp;F3)-COUNTIF(Vertices[In-Degree],"&gt;="&amp;F4)</f>
        <v>23</v>
      </c>
      <c r="H3" s="39">
        <f aca="true" t="shared" si="3" ref="H3:H26">H2+($H$57-$H$2)/BinDivisor</f>
        <v>0.2</v>
      </c>
      <c r="I3" s="40">
        <f>COUNTIF(Vertices[Out-Degree],"&gt;= "&amp;H3)-COUNTIF(Vertices[Out-Degree],"&gt;="&amp;H4)</f>
        <v>0</v>
      </c>
      <c r="J3" s="39">
        <f aca="true" t="shared" si="4" ref="J3:J26">J2+($J$57-$J$2)/BinDivisor</f>
        <v>160.4489220909091</v>
      </c>
      <c r="K3" s="40">
        <f>COUNTIF(Vertices[Betweenness Centrality],"&gt;= "&amp;J3)-COUNTIF(Vertices[Betweenness Centrality],"&gt;="&amp;J4)</f>
        <v>8</v>
      </c>
      <c r="L3" s="39">
        <f aca="true" t="shared" si="5" ref="L3:L26">L2+($L$57-$L$2)/BinDivisor</f>
        <v>0.01818181818181818</v>
      </c>
      <c r="M3" s="40">
        <f>COUNTIF(Vertices[Closeness Centrality],"&gt;= "&amp;L3)-COUNTIF(Vertices[Closeness Centrality],"&gt;="&amp;L4)</f>
        <v>0</v>
      </c>
      <c r="N3" s="39">
        <f aca="true" t="shared" si="6" ref="N3:N26">N2+($N$57-$N$2)/BinDivisor</f>
        <v>0.0012523818181818182</v>
      </c>
      <c r="O3" s="40">
        <f>COUNTIF(Vertices[Eigenvector Centrality],"&gt;= "&amp;N3)-COUNTIF(Vertices[Eigenvector Centrality],"&gt;="&amp;N4)</f>
        <v>16</v>
      </c>
      <c r="P3" s="39">
        <f aca="true" t="shared" si="7" ref="P3:P26">P2+($P$57-$P$2)/BinDivisor</f>
        <v>0.5248162181818181</v>
      </c>
      <c r="Q3" s="40">
        <f>COUNTIF(Vertices[PageRank],"&gt;= "&amp;P3)-COUNTIF(Vertices[PageRank],"&gt;="&amp;P4)</f>
        <v>46</v>
      </c>
      <c r="R3" s="39">
        <f aca="true" t="shared" si="8" ref="R3:R26">R2+($R$57-$R$2)/BinDivisor</f>
        <v>0.01818181818181818</v>
      </c>
      <c r="S3" s="44">
        <f>COUNTIF(Vertices[Clustering Coefficient],"&gt;= "&amp;R3)-COUNTIF(Vertices[Clustering Coefficient],"&gt;="&amp;R4)</f>
        <v>5</v>
      </c>
      <c r="T3" s="39" t="e">
        <f aca="true" t="shared" si="9" ref="T3:T26">T2+($T$57-$T$2)/BinDivisor</f>
        <v>#REF!</v>
      </c>
      <c r="U3" s="40" t="e">
        <f ca="1" t="shared" si="0"/>
        <v>#REF!</v>
      </c>
      <c r="W3" t="s">
        <v>125</v>
      </c>
      <c r="X3" t="s">
        <v>85</v>
      </c>
    </row>
    <row r="4" spans="1:24" ht="15">
      <c r="A4" s="34" t="s">
        <v>146</v>
      </c>
      <c r="B4" s="34">
        <v>165</v>
      </c>
      <c r="D4" s="32">
        <f t="shared" si="1"/>
        <v>0</v>
      </c>
      <c r="E4" s="3">
        <f>COUNTIF(Vertices[Degree],"&gt;= "&amp;D4)-COUNTIF(Vertices[Degree],"&gt;="&amp;D5)</f>
        <v>0</v>
      </c>
      <c r="F4" s="37">
        <f t="shared" si="2"/>
        <v>1.1636363636363636</v>
      </c>
      <c r="G4" s="38">
        <f>COUNTIF(Vertices[In-Degree],"&gt;= "&amp;F4)-COUNTIF(Vertices[In-Degree],"&gt;="&amp;F5)</f>
        <v>0</v>
      </c>
      <c r="H4" s="37">
        <f t="shared" si="3"/>
        <v>0.4</v>
      </c>
      <c r="I4" s="38">
        <f>COUNTIF(Vertices[Out-Degree],"&gt;= "&amp;H4)-COUNTIF(Vertices[Out-Degree],"&gt;="&amp;H5)</f>
        <v>0</v>
      </c>
      <c r="J4" s="37">
        <f t="shared" si="4"/>
        <v>320.8978441818182</v>
      </c>
      <c r="K4" s="38">
        <f>COUNTIF(Vertices[Betweenness Centrality],"&gt;= "&amp;J4)-COUNTIF(Vertices[Betweenness Centrality],"&gt;="&amp;J5)</f>
        <v>1</v>
      </c>
      <c r="L4" s="37">
        <f t="shared" si="5"/>
        <v>0.03636363636363636</v>
      </c>
      <c r="M4" s="38">
        <f>COUNTIF(Vertices[Closeness Centrality],"&gt;= "&amp;L4)-COUNTIF(Vertices[Closeness Centrality],"&gt;="&amp;L5)</f>
        <v>0</v>
      </c>
      <c r="N4" s="37">
        <f t="shared" si="6"/>
        <v>0.0025047636363636364</v>
      </c>
      <c r="O4" s="38">
        <f>COUNTIF(Vertices[Eigenvector Centrality],"&gt;= "&amp;N4)-COUNTIF(Vertices[Eigenvector Centrality],"&gt;="&amp;N5)</f>
        <v>19</v>
      </c>
      <c r="P4" s="37">
        <f t="shared" si="7"/>
        <v>0.6955574363636363</v>
      </c>
      <c r="Q4" s="38">
        <f>COUNTIF(Vertices[PageRank],"&gt;= "&amp;P4)-COUNTIF(Vertices[PageRank],"&gt;="&amp;P5)</f>
        <v>14</v>
      </c>
      <c r="R4" s="37">
        <f t="shared" si="8"/>
        <v>0.03636363636363636</v>
      </c>
      <c r="S4" s="43">
        <f>COUNTIF(Vertices[Clustering Coefficient],"&gt;= "&amp;R4)-COUNTIF(Vertices[Clustering Coefficient],"&gt;="&amp;R5)</f>
        <v>3</v>
      </c>
      <c r="T4" s="37" t="e">
        <f ca="1" t="shared" si="9"/>
        <v>#REF!</v>
      </c>
      <c r="U4" s="38" t="e">
        <f ca="1" t="shared" si="0"/>
        <v>#REF!</v>
      </c>
      <c r="W4" s="12" t="s">
        <v>126</v>
      </c>
      <c r="X4" s="12" t="s">
        <v>128</v>
      </c>
    </row>
    <row r="5" spans="1:21" ht="15">
      <c r="A5" s="119"/>
      <c r="B5" s="119"/>
      <c r="D5" s="32">
        <f t="shared" si="1"/>
        <v>0</v>
      </c>
      <c r="E5" s="3">
        <f>COUNTIF(Vertices[Degree],"&gt;= "&amp;D5)-COUNTIF(Vertices[Degree],"&gt;="&amp;D6)</f>
        <v>0</v>
      </c>
      <c r="F5" s="39">
        <f t="shared" si="2"/>
        <v>1.7454545454545454</v>
      </c>
      <c r="G5" s="40">
        <f>COUNTIF(Vertices[In-Degree],"&gt;= "&amp;F5)-COUNTIF(Vertices[In-Degree],"&gt;="&amp;F6)</f>
        <v>22</v>
      </c>
      <c r="H5" s="39">
        <f t="shared" si="3"/>
        <v>0.6000000000000001</v>
      </c>
      <c r="I5" s="40">
        <f>COUNTIF(Vertices[Out-Degree],"&gt;= "&amp;H5)-COUNTIF(Vertices[Out-Degree],"&gt;="&amp;H6)</f>
        <v>0</v>
      </c>
      <c r="J5" s="39">
        <f t="shared" si="4"/>
        <v>481.3467662727273</v>
      </c>
      <c r="K5" s="40">
        <f>COUNTIF(Vertices[Betweenness Centrality],"&gt;= "&amp;J5)-COUNTIF(Vertices[Betweenness Centrality],"&gt;="&amp;J6)</f>
        <v>3</v>
      </c>
      <c r="L5" s="39">
        <f t="shared" si="5"/>
        <v>0.05454545454545454</v>
      </c>
      <c r="M5" s="40">
        <f>COUNTIF(Vertices[Closeness Centrality],"&gt;= "&amp;L5)-COUNTIF(Vertices[Closeness Centrality],"&gt;="&amp;L6)</f>
        <v>0</v>
      </c>
      <c r="N5" s="39">
        <f t="shared" si="6"/>
        <v>0.0037571454545454546</v>
      </c>
      <c r="O5" s="40">
        <f>COUNTIF(Vertices[Eigenvector Centrality],"&gt;= "&amp;N5)-COUNTIF(Vertices[Eigenvector Centrality],"&gt;="&amp;N6)</f>
        <v>12</v>
      </c>
      <c r="P5" s="39">
        <f t="shared" si="7"/>
        <v>0.8662986545454545</v>
      </c>
      <c r="Q5" s="40">
        <f>COUNTIF(Vertices[PageRank],"&gt;= "&amp;P5)-COUNTIF(Vertices[PageRank],"&gt;="&amp;P6)</f>
        <v>12</v>
      </c>
      <c r="R5" s="39">
        <f t="shared" si="8"/>
        <v>0.05454545454545454</v>
      </c>
      <c r="S5" s="44">
        <f>COUNTIF(Vertices[Clustering Coefficient],"&gt;= "&amp;R5)-COUNTIF(Vertices[Clustering Coefficient],"&gt;="&amp;R6)</f>
        <v>2</v>
      </c>
      <c r="T5" s="39" t="e">
        <f ca="1" t="shared" si="9"/>
        <v>#REF!</v>
      </c>
      <c r="U5" s="40" t="e">
        <f ca="1" t="shared" si="0"/>
        <v>#REF!</v>
      </c>
    </row>
    <row r="6" spans="1:21" ht="15">
      <c r="A6" s="34" t="s">
        <v>148</v>
      </c>
      <c r="B6" s="34">
        <v>246</v>
      </c>
      <c r="D6" s="32">
        <f t="shared" si="1"/>
        <v>0</v>
      </c>
      <c r="E6" s="3">
        <f>COUNTIF(Vertices[Degree],"&gt;= "&amp;D6)-COUNTIF(Vertices[Degree],"&gt;="&amp;D7)</f>
        <v>0</v>
      </c>
      <c r="F6" s="37">
        <f t="shared" si="2"/>
        <v>2.327272727272727</v>
      </c>
      <c r="G6" s="38">
        <f>COUNTIF(Vertices[In-Degree],"&gt;= "&amp;F6)-COUNTIF(Vertices[In-Degree],"&gt;="&amp;F7)</f>
        <v>0</v>
      </c>
      <c r="H6" s="37">
        <f t="shared" si="3"/>
        <v>0.8</v>
      </c>
      <c r="I6" s="38">
        <f>COUNTIF(Vertices[Out-Degree],"&gt;= "&amp;H6)-COUNTIF(Vertices[Out-Degree],"&gt;="&amp;H7)</f>
        <v>0</v>
      </c>
      <c r="J6" s="37">
        <f t="shared" si="4"/>
        <v>641.7956883636364</v>
      </c>
      <c r="K6" s="38">
        <f>COUNTIF(Vertices[Betweenness Centrality],"&gt;= "&amp;J6)-COUNTIF(Vertices[Betweenness Centrality],"&gt;="&amp;J7)</f>
        <v>2</v>
      </c>
      <c r="L6" s="37">
        <f t="shared" si="5"/>
        <v>0.07272727272727272</v>
      </c>
      <c r="M6" s="38">
        <f>COUNTIF(Vertices[Closeness Centrality],"&gt;= "&amp;L6)-COUNTIF(Vertices[Closeness Centrality],"&gt;="&amp;L7)</f>
        <v>0</v>
      </c>
      <c r="N6" s="37">
        <f t="shared" si="6"/>
        <v>0.005009527272727273</v>
      </c>
      <c r="O6" s="38">
        <f>COUNTIF(Vertices[Eigenvector Centrality],"&gt;= "&amp;N6)-COUNTIF(Vertices[Eigenvector Centrality],"&gt;="&amp;N7)</f>
        <v>9</v>
      </c>
      <c r="P6" s="37">
        <f t="shared" si="7"/>
        <v>1.0370398727272727</v>
      </c>
      <c r="Q6" s="38">
        <f>COUNTIF(Vertices[PageRank],"&gt;= "&amp;P6)-COUNTIF(Vertices[PageRank],"&gt;="&amp;P7)</f>
        <v>11</v>
      </c>
      <c r="R6" s="37">
        <f t="shared" si="8"/>
        <v>0.07272727272727272</v>
      </c>
      <c r="S6" s="43">
        <f>COUNTIF(Vertices[Clustering Coefficient],"&gt;= "&amp;R6)-COUNTIF(Vertices[Clustering Coefficient],"&gt;="&amp;R7)</f>
        <v>3</v>
      </c>
      <c r="T6" s="37" t="e">
        <f ca="1" t="shared" si="9"/>
        <v>#REF!</v>
      </c>
      <c r="U6" s="38" t="e">
        <f ca="1" t="shared" si="0"/>
        <v>#REF!</v>
      </c>
    </row>
    <row r="7" spans="1:21" ht="15">
      <c r="A7" s="34" t="s">
        <v>149</v>
      </c>
      <c r="B7" s="34">
        <v>80</v>
      </c>
      <c r="D7" s="32">
        <f t="shared" si="1"/>
        <v>0</v>
      </c>
      <c r="E7" s="3">
        <f>COUNTIF(Vertices[Degree],"&gt;= "&amp;D7)-COUNTIF(Vertices[Degree],"&gt;="&amp;D8)</f>
        <v>0</v>
      </c>
      <c r="F7" s="39">
        <f t="shared" si="2"/>
        <v>2.909090909090909</v>
      </c>
      <c r="G7" s="40">
        <f>COUNTIF(Vertices[In-Degree],"&gt;= "&amp;F7)-COUNTIF(Vertices[In-Degree],"&gt;="&amp;F8)</f>
        <v>5</v>
      </c>
      <c r="H7" s="39">
        <f t="shared" si="3"/>
        <v>1</v>
      </c>
      <c r="I7" s="40">
        <f>COUNTIF(Vertices[Out-Degree],"&gt;= "&amp;H7)-COUNTIF(Vertices[Out-Degree],"&gt;="&amp;H8)</f>
        <v>80</v>
      </c>
      <c r="J7" s="39">
        <f t="shared" si="4"/>
        <v>802.2446104545454</v>
      </c>
      <c r="K7" s="40">
        <f>COUNTIF(Vertices[Betweenness Centrality],"&gt;= "&amp;J7)-COUNTIF(Vertices[Betweenness Centrality],"&gt;="&amp;J8)</f>
        <v>2</v>
      </c>
      <c r="L7" s="39">
        <f t="shared" si="5"/>
        <v>0.09090909090909091</v>
      </c>
      <c r="M7" s="40">
        <f>COUNTIF(Vertices[Closeness Centrality],"&gt;= "&amp;L7)-COUNTIF(Vertices[Closeness Centrality],"&gt;="&amp;L8)</f>
        <v>0</v>
      </c>
      <c r="N7" s="39">
        <f t="shared" si="6"/>
        <v>0.0062619090909090906</v>
      </c>
      <c r="O7" s="40">
        <f>COUNTIF(Vertices[Eigenvector Centrality],"&gt;= "&amp;N7)-COUNTIF(Vertices[Eigenvector Centrality],"&gt;="&amp;N8)</f>
        <v>9</v>
      </c>
      <c r="P7" s="39">
        <f t="shared" si="7"/>
        <v>1.207781090909091</v>
      </c>
      <c r="Q7" s="40">
        <f>COUNTIF(Vertices[PageRank],"&gt;= "&amp;P7)-COUNTIF(Vertices[PageRank],"&gt;="&amp;P8)</f>
        <v>8</v>
      </c>
      <c r="R7" s="39">
        <f t="shared" si="8"/>
        <v>0.09090909090909091</v>
      </c>
      <c r="S7" s="44">
        <f>COUNTIF(Vertices[Clustering Coefficient],"&gt;= "&amp;R7)-COUNTIF(Vertices[Clustering Coefficient],"&gt;="&amp;R8)</f>
        <v>2</v>
      </c>
      <c r="T7" s="39" t="e">
        <f ca="1" t="shared" si="9"/>
        <v>#REF!</v>
      </c>
      <c r="U7" s="40" t="e">
        <f ca="1" t="shared" si="0"/>
        <v>#REF!</v>
      </c>
    </row>
    <row r="8" spans="1:21" ht="15">
      <c r="A8" s="34" t="s">
        <v>150</v>
      </c>
      <c r="B8" s="34">
        <v>326</v>
      </c>
      <c r="D8" s="32">
        <f t="shared" si="1"/>
        <v>0</v>
      </c>
      <c r="E8" s="3">
        <f>COUNTIF(Vertices[Degree],"&gt;= "&amp;D8)-COUNTIF(Vertices[Degree],"&gt;="&amp;D9)</f>
        <v>0</v>
      </c>
      <c r="F8" s="37">
        <f t="shared" si="2"/>
        <v>3.490909090909091</v>
      </c>
      <c r="G8" s="38">
        <f>COUNTIF(Vertices[In-Degree],"&gt;= "&amp;F8)-COUNTIF(Vertices[In-Degree],"&gt;="&amp;F9)</f>
        <v>6</v>
      </c>
      <c r="H8" s="37">
        <f t="shared" si="3"/>
        <v>1.2</v>
      </c>
      <c r="I8" s="38">
        <f>COUNTIF(Vertices[Out-Degree],"&gt;= "&amp;H8)-COUNTIF(Vertices[Out-Degree],"&gt;="&amp;H9)</f>
        <v>0</v>
      </c>
      <c r="J8" s="37">
        <f t="shared" si="4"/>
        <v>962.6935325454544</v>
      </c>
      <c r="K8" s="38">
        <f>COUNTIF(Vertices[Betweenness Centrality],"&gt;= "&amp;J8)-COUNTIF(Vertices[Betweenness Centrality],"&gt;="&amp;J9)</f>
        <v>1</v>
      </c>
      <c r="L8" s="37">
        <f t="shared" si="5"/>
        <v>0.1090909090909091</v>
      </c>
      <c r="M8" s="38">
        <f>COUNTIF(Vertices[Closeness Centrality],"&gt;= "&amp;L8)-COUNTIF(Vertices[Closeness Centrality],"&gt;="&amp;L9)</f>
        <v>10</v>
      </c>
      <c r="N8" s="37">
        <f t="shared" si="6"/>
        <v>0.007514290909090908</v>
      </c>
      <c r="O8" s="38">
        <f>COUNTIF(Vertices[Eigenvector Centrality],"&gt;= "&amp;N8)-COUNTIF(Vertices[Eigenvector Centrality],"&gt;="&amp;N9)</f>
        <v>12</v>
      </c>
      <c r="P8" s="37">
        <f t="shared" si="7"/>
        <v>1.3785223090909091</v>
      </c>
      <c r="Q8" s="38">
        <f>COUNTIF(Vertices[PageRank],"&gt;= "&amp;P8)-COUNTIF(Vertices[PageRank],"&gt;="&amp;P9)</f>
        <v>2</v>
      </c>
      <c r="R8" s="37">
        <f t="shared" si="8"/>
        <v>0.1090909090909091</v>
      </c>
      <c r="S8" s="43">
        <f>COUNTIF(Vertices[Clustering Coefficient],"&gt;= "&amp;R8)-COUNTIF(Vertices[Clustering Coefficient],"&gt;="&amp;R9)</f>
        <v>2</v>
      </c>
      <c r="T8" s="37" t="e">
        <f ca="1" t="shared" si="9"/>
        <v>#REF!</v>
      </c>
      <c r="U8" s="38" t="e">
        <f ca="1" t="shared" si="0"/>
        <v>#REF!</v>
      </c>
    </row>
    <row r="9" spans="1:21" ht="15">
      <c r="A9" s="119"/>
      <c r="B9" s="119"/>
      <c r="D9" s="32">
        <f t="shared" si="1"/>
        <v>0</v>
      </c>
      <c r="E9" s="3">
        <f>COUNTIF(Vertices[Degree],"&gt;= "&amp;D9)-COUNTIF(Vertices[Degree],"&gt;="&amp;D10)</f>
        <v>0</v>
      </c>
      <c r="F9" s="39">
        <f t="shared" si="2"/>
        <v>4.072727272727273</v>
      </c>
      <c r="G9" s="40">
        <f>COUNTIF(Vertices[In-Degree],"&gt;= "&amp;F9)-COUNTIF(Vertices[In-Degree],"&gt;="&amp;F10)</f>
        <v>0</v>
      </c>
      <c r="H9" s="39">
        <f t="shared" si="3"/>
        <v>1.4</v>
      </c>
      <c r="I9" s="40">
        <f>COUNTIF(Vertices[Out-Degree],"&gt;= "&amp;H9)-COUNTIF(Vertices[Out-Degree],"&gt;="&amp;H10)</f>
        <v>0</v>
      </c>
      <c r="J9" s="39">
        <f t="shared" si="4"/>
        <v>1123.1424546363635</v>
      </c>
      <c r="K9" s="40">
        <f>COUNTIF(Vertices[Betweenness Centrality],"&gt;= "&amp;J9)-COUNTIF(Vertices[Betweenness Centrality],"&gt;="&amp;J10)</f>
        <v>1</v>
      </c>
      <c r="L9" s="39">
        <f t="shared" si="5"/>
        <v>0.1272727272727273</v>
      </c>
      <c r="M9" s="40">
        <f>COUNTIF(Vertices[Closeness Centrality],"&gt;= "&amp;L9)-COUNTIF(Vertices[Closeness Centrality],"&gt;="&amp;L10)</f>
        <v>0</v>
      </c>
      <c r="N9" s="39">
        <f t="shared" si="6"/>
        <v>0.008766672727272726</v>
      </c>
      <c r="O9" s="40">
        <f>COUNTIF(Vertices[Eigenvector Centrality],"&gt;= "&amp;N9)-COUNTIF(Vertices[Eigenvector Centrality],"&gt;="&amp;N10)</f>
        <v>9</v>
      </c>
      <c r="P9" s="39">
        <f t="shared" si="7"/>
        <v>1.5492635272727273</v>
      </c>
      <c r="Q9" s="40">
        <f>COUNTIF(Vertices[PageRank],"&gt;= "&amp;P9)-COUNTIF(Vertices[PageRank],"&gt;="&amp;P10)</f>
        <v>2</v>
      </c>
      <c r="R9" s="39">
        <f t="shared" si="8"/>
        <v>0.1272727272727273</v>
      </c>
      <c r="S9" s="44">
        <f>COUNTIF(Vertices[Clustering Coefficient],"&gt;= "&amp;R9)-COUNTIF(Vertices[Clustering Coefficient],"&gt;="&amp;R10)</f>
        <v>0</v>
      </c>
      <c r="T9" s="39" t="e">
        <f ca="1" t="shared" si="9"/>
        <v>#REF!</v>
      </c>
      <c r="U9" s="40" t="e">
        <f ca="1" t="shared" si="0"/>
        <v>#REF!</v>
      </c>
    </row>
    <row r="10" spans="1:21" ht="15">
      <c r="A10" s="34" t="s">
        <v>151</v>
      </c>
      <c r="B10" s="34">
        <v>70</v>
      </c>
      <c r="D10" s="32">
        <f t="shared" si="1"/>
        <v>0</v>
      </c>
      <c r="E10" s="3">
        <f>COUNTIF(Vertices[Degree],"&gt;= "&amp;D10)-COUNTIF(Vertices[Degree],"&gt;="&amp;D11)</f>
        <v>0</v>
      </c>
      <c r="F10" s="37">
        <f t="shared" si="2"/>
        <v>4.654545454545455</v>
      </c>
      <c r="G10" s="38">
        <f>COUNTIF(Vertices[In-Degree],"&gt;= "&amp;F10)-COUNTIF(Vertices[In-Degree],"&gt;="&amp;F11)</f>
        <v>2</v>
      </c>
      <c r="H10" s="37">
        <f t="shared" si="3"/>
        <v>1.5999999999999999</v>
      </c>
      <c r="I10" s="38">
        <f>COUNTIF(Vertices[Out-Degree],"&gt;= "&amp;H10)-COUNTIF(Vertices[Out-Degree],"&gt;="&amp;H11)</f>
        <v>0</v>
      </c>
      <c r="J10" s="37">
        <f t="shared" si="4"/>
        <v>1283.5913767272725</v>
      </c>
      <c r="K10" s="38">
        <f>COUNTIF(Vertices[Betweenness Centrality],"&gt;= "&amp;J10)-COUNTIF(Vertices[Betweenness Centrality],"&gt;="&amp;J11)</f>
        <v>3</v>
      </c>
      <c r="L10" s="37">
        <f t="shared" si="5"/>
        <v>0.14545454545454548</v>
      </c>
      <c r="M10" s="38">
        <f>COUNTIF(Vertices[Closeness Centrality],"&gt;= "&amp;L10)-COUNTIF(Vertices[Closeness Centrality],"&gt;="&amp;L11)</f>
        <v>0</v>
      </c>
      <c r="N10" s="37">
        <f t="shared" si="6"/>
        <v>0.010019054545454544</v>
      </c>
      <c r="O10" s="38">
        <f>COUNTIF(Vertices[Eigenvector Centrality],"&gt;= "&amp;N10)-COUNTIF(Vertices[Eigenvector Centrality],"&gt;="&amp;N11)</f>
        <v>5</v>
      </c>
      <c r="P10" s="37">
        <f t="shared" si="7"/>
        <v>1.7200047454545455</v>
      </c>
      <c r="Q10" s="38">
        <f>COUNTIF(Vertices[PageRank],"&gt;= "&amp;P10)-COUNTIF(Vertices[PageRank],"&gt;="&amp;P11)</f>
        <v>4</v>
      </c>
      <c r="R10" s="37">
        <f t="shared" si="8"/>
        <v>0.14545454545454548</v>
      </c>
      <c r="S10" s="43">
        <f>COUNTIF(Vertices[Clustering Coefficient],"&gt;= "&amp;R10)-COUNTIF(Vertices[Clustering Coefficient],"&gt;="&amp;R11)</f>
        <v>0</v>
      </c>
      <c r="T10" s="37" t="e">
        <f ca="1" t="shared" si="9"/>
        <v>#REF!</v>
      </c>
      <c r="U10" s="38" t="e">
        <f ca="1" t="shared" si="0"/>
        <v>#REF!</v>
      </c>
    </row>
    <row r="11" spans="1:21" ht="15">
      <c r="A11" s="119"/>
      <c r="B11" s="119"/>
      <c r="D11" s="32">
        <f t="shared" si="1"/>
        <v>0</v>
      </c>
      <c r="E11" s="3">
        <f>COUNTIF(Vertices[Degree],"&gt;= "&amp;D11)-COUNTIF(Vertices[Degree],"&gt;="&amp;D12)</f>
        <v>0</v>
      </c>
      <c r="F11" s="39">
        <f t="shared" si="2"/>
        <v>5.236363636363637</v>
      </c>
      <c r="G11" s="40">
        <f>COUNTIF(Vertices[In-Degree],"&gt;= "&amp;F11)-COUNTIF(Vertices[In-Degree],"&gt;="&amp;F12)</f>
        <v>0</v>
      </c>
      <c r="H11" s="39">
        <f t="shared" si="3"/>
        <v>1.7999999999999998</v>
      </c>
      <c r="I11" s="40">
        <f>COUNTIF(Vertices[Out-Degree],"&gt;= "&amp;H11)-COUNTIF(Vertices[Out-Degree],"&gt;="&amp;H12)</f>
        <v>0</v>
      </c>
      <c r="J11" s="39">
        <f t="shared" si="4"/>
        <v>1444.0402988181816</v>
      </c>
      <c r="K11" s="40">
        <f>COUNTIF(Vertices[Betweenness Centrality],"&gt;= "&amp;J11)-COUNTIF(Vertices[Betweenness Centrality],"&gt;="&amp;J12)</f>
        <v>1</v>
      </c>
      <c r="L11" s="39">
        <f t="shared" si="5"/>
        <v>0.16363636363636366</v>
      </c>
      <c r="M11" s="40">
        <f>COUNTIF(Vertices[Closeness Centrality],"&gt;= "&amp;L11)-COUNTIF(Vertices[Closeness Centrality],"&gt;="&amp;L12)</f>
        <v>0</v>
      </c>
      <c r="N11" s="39">
        <f t="shared" si="6"/>
        <v>0.011271436363636362</v>
      </c>
      <c r="O11" s="40">
        <f>COUNTIF(Vertices[Eigenvector Centrality],"&gt;= "&amp;N11)-COUNTIF(Vertices[Eigenvector Centrality],"&gt;="&amp;N12)</f>
        <v>6</v>
      </c>
      <c r="P11" s="39">
        <f t="shared" si="7"/>
        <v>1.8907459636363637</v>
      </c>
      <c r="Q11" s="40">
        <f>COUNTIF(Vertices[PageRank],"&gt;= "&amp;P11)-COUNTIF(Vertices[PageRank],"&gt;="&amp;P12)</f>
        <v>3</v>
      </c>
      <c r="R11" s="39">
        <f t="shared" si="8"/>
        <v>0.16363636363636366</v>
      </c>
      <c r="S11" s="44">
        <f>COUNTIF(Vertices[Clustering Coefficient],"&gt;= "&amp;R11)-COUNTIF(Vertices[Clustering Coefficient],"&gt;="&amp;R12)</f>
        <v>10</v>
      </c>
      <c r="T11" s="39" t="e">
        <f ca="1" t="shared" si="9"/>
        <v>#REF!</v>
      </c>
      <c r="U11" s="40" t="e">
        <f ca="1" t="shared" si="0"/>
        <v>#REF!</v>
      </c>
    </row>
    <row r="12" spans="1:21" ht="15">
      <c r="A12" s="34" t="s">
        <v>170</v>
      </c>
      <c r="B12" s="34">
        <v>0.02564102564102564</v>
      </c>
      <c r="D12" s="32">
        <f t="shared" si="1"/>
        <v>0</v>
      </c>
      <c r="E12" s="3">
        <f>COUNTIF(Vertices[Degree],"&gt;= "&amp;D12)-COUNTIF(Vertices[Degree],"&gt;="&amp;D13)</f>
        <v>0</v>
      </c>
      <c r="F12" s="37">
        <f t="shared" si="2"/>
        <v>5.818181818181819</v>
      </c>
      <c r="G12" s="38">
        <f>COUNTIF(Vertices[In-Degree],"&gt;= "&amp;F12)-COUNTIF(Vertices[In-Degree],"&gt;="&amp;F13)</f>
        <v>6</v>
      </c>
      <c r="H12" s="37">
        <f t="shared" si="3"/>
        <v>1.9999999999999998</v>
      </c>
      <c r="I12" s="38">
        <f>COUNTIF(Vertices[Out-Degree],"&gt;= "&amp;H12)-COUNTIF(Vertices[Out-Degree],"&gt;="&amp;H13)</f>
        <v>32</v>
      </c>
      <c r="J12" s="37">
        <f t="shared" si="4"/>
        <v>1604.4892209090906</v>
      </c>
      <c r="K12" s="38">
        <f>COUNTIF(Vertices[Betweenness Centrality],"&gt;= "&amp;J12)-COUNTIF(Vertices[Betweenness Centrality],"&gt;="&amp;J13)</f>
        <v>1</v>
      </c>
      <c r="L12" s="37">
        <f t="shared" si="5"/>
        <v>0.18181818181818185</v>
      </c>
      <c r="M12" s="38">
        <f>COUNTIF(Vertices[Closeness Centrality],"&gt;= "&amp;L12)-COUNTIF(Vertices[Closeness Centrality],"&gt;="&amp;L13)</f>
        <v>0</v>
      </c>
      <c r="N12" s="37">
        <f t="shared" si="6"/>
        <v>0.01252381818181818</v>
      </c>
      <c r="O12" s="38">
        <f>COUNTIF(Vertices[Eigenvector Centrality],"&gt;= "&amp;N12)-COUNTIF(Vertices[Eigenvector Centrality],"&gt;="&amp;N13)</f>
        <v>5</v>
      </c>
      <c r="P12" s="37">
        <f t="shared" si="7"/>
        <v>2.061487181818182</v>
      </c>
      <c r="Q12" s="38">
        <f>COUNTIF(Vertices[PageRank],"&gt;= "&amp;P12)-COUNTIF(Vertices[PageRank],"&gt;="&amp;P13)</f>
        <v>0</v>
      </c>
      <c r="R12" s="37">
        <f t="shared" si="8"/>
        <v>0.18181818181818185</v>
      </c>
      <c r="S12" s="43">
        <f>COUNTIF(Vertices[Clustering Coefficient],"&gt;= "&amp;R12)-COUNTIF(Vertices[Clustering Coefficient],"&gt;="&amp;R13)</f>
        <v>0</v>
      </c>
      <c r="T12" s="37" t="e">
        <f ca="1" t="shared" si="9"/>
        <v>#REF!</v>
      </c>
      <c r="U12" s="38" t="e">
        <f ca="1" t="shared" si="0"/>
        <v>#REF!</v>
      </c>
    </row>
    <row r="13" spans="1:21" ht="15">
      <c r="A13" s="34" t="s">
        <v>171</v>
      </c>
      <c r="B13" s="34">
        <v>0.05</v>
      </c>
      <c r="D13" s="32">
        <f t="shared" si="1"/>
        <v>0</v>
      </c>
      <c r="E13" s="3">
        <f>COUNTIF(Vertices[Degree],"&gt;= "&amp;D13)-COUNTIF(Vertices[Degree],"&gt;="&amp;D14)</f>
        <v>0</v>
      </c>
      <c r="F13" s="39">
        <f t="shared" si="2"/>
        <v>6.400000000000001</v>
      </c>
      <c r="G13" s="40">
        <f>COUNTIF(Vertices[In-Degree],"&gt;= "&amp;F13)-COUNTIF(Vertices[In-Degree],"&gt;="&amp;F14)</f>
        <v>0</v>
      </c>
      <c r="H13" s="39">
        <f t="shared" si="3"/>
        <v>2.1999999999999997</v>
      </c>
      <c r="I13" s="40">
        <f>COUNTIF(Vertices[Out-Degree],"&gt;= "&amp;H13)-COUNTIF(Vertices[Out-Degree],"&gt;="&amp;H14)</f>
        <v>0</v>
      </c>
      <c r="J13" s="39">
        <f t="shared" si="4"/>
        <v>1764.9381429999996</v>
      </c>
      <c r="K13" s="40">
        <f>COUNTIF(Vertices[Betweenness Centrality],"&gt;= "&amp;J13)-COUNTIF(Vertices[Betweenness Centrality],"&gt;="&amp;J14)</f>
        <v>1</v>
      </c>
      <c r="L13" s="39">
        <f t="shared" si="5"/>
        <v>0.20000000000000004</v>
      </c>
      <c r="M13" s="40">
        <f>COUNTIF(Vertices[Closeness Centrality],"&gt;= "&amp;L13)-COUNTIF(Vertices[Closeness Centrality],"&gt;="&amp;L14)</f>
        <v>2</v>
      </c>
      <c r="N13" s="39">
        <f t="shared" si="6"/>
        <v>0.013776199999999997</v>
      </c>
      <c r="O13" s="40">
        <f>COUNTIF(Vertices[Eigenvector Centrality],"&gt;= "&amp;N13)-COUNTIF(Vertices[Eigenvector Centrality],"&gt;="&amp;N14)</f>
        <v>3</v>
      </c>
      <c r="P13" s="39">
        <f t="shared" si="7"/>
        <v>2.2322284000000003</v>
      </c>
      <c r="Q13" s="40">
        <f>COUNTIF(Vertices[PageRank],"&gt;= "&amp;P13)-COUNTIF(Vertices[PageRank],"&gt;="&amp;P14)</f>
        <v>0</v>
      </c>
      <c r="R13" s="39">
        <f t="shared" si="8"/>
        <v>0.20000000000000004</v>
      </c>
      <c r="S13" s="44">
        <f>COUNTIF(Vertices[Clustering Coefficient],"&gt;= "&amp;R13)-COUNTIF(Vertices[Clustering Coefficient],"&gt;="&amp;R14)</f>
        <v>1</v>
      </c>
      <c r="T13" s="39" t="e">
        <f ca="1" t="shared" si="9"/>
        <v>#REF!</v>
      </c>
      <c r="U13" s="40" t="e">
        <f ca="1" t="shared" si="0"/>
        <v>#REF!</v>
      </c>
    </row>
    <row r="14" spans="1:21" ht="15">
      <c r="A14" s="119"/>
      <c r="B14" s="119"/>
      <c r="D14" s="32">
        <f t="shared" si="1"/>
        <v>0</v>
      </c>
      <c r="E14" s="3">
        <f>COUNTIF(Vertices[Degree],"&gt;= "&amp;D14)-COUNTIF(Vertices[Degree],"&gt;="&amp;D15)</f>
        <v>0</v>
      </c>
      <c r="F14" s="37">
        <f t="shared" si="2"/>
        <v>6.981818181818183</v>
      </c>
      <c r="G14" s="38">
        <f>COUNTIF(Vertices[In-Degree],"&gt;= "&amp;F14)-COUNTIF(Vertices[In-Degree],"&gt;="&amp;F15)</f>
        <v>1</v>
      </c>
      <c r="H14" s="37">
        <f t="shared" si="3"/>
        <v>2.4</v>
      </c>
      <c r="I14" s="38">
        <f>COUNTIF(Vertices[Out-Degree],"&gt;= "&amp;H14)-COUNTIF(Vertices[Out-Degree],"&gt;="&amp;H15)</f>
        <v>0</v>
      </c>
      <c r="J14" s="37">
        <f t="shared" si="4"/>
        <v>1925.3870650909087</v>
      </c>
      <c r="K14" s="38">
        <f>COUNTIF(Vertices[Betweenness Centrality],"&gt;= "&amp;J14)-COUNTIF(Vertices[Betweenness Centrality],"&gt;="&amp;J15)</f>
        <v>0</v>
      </c>
      <c r="L14" s="37">
        <f t="shared" si="5"/>
        <v>0.21818181818181823</v>
      </c>
      <c r="M14" s="38">
        <f>COUNTIF(Vertices[Closeness Centrality],"&gt;= "&amp;L14)-COUNTIF(Vertices[Closeness Centrality],"&gt;="&amp;L15)</f>
        <v>0</v>
      </c>
      <c r="N14" s="37">
        <f t="shared" si="6"/>
        <v>0.015028581818181815</v>
      </c>
      <c r="O14" s="38">
        <f>COUNTIF(Vertices[Eigenvector Centrality],"&gt;= "&amp;N14)-COUNTIF(Vertices[Eigenvector Centrality],"&gt;="&amp;N15)</f>
        <v>0</v>
      </c>
      <c r="P14" s="37">
        <f t="shared" si="7"/>
        <v>2.4029696181818183</v>
      </c>
      <c r="Q14" s="38">
        <f>COUNTIF(Vertices[PageRank],"&gt;= "&amp;P14)-COUNTIF(Vertices[PageRank],"&gt;="&amp;P15)</f>
        <v>0</v>
      </c>
      <c r="R14" s="37">
        <f t="shared" si="8"/>
        <v>0.21818181818181823</v>
      </c>
      <c r="S14" s="43">
        <f>COUNTIF(Vertices[Clustering Coefficient],"&gt;= "&amp;R14)-COUNTIF(Vertices[Clustering Coefficient],"&gt;="&amp;R15)</f>
        <v>0</v>
      </c>
      <c r="T14" s="37" t="e">
        <f ca="1" t="shared" si="9"/>
        <v>#REF!</v>
      </c>
      <c r="U14" s="38" t="e">
        <f ca="1" t="shared" si="0"/>
        <v>#REF!</v>
      </c>
    </row>
    <row r="15" spans="1:21" ht="15">
      <c r="A15" s="34" t="s">
        <v>152</v>
      </c>
      <c r="B15" s="34">
        <v>15</v>
      </c>
      <c r="D15" s="32">
        <f t="shared" si="1"/>
        <v>0</v>
      </c>
      <c r="E15" s="3">
        <f>COUNTIF(Vertices[Degree],"&gt;= "&amp;D15)-COUNTIF(Vertices[Degree],"&gt;="&amp;D16)</f>
        <v>0</v>
      </c>
      <c r="F15" s="39">
        <f t="shared" si="2"/>
        <v>7.563636363636365</v>
      </c>
      <c r="G15" s="40">
        <f>COUNTIF(Vertices[In-Degree],"&gt;= "&amp;F15)-COUNTIF(Vertices[In-Degree],"&gt;="&amp;F16)</f>
        <v>2</v>
      </c>
      <c r="H15" s="39">
        <f t="shared" si="3"/>
        <v>2.6</v>
      </c>
      <c r="I15" s="40">
        <f>COUNTIF(Vertices[Out-Degree],"&gt;= "&amp;H15)-COUNTIF(Vertices[Out-Degree],"&gt;="&amp;H16)</f>
        <v>0</v>
      </c>
      <c r="J15" s="39">
        <f t="shared" si="4"/>
        <v>2085.835987181818</v>
      </c>
      <c r="K15" s="40">
        <f>COUNTIF(Vertices[Betweenness Centrality],"&gt;= "&amp;J15)-COUNTIF(Vertices[Betweenness Centrality],"&gt;="&amp;J16)</f>
        <v>0</v>
      </c>
      <c r="L15" s="39">
        <f t="shared" si="5"/>
        <v>0.23636363636363641</v>
      </c>
      <c r="M15" s="40">
        <f>COUNTIF(Vertices[Closeness Centrality],"&gt;= "&amp;L15)-COUNTIF(Vertices[Closeness Centrality],"&gt;="&amp;L16)</f>
        <v>0</v>
      </c>
      <c r="N15" s="39">
        <f t="shared" si="6"/>
        <v>0.016280963636363634</v>
      </c>
      <c r="O15" s="40">
        <f>COUNTIF(Vertices[Eigenvector Centrality],"&gt;= "&amp;N15)-COUNTIF(Vertices[Eigenvector Centrality],"&gt;="&amp;N16)</f>
        <v>0</v>
      </c>
      <c r="P15" s="39">
        <f t="shared" si="7"/>
        <v>2.5737108363636363</v>
      </c>
      <c r="Q15" s="40">
        <f>COUNTIF(Vertices[PageRank],"&gt;= "&amp;P15)-COUNTIF(Vertices[PageRank],"&gt;="&amp;P16)</f>
        <v>4</v>
      </c>
      <c r="R15" s="39">
        <f t="shared" si="8"/>
        <v>0.23636363636363641</v>
      </c>
      <c r="S15" s="44">
        <f>COUNTIF(Vertices[Clustering Coefficient],"&gt;= "&amp;R15)-COUNTIF(Vertices[Clustering Coefficient],"&gt;="&amp;R16)</f>
        <v>3</v>
      </c>
      <c r="T15" s="39" t="e">
        <f ca="1" t="shared" si="9"/>
        <v>#REF!</v>
      </c>
      <c r="U15" s="40" t="e">
        <f ca="1" t="shared" si="0"/>
        <v>#REF!</v>
      </c>
    </row>
    <row r="16" spans="1:21" ht="15">
      <c r="A16" s="34" t="s">
        <v>153</v>
      </c>
      <c r="B16" s="34">
        <v>5</v>
      </c>
      <c r="D16" s="32">
        <f t="shared" si="1"/>
        <v>0</v>
      </c>
      <c r="E16" s="3">
        <f>COUNTIF(Vertices[Degree],"&gt;= "&amp;D16)-COUNTIF(Vertices[Degree],"&gt;="&amp;D17)</f>
        <v>0</v>
      </c>
      <c r="F16" s="37">
        <f t="shared" si="2"/>
        <v>8.145454545454546</v>
      </c>
      <c r="G16" s="38">
        <f>COUNTIF(Vertices[In-Degree],"&gt;= "&amp;F16)-COUNTIF(Vertices[In-Degree],"&gt;="&amp;F17)</f>
        <v>0</v>
      </c>
      <c r="H16" s="37">
        <f t="shared" si="3"/>
        <v>2.8000000000000003</v>
      </c>
      <c r="I16" s="38">
        <f>COUNTIF(Vertices[Out-Degree],"&gt;= "&amp;H16)-COUNTIF(Vertices[Out-Degree],"&gt;="&amp;H17)</f>
        <v>0</v>
      </c>
      <c r="J16" s="37">
        <f t="shared" si="4"/>
        <v>2246.284909272727</v>
      </c>
      <c r="K16" s="38">
        <f>COUNTIF(Vertices[Betweenness Centrality],"&gt;= "&amp;J16)-COUNTIF(Vertices[Betweenness Centrality],"&gt;="&amp;J17)</f>
        <v>0</v>
      </c>
      <c r="L16" s="37">
        <f t="shared" si="5"/>
        <v>0.2545454545454546</v>
      </c>
      <c r="M16" s="38">
        <f>COUNTIF(Vertices[Closeness Centrality],"&gt;= "&amp;L16)-COUNTIF(Vertices[Closeness Centrality],"&gt;="&amp;L17)</f>
        <v>0</v>
      </c>
      <c r="N16" s="37">
        <f t="shared" si="6"/>
        <v>0.017533345454545452</v>
      </c>
      <c r="O16" s="38">
        <f>COUNTIF(Vertices[Eigenvector Centrality],"&gt;= "&amp;N16)-COUNTIF(Vertices[Eigenvector Centrality],"&gt;="&amp;N17)</f>
        <v>0</v>
      </c>
      <c r="P16" s="37">
        <f t="shared" si="7"/>
        <v>2.7444520545454543</v>
      </c>
      <c r="Q16" s="38">
        <f>COUNTIF(Vertices[PageRank],"&gt;= "&amp;P16)-COUNTIF(Vertices[PageRank],"&gt;="&amp;P17)</f>
        <v>1</v>
      </c>
      <c r="R16" s="37">
        <f t="shared" si="8"/>
        <v>0.2545454545454546</v>
      </c>
      <c r="S16" s="43">
        <f>COUNTIF(Vertices[Clustering Coefficient],"&gt;= "&amp;R16)-COUNTIF(Vertices[Clustering Coefficient],"&gt;="&amp;R17)</f>
        <v>0</v>
      </c>
      <c r="T16" s="37" t="e">
        <f ca="1" t="shared" si="9"/>
        <v>#REF!</v>
      </c>
      <c r="U16" s="38" t="e">
        <f ca="1" t="shared" si="0"/>
        <v>#REF!</v>
      </c>
    </row>
    <row r="17" spans="1:21" ht="15">
      <c r="A17" s="34" t="s">
        <v>154</v>
      </c>
      <c r="B17" s="34">
        <v>133</v>
      </c>
      <c r="D17" s="32">
        <f t="shared" si="1"/>
        <v>0</v>
      </c>
      <c r="E17" s="3">
        <f>COUNTIF(Vertices[Degree],"&gt;= "&amp;D17)-COUNTIF(Vertices[Degree],"&gt;="&amp;D18)</f>
        <v>0</v>
      </c>
      <c r="F17" s="39">
        <f t="shared" si="2"/>
        <v>8.727272727272728</v>
      </c>
      <c r="G17" s="40">
        <f>COUNTIF(Vertices[In-Degree],"&gt;= "&amp;F17)-COUNTIF(Vertices[In-Degree],"&gt;="&amp;F18)</f>
        <v>1</v>
      </c>
      <c r="H17" s="39">
        <f t="shared" si="3"/>
        <v>3.0000000000000004</v>
      </c>
      <c r="I17" s="40">
        <f>COUNTIF(Vertices[Out-Degree],"&gt;= "&amp;H17)-COUNTIF(Vertices[Out-Degree],"&gt;="&amp;H18)</f>
        <v>12</v>
      </c>
      <c r="J17" s="39">
        <f t="shared" si="4"/>
        <v>2406.733831363636</v>
      </c>
      <c r="K17" s="40">
        <f>COUNTIF(Vertices[Betweenness Centrality],"&gt;= "&amp;J17)-COUNTIF(Vertices[Betweenness Centrality],"&gt;="&amp;J18)</f>
        <v>0</v>
      </c>
      <c r="L17" s="39">
        <f t="shared" si="5"/>
        <v>0.27272727272727276</v>
      </c>
      <c r="M17" s="40">
        <f>COUNTIF(Vertices[Closeness Centrality],"&gt;= "&amp;L17)-COUNTIF(Vertices[Closeness Centrality],"&gt;="&amp;L18)</f>
        <v>0</v>
      </c>
      <c r="N17" s="39">
        <f t="shared" si="6"/>
        <v>0.01878572727272727</v>
      </c>
      <c r="O17" s="40">
        <f>COUNTIF(Vertices[Eigenvector Centrality],"&gt;= "&amp;N17)-COUNTIF(Vertices[Eigenvector Centrality],"&gt;="&amp;N18)</f>
        <v>1</v>
      </c>
      <c r="P17" s="39">
        <f t="shared" si="7"/>
        <v>2.9151932727272722</v>
      </c>
      <c r="Q17" s="40">
        <f>COUNTIF(Vertices[PageRank],"&gt;= "&amp;P17)-COUNTIF(Vertices[PageRank],"&gt;="&amp;P18)</f>
        <v>3</v>
      </c>
      <c r="R17" s="39">
        <f t="shared" si="8"/>
        <v>0.27272727272727276</v>
      </c>
      <c r="S17" s="44">
        <f>COUNTIF(Vertices[Clustering Coefficient],"&gt;= "&amp;R17)-COUNTIF(Vertices[Clustering Coefficient],"&gt;="&amp;R18)</f>
        <v>0</v>
      </c>
      <c r="T17" s="39" t="e">
        <f ca="1" t="shared" si="9"/>
        <v>#REF!</v>
      </c>
      <c r="U17" s="40" t="e">
        <f ca="1" t="shared" si="0"/>
        <v>#REF!</v>
      </c>
    </row>
    <row r="18" spans="1:21" ht="15">
      <c r="A18" s="34" t="s">
        <v>155</v>
      </c>
      <c r="B18" s="34">
        <v>292</v>
      </c>
      <c r="D18" s="32">
        <f t="shared" si="1"/>
        <v>0</v>
      </c>
      <c r="E18" s="3">
        <f>COUNTIF(Vertices[Degree],"&gt;= "&amp;D18)-COUNTIF(Vertices[Degree],"&gt;="&amp;D19)</f>
        <v>0</v>
      </c>
      <c r="F18" s="37">
        <f t="shared" si="2"/>
        <v>9.30909090909091</v>
      </c>
      <c r="G18" s="38">
        <f>COUNTIF(Vertices[In-Degree],"&gt;= "&amp;F18)-COUNTIF(Vertices[In-Degree],"&gt;="&amp;F19)</f>
        <v>0</v>
      </c>
      <c r="H18" s="37">
        <f t="shared" si="3"/>
        <v>3.2000000000000006</v>
      </c>
      <c r="I18" s="38">
        <f>COUNTIF(Vertices[Out-Degree],"&gt;= "&amp;H18)-COUNTIF(Vertices[Out-Degree],"&gt;="&amp;H19)</f>
        <v>0</v>
      </c>
      <c r="J18" s="37">
        <f t="shared" si="4"/>
        <v>2567.182753454545</v>
      </c>
      <c r="K18" s="38">
        <f>COUNTIF(Vertices[Betweenness Centrality],"&gt;= "&amp;J18)-COUNTIF(Vertices[Betweenness Centrality],"&gt;="&amp;J19)</f>
        <v>1</v>
      </c>
      <c r="L18" s="37">
        <f t="shared" si="5"/>
        <v>0.29090909090909095</v>
      </c>
      <c r="M18" s="38">
        <f>COUNTIF(Vertices[Closeness Centrality],"&gt;= "&amp;L18)-COUNTIF(Vertices[Closeness Centrality],"&gt;="&amp;L19)</f>
        <v>0</v>
      </c>
      <c r="N18" s="37">
        <f t="shared" si="6"/>
        <v>0.020038109090909088</v>
      </c>
      <c r="O18" s="38">
        <f>COUNTIF(Vertices[Eigenvector Centrality],"&gt;= "&amp;N18)-COUNTIF(Vertices[Eigenvector Centrality],"&gt;="&amp;N19)</f>
        <v>1</v>
      </c>
      <c r="P18" s="37">
        <f t="shared" si="7"/>
        <v>3.08593449090909</v>
      </c>
      <c r="Q18" s="38">
        <f>COUNTIF(Vertices[PageRank],"&gt;= "&amp;P18)-COUNTIF(Vertices[PageRank],"&gt;="&amp;P19)</f>
        <v>0</v>
      </c>
      <c r="R18" s="37">
        <f t="shared" si="8"/>
        <v>0.29090909090909095</v>
      </c>
      <c r="S18" s="43">
        <f>COUNTIF(Vertices[Clustering Coefficient],"&gt;= "&amp;R18)-COUNTIF(Vertices[Clustering Coefficient],"&gt;="&amp;R19)</f>
        <v>0</v>
      </c>
      <c r="T18" s="37" t="e">
        <f ca="1" t="shared" si="9"/>
        <v>#REF!</v>
      </c>
      <c r="U18" s="38" t="e">
        <f ca="1" t="shared" si="0"/>
        <v>#REF!</v>
      </c>
    </row>
    <row r="19" spans="1:21" ht="15">
      <c r="A19" s="119"/>
      <c r="B19" s="119"/>
      <c r="D19" s="32">
        <f t="shared" si="1"/>
        <v>0</v>
      </c>
      <c r="E19" s="3">
        <f>COUNTIF(Vertices[Degree],"&gt;= "&amp;D19)-COUNTIF(Vertices[Degree],"&gt;="&amp;D20)</f>
        <v>0</v>
      </c>
      <c r="F19" s="39">
        <f t="shared" si="2"/>
        <v>9.890909090909092</v>
      </c>
      <c r="G19" s="40">
        <f>COUNTIF(Vertices[In-Degree],"&gt;= "&amp;F19)-COUNTIF(Vertices[In-Degree],"&gt;="&amp;F20)</f>
        <v>1</v>
      </c>
      <c r="H19" s="39">
        <f t="shared" si="3"/>
        <v>3.400000000000001</v>
      </c>
      <c r="I19" s="40">
        <f>COUNTIF(Vertices[Out-Degree],"&gt;= "&amp;H19)-COUNTIF(Vertices[Out-Degree],"&gt;="&amp;H20)</f>
        <v>0</v>
      </c>
      <c r="J19" s="39">
        <f t="shared" si="4"/>
        <v>2727.631675545454</v>
      </c>
      <c r="K19" s="40">
        <f>COUNTIF(Vertices[Betweenness Centrality],"&gt;= "&amp;J19)-COUNTIF(Vertices[Betweenness Centrality],"&gt;="&amp;J20)</f>
        <v>1</v>
      </c>
      <c r="L19" s="39">
        <f t="shared" si="5"/>
        <v>0.30909090909090914</v>
      </c>
      <c r="M19" s="40">
        <f>COUNTIF(Vertices[Closeness Centrality],"&gt;= "&amp;L19)-COUNTIF(Vertices[Closeness Centrality],"&gt;="&amp;L20)</f>
        <v>0</v>
      </c>
      <c r="N19" s="39">
        <f t="shared" si="6"/>
        <v>0.021290490909090905</v>
      </c>
      <c r="O19" s="40">
        <f>COUNTIF(Vertices[Eigenvector Centrality],"&gt;= "&amp;N19)-COUNTIF(Vertices[Eigenvector Centrality],"&gt;="&amp;N20)</f>
        <v>1</v>
      </c>
      <c r="P19" s="39">
        <f t="shared" si="7"/>
        <v>3.256675709090908</v>
      </c>
      <c r="Q19" s="40">
        <f>COUNTIF(Vertices[PageRank],"&gt;= "&amp;P19)-COUNTIF(Vertices[PageRank],"&gt;="&amp;P20)</f>
        <v>1</v>
      </c>
      <c r="R19" s="39">
        <f t="shared" si="8"/>
        <v>0.30909090909090914</v>
      </c>
      <c r="S19" s="44">
        <f>COUNTIF(Vertices[Clustering Coefficient],"&gt;= "&amp;R19)-COUNTIF(Vertices[Clustering Coefficient],"&gt;="&amp;R20)</f>
        <v>0</v>
      </c>
      <c r="T19" s="39" t="e">
        <f ca="1" t="shared" si="9"/>
        <v>#REF!</v>
      </c>
      <c r="U19" s="40" t="e">
        <f ca="1" t="shared" si="0"/>
        <v>#REF!</v>
      </c>
    </row>
    <row r="20" spans="1:21" ht="15">
      <c r="A20" s="34" t="s">
        <v>156</v>
      </c>
      <c r="B20" s="34">
        <v>7</v>
      </c>
      <c r="D20" s="32">
        <f t="shared" si="1"/>
        <v>0</v>
      </c>
      <c r="E20" s="3">
        <f>COUNTIF(Vertices[Degree],"&gt;= "&amp;D20)-COUNTIF(Vertices[Degree],"&gt;="&amp;D21)</f>
        <v>0</v>
      </c>
      <c r="F20" s="37">
        <f t="shared" si="2"/>
        <v>10.472727272727274</v>
      </c>
      <c r="G20" s="38">
        <f>COUNTIF(Vertices[In-Degree],"&gt;= "&amp;F20)-COUNTIF(Vertices[In-Degree],"&gt;="&amp;F21)</f>
        <v>2</v>
      </c>
      <c r="H20" s="37">
        <f t="shared" si="3"/>
        <v>3.600000000000001</v>
      </c>
      <c r="I20" s="38">
        <f>COUNTIF(Vertices[Out-Degree],"&gt;= "&amp;H20)-COUNTIF(Vertices[Out-Degree],"&gt;="&amp;H21)</f>
        <v>0</v>
      </c>
      <c r="J20" s="37">
        <f t="shared" si="4"/>
        <v>2888.080597636363</v>
      </c>
      <c r="K20" s="38">
        <f>COUNTIF(Vertices[Betweenness Centrality],"&gt;= "&amp;J20)-COUNTIF(Vertices[Betweenness Centrality],"&gt;="&amp;J21)</f>
        <v>1</v>
      </c>
      <c r="L20" s="37">
        <f t="shared" si="5"/>
        <v>0.3272727272727273</v>
      </c>
      <c r="M20" s="38">
        <f>COUNTIF(Vertices[Closeness Centrality],"&gt;= "&amp;L20)-COUNTIF(Vertices[Closeness Centrality],"&gt;="&amp;L21)</f>
        <v>2</v>
      </c>
      <c r="N20" s="37">
        <f t="shared" si="6"/>
        <v>0.022542872727272723</v>
      </c>
      <c r="O20" s="38">
        <f>COUNTIF(Vertices[Eigenvector Centrality],"&gt;= "&amp;N20)-COUNTIF(Vertices[Eigenvector Centrality],"&gt;="&amp;N21)</f>
        <v>1</v>
      </c>
      <c r="P20" s="37">
        <f t="shared" si="7"/>
        <v>3.427416927272726</v>
      </c>
      <c r="Q20" s="38">
        <f>COUNTIF(Vertices[PageRank],"&gt;= "&amp;P20)-COUNTIF(Vertices[PageRank],"&gt;="&amp;P21)</f>
        <v>0</v>
      </c>
      <c r="R20" s="37">
        <f t="shared" si="8"/>
        <v>0.3272727272727273</v>
      </c>
      <c r="S20" s="43">
        <f>COUNTIF(Vertices[Clustering Coefficient],"&gt;= "&amp;R20)-COUNTIF(Vertices[Clustering Coefficient],"&gt;="&amp;R21)</f>
        <v>8</v>
      </c>
      <c r="T20" s="37" t="e">
        <f ca="1" t="shared" si="9"/>
        <v>#REF!</v>
      </c>
      <c r="U20" s="38" t="e">
        <f ca="1" t="shared" si="0"/>
        <v>#REF!</v>
      </c>
    </row>
    <row r="21" spans="1:21" ht="15">
      <c r="A21" s="34" t="s">
        <v>157</v>
      </c>
      <c r="B21" s="34">
        <v>3.396258</v>
      </c>
      <c r="D21" s="32">
        <f t="shared" si="1"/>
        <v>0</v>
      </c>
      <c r="E21" s="3">
        <f>COUNTIF(Vertices[Degree],"&gt;= "&amp;D21)-COUNTIF(Vertices[Degree],"&gt;="&amp;D22)</f>
        <v>0</v>
      </c>
      <c r="F21" s="39">
        <f t="shared" si="2"/>
        <v>11.054545454545456</v>
      </c>
      <c r="G21" s="40">
        <f>COUNTIF(Vertices[In-Degree],"&gt;= "&amp;F21)-COUNTIF(Vertices[In-Degree],"&gt;="&amp;F22)</f>
        <v>0</v>
      </c>
      <c r="H21" s="39">
        <f t="shared" si="3"/>
        <v>3.800000000000001</v>
      </c>
      <c r="I21" s="40">
        <f>COUNTIF(Vertices[Out-Degree],"&gt;= "&amp;H21)-COUNTIF(Vertices[Out-Degree],"&gt;="&amp;H22)</f>
        <v>0</v>
      </c>
      <c r="J21" s="39">
        <f t="shared" si="4"/>
        <v>3048.529519727272</v>
      </c>
      <c r="K21" s="40">
        <f>COUNTIF(Vertices[Betweenness Centrality],"&gt;= "&amp;J21)-COUNTIF(Vertices[Betweenness Centrality],"&gt;="&amp;J22)</f>
        <v>0</v>
      </c>
      <c r="L21" s="39">
        <f t="shared" si="5"/>
        <v>0.3454545454545455</v>
      </c>
      <c r="M21" s="40">
        <f>COUNTIF(Vertices[Closeness Centrality],"&gt;= "&amp;L21)-COUNTIF(Vertices[Closeness Centrality],"&gt;="&amp;L22)</f>
        <v>0</v>
      </c>
      <c r="N21" s="39">
        <f t="shared" si="6"/>
        <v>0.02379525454545454</v>
      </c>
      <c r="O21" s="40">
        <f>COUNTIF(Vertices[Eigenvector Centrality],"&gt;= "&amp;N21)-COUNTIF(Vertices[Eigenvector Centrality],"&gt;="&amp;N22)</f>
        <v>1</v>
      </c>
      <c r="P21" s="39">
        <f t="shared" si="7"/>
        <v>3.598158145454544</v>
      </c>
      <c r="Q21" s="40">
        <f>COUNTIF(Vertices[PageRank],"&gt;= "&amp;P21)-COUNTIF(Vertices[PageRank],"&gt;="&amp;P22)</f>
        <v>0</v>
      </c>
      <c r="R21" s="39">
        <f t="shared" si="8"/>
        <v>0.3454545454545455</v>
      </c>
      <c r="S21" s="44">
        <f>COUNTIF(Vertices[Clustering Coefficient],"&gt;= "&amp;R21)-COUNTIF(Vertices[Clustering Coefficient],"&gt;="&amp;R22)</f>
        <v>0</v>
      </c>
      <c r="T21" s="39" t="e">
        <f ca="1" t="shared" si="9"/>
        <v>#REF!</v>
      </c>
      <c r="U21" s="40" t="e">
        <f ca="1" t="shared" si="0"/>
        <v>#REF!</v>
      </c>
    </row>
    <row r="22" spans="1:21" ht="15">
      <c r="A22" s="119"/>
      <c r="B22" s="119"/>
      <c r="D22" s="32">
        <f t="shared" si="1"/>
        <v>0</v>
      </c>
      <c r="E22" s="3">
        <f>COUNTIF(Vertices[Degree],"&gt;= "&amp;D22)-COUNTIF(Vertices[Degree],"&gt;="&amp;D23)</f>
        <v>0</v>
      </c>
      <c r="F22" s="37">
        <f t="shared" si="2"/>
        <v>11.636363636363638</v>
      </c>
      <c r="G22" s="38">
        <f>COUNTIF(Vertices[In-Degree],"&gt;= "&amp;F22)-COUNTIF(Vertices[In-Degree],"&gt;="&amp;F23)</f>
        <v>0</v>
      </c>
      <c r="H22" s="37">
        <f t="shared" si="3"/>
        <v>4.000000000000001</v>
      </c>
      <c r="I22" s="38">
        <f>COUNTIF(Vertices[Out-Degree],"&gt;= "&amp;H22)-COUNTIF(Vertices[Out-Degree],"&gt;="&amp;H23)</f>
        <v>4</v>
      </c>
      <c r="J22" s="37">
        <f t="shared" si="4"/>
        <v>3208.978441818181</v>
      </c>
      <c r="K22" s="38">
        <f>COUNTIF(Vertices[Betweenness Centrality],"&gt;= "&amp;J22)-COUNTIF(Vertices[Betweenness Centrality],"&gt;="&amp;J23)</f>
        <v>0</v>
      </c>
      <c r="L22" s="37">
        <f t="shared" si="5"/>
        <v>0.3636363636363637</v>
      </c>
      <c r="M22" s="38">
        <f>COUNTIF(Vertices[Closeness Centrality],"&gt;= "&amp;L22)-COUNTIF(Vertices[Closeness Centrality],"&gt;="&amp;L23)</f>
        <v>0</v>
      </c>
      <c r="N22" s="37">
        <f t="shared" si="6"/>
        <v>0.02504763636363636</v>
      </c>
      <c r="O22" s="38">
        <f>COUNTIF(Vertices[Eigenvector Centrality],"&gt;= "&amp;N22)-COUNTIF(Vertices[Eigenvector Centrality],"&gt;="&amp;N23)</f>
        <v>0</v>
      </c>
      <c r="P22" s="37">
        <f t="shared" si="7"/>
        <v>3.768899363636362</v>
      </c>
      <c r="Q22" s="38">
        <f>COUNTIF(Vertices[PageRank],"&gt;= "&amp;P22)-COUNTIF(Vertices[PageRank],"&gt;="&amp;P23)</f>
        <v>1</v>
      </c>
      <c r="R22" s="37">
        <f t="shared" si="8"/>
        <v>0.3636363636363637</v>
      </c>
      <c r="S22" s="43">
        <f>COUNTIF(Vertices[Clustering Coefficient],"&gt;= "&amp;R22)-COUNTIF(Vertices[Clustering Coefficient],"&gt;="&amp;R23)</f>
        <v>0</v>
      </c>
      <c r="T22" s="37" t="e">
        <f ca="1" t="shared" si="9"/>
        <v>#REF!</v>
      </c>
      <c r="U22" s="38" t="e">
        <f ca="1" t="shared" si="0"/>
        <v>#REF!</v>
      </c>
    </row>
    <row r="23" spans="1:21" ht="15">
      <c r="A23" s="34" t="s">
        <v>158</v>
      </c>
      <c r="B23" s="34">
        <v>0.008869179600886918</v>
      </c>
      <c r="D23" s="32">
        <f t="shared" si="1"/>
        <v>0</v>
      </c>
      <c r="E23" s="3">
        <f>COUNTIF(Vertices[Degree],"&gt;= "&amp;D23)-COUNTIF(Vertices[Degree],"&gt;="&amp;D24)</f>
        <v>0</v>
      </c>
      <c r="F23" s="39">
        <f t="shared" si="2"/>
        <v>12.21818181818182</v>
      </c>
      <c r="G23" s="40">
        <f>COUNTIF(Vertices[In-Degree],"&gt;= "&amp;F23)-COUNTIF(Vertices[In-Degree],"&gt;="&amp;F24)</f>
        <v>0</v>
      </c>
      <c r="H23" s="39">
        <f t="shared" si="3"/>
        <v>4.200000000000001</v>
      </c>
      <c r="I23" s="40">
        <f>COUNTIF(Vertices[Out-Degree],"&gt;= "&amp;H23)-COUNTIF(Vertices[Out-Degree],"&gt;="&amp;H24)</f>
        <v>0</v>
      </c>
      <c r="J23" s="39">
        <f t="shared" si="4"/>
        <v>3369.42736390909</v>
      </c>
      <c r="K23" s="40">
        <f>COUNTIF(Vertices[Betweenness Centrality],"&gt;= "&amp;J23)-COUNTIF(Vertices[Betweenness Centrality],"&gt;="&amp;J24)</f>
        <v>0</v>
      </c>
      <c r="L23" s="39">
        <f t="shared" si="5"/>
        <v>0.3818181818181819</v>
      </c>
      <c r="M23" s="40">
        <f>COUNTIF(Vertices[Closeness Centrality],"&gt;= "&amp;L23)-COUNTIF(Vertices[Closeness Centrality],"&gt;="&amp;L24)</f>
        <v>0</v>
      </c>
      <c r="N23" s="39">
        <f t="shared" si="6"/>
        <v>0.026300018181818176</v>
      </c>
      <c r="O23" s="40">
        <f>COUNTIF(Vertices[Eigenvector Centrality],"&gt;= "&amp;N23)-COUNTIF(Vertices[Eigenvector Centrality],"&gt;="&amp;N24)</f>
        <v>0</v>
      </c>
      <c r="P23" s="39">
        <f t="shared" si="7"/>
        <v>3.93964058181818</v>
      </c>
      <c r="Q23" s="40">
        <f>COUNTIF(Vertices[PageRank],"&gt;= "&amp;P23)-COUNTIF(Vertices[PageRank],"&gt;="&amp;P24)</f>
        <v>1</v>
      </c>
      <c r="R23" s="39">
        <f t="shared" si="8"/>
        <v>0.3818181818181819</v>
      </c>
      <c r="S23" s="44">
        <f>COUNTIF(Vertices[Clustering Coefficient],"&gt;= "&amp;R23)-COUNTIF(Vertices[Clustering Coefficient],"&gt;="&amp;R24)</f>
        <v>0</v>
      </c>
      <c r="T23" s="39" t="e">
        <f ca="1" t="shared" si="9"/>
        <v>#REF!</v>
      </c>
      <c r="U23" s="40" t="e">
        <f ca="1" t="shared" si="0"/>
        <v>#REF!</v>
      </c>
    </row>
    <row r="24" spans="1:21" ht="15">
      <c r="A24" s="34" t="s">
        <v>2401</v>
      </c>
      <c r="B24" s="34">
        <v>0.552244</v>
      </c>
      <c r="D24" s="32">
        <f t="shared" si="1"/>
        <v>0</v>
      </c>
      <c r="E24" s="3">
        <f>COUNTIF(Vertices[Degree],"&gt;= "&amp;D24)-COUNTIF(Vertices[Degree],"&gt;="&amp;D25)</f>
        <v>0</v>
      </c>
      <c r="F24" s="37">
        <f t="shared" si="2"/>
        <v>12.800000000000002</v>
      </c>
      <c r="G24" s="38">
        <f>COUNTIF(Vertices[In-Degree],"&gt;= "&amp;F24)-COUNTIF(Vertices[In-Degree],"&gt;="&amp;F25)</f>
        <v>0</v>
      </c>
      <c r="H24" s="37">
        <f t="shared" si="3"/>
        <v>4.400000000000001</v>
      </c>
      <c r="I24" s="38">
        <f>COUNTIF(Vertices[Out-Degree],"&gt;= "&amp;H24)-COUNTIF(Vertices[Out-Degree],"&gt;="&amp;H25)</f>
        <v>0</v>
      </c>
      <c r="J24" s="37">
        <f t="shared" si="4"/>
        <v>3529.8762859999993</v>
      </c>
      <c r="K24" s="38">
        <f>COUNTIF(Vertices[Betweenness Centrality],"&gt;= "&amp;J24)-COUNTIF(Vertices[Betweenness Centrality],"&gt;="&amp;J25)</f>
        <v>0</v>
      </c>
      <c r="L24" s="37">
        <f t="shared" si="5"/>
        <v>0.4000000000000001</v>
      </c>
      <c r="M24" s="38">
        <f>COUNTIF(Vertices[Closeness Centrality],"&gt;= "&amp;L24)-COUNTIF(Vertices[Closeness Centrality],"&gt;="&amp;L25)</f>
        <v>0</v>
      </c>
      <c r="N24" s="37">
        <f t="shared" si="6"/>
        <v>0.027552399999999994</v>
      </c>
      <c r="O24" s="38">
        <f>COUNTIF(Vertices[Eigenvector Centrality],"&gt;= "&amp;N24)-COUNTIF(Vertices[Eigenvector Centrality],"&gt;="&amp;N25)</f>
        <v>0</v>
      </c>
      <c r="P24" s="37">
        <f t="shared" si="7"/>
        <v>4.110381799999998</v>
      </c>
      <c r="Q24" s="38">
        <f>COUNTIF(Vertices[PageRank],"&gt;= "&amp;P24)-COUNTIF(Vertices[PageRank],"&gt;="&amp;P25)</f>
        <v>0</v>
      </c>
      <c r="R24" s="37">
        <f t="shared" si="8"/>
        <v>0.4000000000000001</v>
      </c>
      <c r="S24" s="43">
        <f>COUNTIF(Vertices[Clustering Coefficient],"&gt;= "&amp;R24)-COUNTIF(Vertices[Clustering Coefficient],"&gt;="&amp;R25)</f>
        <v>0</v>
      </c>
      <c r="T24" s="37" t="e">
        <f ca="1" t="shared" si="9"/>
        <v>#REF!</v>
      </c>
      <c r="U24" s="38" t="e">
        <f ca="1" t="shared" si="0"/>
        <v>#REF!</v>
      </c>
    </row>
    <row r="25" spans="1:21" ht="15">
      <c r="A25" s="119"/>
      <c r="B25" s="119"/>
      <c r="D25" s="32">
        <f t="shared" si="1"/>
        <v>0</v>
      </c>
      <c r="E25" s="3">
        <f>COUNTIF(Vertices[Degree],"&gt;= "&amp;D25)-COUNTIF(Vertices[Degree],"&gt;="&amp;D26)</f>
        <v>0</v>
      </c>
      <c r="F25" s="39">
        <f t="shared" si="2"/>
        <v>13.381818181818184</v>
      </c>
      <c r="G25" s="40">
        <f>COUNTIF(Vertices[In-Degree],"&gt;= "&amp;F25)-COUNTIF(Vertices[In-Degree],"&gt;="&amp;F26)</f>
        <v>0</v>
      </c>
      <c r="H25" s="39">
        <f t="shared" si="3"/>
        <v>4.600000000000001</v>
      </c>
      <c r="I25" s="40">
        <f>COUNTIF(Vertices[Out-Degree],"&gt;= "&amp;H25)-COUNTIF(Vertices[Out-Degree],"&gt;="&amp;H26)</f>
        <v>0</v>
      </c>
      <c r="J25" s="39">
        <f t="shared" si="4"/>
        <v>3690.3252080909083</v>
      </c>
      <c r="K25" s="40">
        <f>COUNTIF(Vertices[Betweenness Centrality],"&gt;= "&amp;J25)-COUNTIF(Vertices[Betweenness Centrality],"&gt;="&amp;J26)</f>
        <v>0</v>
      </c>
      <c r="L25" s="39">
        <f t="shared" si="5"/>
        <v>0.41818181818181827</v>
      </c>
      <c r="M25" s="40">
        <f>COUNTIF(Vertices[Closeness Centrality],"&gt;= "&amp;L25)-COUNTIF(Vertices[Closeness Centrality],"&gt;="&amp;L26)</f>
        <v>0</v>
      </c>
      <c r="N25" s="39">
        <f t="shared" si="6"/>
        <v>0.028804781818181812</v>
      </c>
      <c r="O25" s="40">
        <f>COUNTIF(Vertices[Eigenvector Centrality],"&gt;= "&amp;N25)-COUNTIF(Vertices[Eigenvector Centrality],"&gt;="&amp;N26)</f>
        <v>1</v>
      </c>
      <c r="P25" s="39">
        <f t="shared" si="7"/>
        <v>4.281123018181816</v>
      </c>
      <c r="Q25" s="40">
        <f>COUNTIF(Vertices[PageRank],"&gt;= "&amp;P25)-COUNTIF(Vertices[PageRank],"&gt;="&amp;P26)</f>
        <v>0</v>
      </c>
      <c r="R25" s="39">
        <f t="shared" si="8"/>
        <v>0.41818181818181827</v>
      </c>
      <c r="S25" s="44">
        <f>COUNTIF(Vertices[Clustering Coefficient],"&gt;= "&amp;R25)-COUNTIF(Vertices[Clustering Coefficient],"&gt;="&amp;R26)</f>
        <v>0</v>
      </c>
      <c r="T25" s="39" t="e">
        <f ca="1" t="shared" si="9"/>
        <v>#REF!</v>
      </c>
      <c r="U25" s="40" t="e">
        <f ca="1" t="shared" si="0"/>
        <v>#REF!</v>
      </c>
    </row>
    <row r="26" spans="1:21" ht="15">
      <c r="A26" s="34" t="s">
        <v>2402</v>
      </c>
      <c r="B26" s="34" t="s">
        <v>2403</v>
      </c>
      <c r="D26" s="32">
        <f t="shared" si="1"/>
        <v>0</v>
      </c>
      <c r="E26" s="3">
        <f>COUNTIF(Vertices[Degree],"&gt;= "&amp;D26)-COUNTIF(Vertices[Degree],"&gt;="&amp;D28)</f>
        <v>0</v>
      </c>
      <c r="F26" s="37">
        <f t="shared" si="2"/>
        <v>13.963636363636367</v>
      </c>
      <c r="G26" s="38">
        <f>COUNTIF(Vertices[In-Degree],"&gt;= "&amp;F26)-COUNTIF(Vertices[In-Degree],"&gt;="&amp;F28)</f>
        <v>1</v>
      </c>
      <c r="H26" s="37">
        <f t="shared" si="3"/>
        <v>4.800000000000002</v>
      </c>
      <c r="I26" s="38">
        <f>COUNTIF(Vertices[Out-Degree],"&gt;= "&amp;H26)-COUNTIF(Vertices[Out-Degree],"&gt;="&amp;H28)</f>
        <v>0</v>
      </c>
      <c r="J26" s="37">
        <f t="shared" si="4"/>
        <v>3850.7741301818173</v>
      </c>
      <c r="K26" s="38">
        <f>COUNTIF(Vertices[Betweenness Centrality],"&gt;= "&amp;J26)-COUNTIF(Vertices[Betweenness Centrality],"&gt;="&amp;J28)</f>
        <v>0</v>
      </c>
      <c r="L26" s="37">
        <f t="shared" si="5"/>
        <v>0.43636363636363645</v>
      </c>
      <c r="M26" s="38">
        <f>COUNTIF(Vertices[Closeness Centrality],"&gt;= "&amp;L26)-COUNTIF(Vertices[Closeness Centrality],"&gt;="&amp;L28)</f>
        <v>0</v>
      </c>
      <c r="N26" s="37">
        <f t="shared" si="6"/>
        <v>0.03005716363636363</v>
      </c>
      <c r="O26" s="38">
        <f>COUNTIF(Vertices[Eigenvector Centrality],"&gt;= "&amp;N26)-COUNTIF(Vertices[Eigenvector Centrality],"&gt;="&amp;N28)</f>
        <v>1</v>
      </c>
      <c r="P26" s="37">
        <f t="shared" si="7"/>
        <v>4.451864236363634</v>
      </c>
      <c r="Q26" s="38">
        <f>COUNTIF(Vertices[PageRank],"&gt;= "&amp;P26)-COUNTIF(Vertices[PageRank],"&gt;="&amp;P28)</f>
        <v>1</v>
      </c>
      <c r="R26" s="37">
        <f t="shared" si="8"/>
        <v>0.43636363636363645</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4:21" ht="15">
      <c r="D27" s="32"/>
      <c r="E27" s="3">
        <f>COUNTIF(Vertices[Degree],"&gt;= "&amp;D27)-COUNTIF(Vertices[Degree],"&gt;="&amp;D28)</f>
        <v>0</v>
      </c>
      <c r="F27" s="62"/>
      <c r="G27" s="63">
        <f>COUNTIF(Vertices[In-Degree],"&gt;= "&amp;F27)-COUNTIF(Vertices[In-Degree],"&gt;="&amp;F28)</f>
        <v>-2</v>
      </c>
      <c r="H27" s="62"/>
      <c r="I27" s="63">
        <f>COUNTIF(Vertices[Out-Degree],"&gt;= "&amp;H27)-COUNTIF(Vertices[Out-Degree],"&gt;="&amp;H28)</f>
        <v>-11</v>
      </c>
      <c r="J27" s="62"/>
      <c r="K27" s="63">
        <f>COUNTIF(Vertices[Betweenness Centrality],"&gt;= "&amp;J27)-COUNTIF(Vertices[Betweenness Centrality],"&gt;="&amp;J28)</f>
        <v>-2</v>
      </c>
      <c r="L27" s="62"/>
      <c r="M27" s="63">
        <f>COUNTIF(Vertices[Closeness Centrality],"&gt;= "&amp;L27)-COUNTIF(Vertices[Closeness Centrality],"&gt;="&amp;L28)</f>
        <v>-13</v>
      </c>
      <c r="N27" s="62"/>
      <c r="O27" s="63">
        <f>COUNTIF(Vertices[Eigenvector Centrality],"&gt;= "&amp;N27)-COUNTIF(Vertices[Eigenvector Centrality],"&gt;="&amp;N28)</f>
        <v>-3</v>
      </c>
      <c r="P27" s="62"/>
      <c r="Q27" s="63">
        <f>COUNTIF(Vertices[Eigenvector Centrality],"&gt;= "&amp;P27)-COUNTIF(Vertices[Eigenvector Centrality],"&gt;="&amp;P28)</f>
        <v>0</v>
      </c>
      <c r="R27" s="62"/>
      <c r="S27" s="64">
        <f>COUNTIF(Vertices[Clustering Coefficient],"&gt;= "&amp;R27)-COUNTIF(Vertices[Clustering Coefficient],"&gt;="&amp;R28)</f>
        <v>-29</v>
      </c>
      <c r="T27" s="62"/>
      <c r="U27" s="63">
        <f ca="1">COUNTIF(Vertices[Clustering Coefficient],"&gt;= "&amp;T27)-COUNTIF(Vertices[Clustering Coefficient],"&gt;="&amp;T28)</f>
        <v>0</v>
      </c>
    </row>
    <row r="28" spans="4:21" ht="15">
      <c r="D28" s="32">
        <f>D26+($D$57-$D$2)/BinDivisor</f>
        <v>0</v>
      </c>
      <c r="E28" s="3">
        <f>COUNTIF(Vertices[Degree],"&gt;= "&amp;D28)-COUNTIF(Vertices[Degree],"&gt;="&amp;D40)</f>
        <v>0</v>
      </c>
      <c r="F28" s="39">
        <f>F26+($F$57-$F$2)/BinDivisor</f>
        <v>14.545454545454549</v>
      </c>
      <c r="G28" s="40">
        <f>COUNTIF(Vertices[In-Degree],"&gt;= "&amp;F28)-COUNTIF(Vertices[In-Degree],"&gt;="&amp;F40)</f>
        <v>1</v>
      </c>
      <c r="H28" s="39">
        <f>H26+($H$57-$H$2)/BinDivisor</f>
        <v>5.000000000000002</v>
      </c>
      <c r="I28" s="40">
        <f>COUNTIF(Vertices[Out-Degree],"&gt;= "&amp;H28)-COUNTIF(Vertices[Out-Degree],"&gt;="&amp;H40)</f>
        <v>2</v>
      </c>
      <c r="J28" s="39">
        <f>J26+($J$57-$J$2)/BinDivisor</f>
        <v>4011.2230522727264</v>
      </c>
      <c r="K28" s="40">
        <f>COUNTIF(Vertices[Betweenness Centrality],"&gt;= "&amp;J28)-COUNTIF(Vertices[Betweenness Centrality],"&gt;="&amp;J40)</f>
        <v>0</v>
      </c>
      <c r="L28" s="39">
        <f>L26+($L$57-$L$2)/BinDivisor</f>
        <v>0.45454545454545464</v>
      </c>
      <c r="M28" s="40">
        <f>COUNTIF(Vertices[Closeness Centrality],"&gt;= "&amp;L28)-COUNTIF(Vertices[Closeness Centrality],"&gt;="&amp;L40)</f>
        <v>0</v>
      </c>
      <c r="N28" s="39">
        <f>N26+($N$57-$N$2)/BinDivisor</f>
        <v>0.03130954545454545</v>
      </c>
      <c r="O28" s="40">
        <f>COUNTIF(Vertices[Eigenvector Centrality],"&gt;= "&amp;N28)-COUNTIF(Vertices[Eigenvector Centrality],"&gt;="&amp;N40)</f>
        <v>0</v>
      </c>
      <c r="P28" s="39">
        <f>P26+($P$57-$P$2)/BinDivisor</f>
        <v>4.622605454545452</v>
      </c>
      <c r="Q28" s="40">
        <f>COUNTIF(Vertices[PageRank],"&gt;= "&amp;P28)-COUNTIF(Vertices[PageRank],"&gt;="&amp;P40)</f>
        <v>0</v>
      </c>
      <c r="R28" s="39">
        <f>R26+($R$57-$R$2)/BinDivisor</f>
        <v>0.45454545454545464</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4:21" ht="15">
      <c r="D29" s="32"/>
      <c r="E29" s="3">
        <f>COUNTIF(Vertices[Degree],"&gt;= "&amp;D29)-COUNTIF(Vertices[Degree],"&gt;="&amp;D30)</f>
        <v>0</v>
      </c>
      <c r="F29" s="62"/>
      <c r="G29" s="63">
        <f>COUNTIF(Vertices[In-Degree],"&gt;= "&amp;F29)-COUNTIF(Vertices[In-Degree],"&gt;="&amp;F30)</f>
        <v>0</v>
      </c>
      <c r="H29" s="62"/>
      <c r="I29" s="63">
        <f>COUNTIF(Vertices[Out-Degree],"&gt;= "&amp;H29)-COUNTIF(Vertices[Out-Degree],"&gt;="&amp;H30)</f>
        <v>0</v>
      </c>
      <c r="J29" s="62"/>
      <c r="K29" s="63">
        <f>COUNTIF(Vertices[Betweenness Centrality],"&gt;= "&amp;J29)-COUNTIF(Vertices[Betweenness Centrality],"&gt;="&amp;J30)</f>
        <v>0</v>
      </c>
      <c r="L29" s="62"/>
      <c r="M29" s="63">
        <f>COUNTIF(Vertices[Closeness Centrality],"&gt;= "&amp;L29)-COUNTIF(Vertices[Closeness Centrality],"&gt;="&amp;L30)</f>
        <v>0</v>
      </c>
      <c r="N29" s="62"/>
      <c r="O29" s="63">
        <f>COUNTIF(Vertices[Eigenvector Centrality],"&gt;= "&amp;N29)-COUNTIF(Vertices[Eigenvector Centrality],"&gt;="&amp;N30)</f>
        <v>0</v>
      </c>
      <c r="P29" s="62"/>
      <c r="Q29" s="63">
        <f>COUNTIF(Vertices[Eigenvector Centrality],"&gt;= "&amp;P29)-COUNTIF(Vertices[Eigenvector Centrality],"&gt;="&amp;P30)</f>
        <v>0</v>
      </c>
      <c r="R29" s="62"/>
      <c r="S29" s="64">
        <f>COUNTIF(Vertices[Clustering Coefficient],"&gt;= "&amp;R29)-COUNTIF(Vertices[Clustering Coefficient],"&gt;="&amp;R30)</f>
        <v>0</v>
      </c>
      <c r="T29" s="62"/>
      <c r="U29" s="63">
        <f>COUNTIF(Vertices[Clustering Coefficient],"&gt;= "&amp;T29)-COUNTIF(Vertices[Clustering Coefficient],"&gt;="&amp;T30)</f>
        <v>0</v>
      </c>
    </row>
    <row r="30" spans="4:21" ht="15">
      <c r="D30" s="32"/>
      <c r="E30" s="3">
        <f>COUNTIF(Vertices[Degree],"&gt;= "&amp;D30)-COUNTIF(Vertices[Degree],"&gt;="&amp;D31)</f>
        <v>0</v>
      </c>
      <c r="F30" s="62"/>
      <c r="G30" s="63">
        <f>COUNTIF(Vertices[In-Degree],"&gt;= "&amp;F30)-COUNTIF(Vertices[In-Degree],"&gt;="&amp;F31)</f>
        <v>0</v>
      </c>
      <c r="H30" s="62"/>
      <c r="I30" s="63">
        <f>COUNTIF(Vertices[Out-Degree],"&gt;= "&amp;H30)-COUNTIF(Vertices[Out-Degree],"&gt;="&amp;H31)</f>
        <v>0</v>
      </c>
      <c r="J30" s="62"/>
      <c r="K30" s="63">
        <f>COUNTIF(Vertices[Betweenness Centrality],"&gt;= "&amp;J30)-COUNTIF(Vertices[Betweenness Centrality],"&gt;="&amp;J31)</f>
        <v>0</v>
      </c>
      <c r="L30" s="62"/>
      <c r="M30" s="63">
        <f>COUNTIF(Vertices[Closeness Centrality],"&gt;= "&amp;L30)-COUNTIF(Vertices[Closeness Centrality],"&gt;="&amp;L31)</f>
        <v>0</v>
      </c>
      <c r="N30" s="62"/>
      <c r="O30" s="63">
        <f>COUNTIF(Vertices[Eigenvector Centrality],"&gt;= "&amp;N30)-COUNTIF(Vertices[Eigenvector Centrality],"&gt;="&amp;N31)</f>
        <v>0</v>
      </c>
      <c r="P30" s="62"/>
      <c r="Q30" s="63">
        <f>COUNTIF(Vertices[Eigenvector Centrality],"&gt;= "&amp;P30)-COUNTIF(Vertices[Eigenvector Centrality],"&gt;="&amp;P31)</f>
        <v>0</v>
      </c>
      <c r="R30" s="62"/>
      <c r="S30" s="64">
        <f>COUNTIF(Vertices[Clustering Coefficient],"&gt;= "&amp;R30)-COUNTIF(Vertices[Clustering Coefficient],"&gt;="&amp;R31)</f>
        <v>0</v>
      </c>
      <c r="T30" s="62"/>
      <c r="U30" s="63">
        <f>COUNTIF(Vertices[Clustering Coefficient],"&gt;= "&amp;T30)-COUNTIF(Vertices[Clustering Coefficient],"&gt;="&amp;T31)</f>
        <v>0</v>
      </c>
    </row>
    <row r="31" spans="4:21" ht="15">
      <c r="D31" s="32"/>
      <c r="E31" s="3">
        <f>COUNTIF(Vertices[Degree],"&gt;= "&amp;D31)-COUNTIF(Vertices[Degree],"&gt;="&amp;D32)</f>
        <v>0</v>
      </c>
      <c r="F31" s="62"/>
      <c r="G31" s="63">
        <f>COUNTIF(Vertices[In-Degree],"&gt;= "&amp;F31)-COUNTIF(Vertices[In-Degree],"&gt;="&amp;F32)</f>
        <v>0</v>
      </c>
      <c r="H31" s="62"/>
      <c r="I31" s="63">
        <f>COUNTIF(Vertices[Out-Degree],"&gt;= "&amp;H31)-COUNTIF(Vertices[Out-Degree],"&gt;="&amp;H32)</f>
        <v>0</v>
      </c>
      <c r="J31" s="62"/>
      <c r="K31" s="63">
        <f>COUNTIF(Vertices[Betweenness Centrality],"&gt;= "&amp;J31)-COUNTIF(Vertices[Betweenness Centrality],"&gt;="&amp;J32)</f>
        <v>0</v>
      </c>
      <c r="L31" s="62"/>
      <c r="M31" s="63">
        <f>COUNTIF(Vertices[Closeness Centrality],"&gt;= "&amp;L31)-COUNTIF(Vertices[Closeness Centrality],"&gt;="&amp;L32)</f>
        <v>0</v>
      </c>
      <c r="N31" s="62"/>
      <c r="O31" s="63">
        <f>COUNTIF(Vertices[Eigenvector Centrality],"&gt;= "&amp;N31)-COUNTIF(Vertices[Eigenvector Centrality],"&gt;="&amp;N32)</f>
        <v>0</v>
      </c>
      <c r="P31" s="62"/>
      <c r="Q31" s="63">
        <f>COUNTIF(Vertices[Eigenvector Centrality],"&gt;= "&amp;P31)-COUNTIF(Vertices[Eigenvector Centrality],"&gt;="&amp;P32)</f>
        <v>0</v>
      </c>
      <c r="R31" s="62"/>
      <c r="S31" s="64">
        <f>COUNTIF(Vertices[Clustering Coefficient],"&gt;= "&amp;R31)-COUNTIF(Vertices[Clustering Coefficient],"&gt;="&amp;R32)</f>
        <v>0</v>
      </c>
      <c r="T31" s="62"/>
      <c r="U31" s="63">
        <f>COUNTIF(Vertices[Clustering Coefficient],"&gt;= "&amp;T31)-COUNTIF(Vertices[Clustering Coefficient],"&gt;="&amp;T32)</f>
        <v>0</v>
      </c>
    </row>
    <row r="32" spans="4:21" ht="15">
      <c r="D32" s="32"/>
      <c r="E32" s="3">
        <f>COUNTIF(Vertices[Degree],"&gt;= "&amp;D32)-COUNTIF(Vertices[Degree],"&gt;="&amp;D33)</f>
        <v>0</v>
      </c>
      <c r="F32" s="62"/>
      <c r="G32" s="63">
        <f>COUNTIF(Vertices[In-Degree],"&gt;= "&amp;F32)-COUNTIF(Vertices[In-Degree],"&gt;="&amp;F33)</f>
        <v>0</v>
      </c>
      <c r="H32" s="62"/>
      <c r="I32" s="63">
        <f>COUNTIF(Vertices[Out-Degree],"&gt;= "&amp;H32)-COUNTIF(Vertices[Out-Degree],"&gt;="&amp;H33)</f>
        <v>0</v>
      </c>
      <c r="J32" s="62"/>
      <c r="K32" s="63">
        <f>COUNTIF(Vertices[Betweenness Centrality],"&gt;= "&amp;J32)-COUNTIF(Vertices[Betweenness Centrality],"&gt;="&amp;J33)</f>
        <v>0</v>
      </c>
      <c r="L32" s="62"/>
      <c r="M32" s="63">
        <f>COUNTIF(Vertices[Closeness Centrality],"&gt;= "&amp;L32)-COUNTIF(Vertices[Closeness Centrality],"&gt;="&amp;L33)</f>
        <v>0</v>
      </c>
      <c r="N32" s="62"/>
      <c r="O32" s="63">
        <f>COUNTIF(Vertices[Eigenvector Centrality],"&gt;= "&amp;N32)-COUNTIF(Vertices[Eigenvector Centrality],"&gt;="&amp;N33)</f>
        <v>0</v>
      </c>
      <c r="P32" s="62"/>
      <c r="Q32" s="63">
        <f>COUNTIF(Vertices[Eigenvector Centrality],"&gt;= "&amp;P32)-COUNTIF(Vertices[Eigenvector Centrality],"&gt;="&amp;P33)</f>
        <v>0</v>
      </c>
      <c r="R32" s="62"/>
      <c r="S32" s="64">
        <f>COUNTIF(Vertices[Clustering Coefficient],"&gt;= "&amp;R32)-COUNTIF(Vertices[Clustering Coefficient],"&gt;="&amp;R33)</f>
        <v>0</v>
      </c>
      <c r="T32" s="62"/>
      <c r="U32" s="63">
        <f>COUNTIF(Vertices[Clustering Coefficient],"&gt;= "&amp;T32)-COUNTIF(Vertices[Clustering Coefficient],"&gt;="&amp;T33)</f>
        <v>0</v>
      </c>
    </row>
    <row r="33" spans="4:21" ht="15">
      <c r="D33" s="32"/>
      <c r="E33" s="3">
        <f>COUNTIF(Vertices[Degree],"&gt;= "&amp;D33)-COUNTIF(Vertices[Degree],"&gt;="&amp;D38)</f>
        <v>0</v>
      </c>
      <c r="F33" s="62"/>
      <c r="G33" s="63">
        <f>COUNTIF(Vertices[In-Degree],"&gt;= "&amp;F33)-COUNTIF(Vertices[In-Degree],"&gt;="&amp;F38)</f>
        <v>0</v>
      </c>
      <c r="H33" s="62"/>
      <c r="I33" s="63">
        <f>COUNTIF(Vertices[Out-Degree],"&gt;= "&amp;H33)-COUNTIF(Vertices[Out-Degree],"&gt;="&amp;H38)</f>
        <v>0</v>
      </c>
      <c r="J33" s="62"/>
      <c r="K33" s="63">
        <f>COUNTIF(Vertices[Betweenness Centrality],"&gt;= "&amp;J33)-COUNTIF(Vertices[Betweenness Centrality],"&gt;="&amp;J38)</f>
        <v>0</v>
      </c>
      <c r="L33" s="62"/>
      <c r="M33" s="63">
        <f>COUNTIF(Vertices[Closeness Centrality],"&gt;= "&amp;L33)-COUNTIF(Vertices[Closeness Centrality],"&gt;="&amp;L38)</f>
        <v>0</v>
      </c>
      <c r="N33" s="62"/>
      <c r="O33" s="63">
        <f>COUNTIF(Vertices[Eigenvector Centrality],"&gt;= "&amp;N33)-COUNTIF(Vertices[Eigenvector Centrality],"&gt;="&amp;N38)</f>
        <v>0</v>
      </c>
      <c r="P33" s="62"/>
      <c r="Q33" s="63">
        <f>COUNTIF(Vertices[Eigenvector Centrality],"&gt;= "&amp;P33)-COUNTIF(Vertices[Eigenvector Centrality],"&gt;="&amp;P38)</f>
        <v>0</v>
      </c>
      <c r="R33" s="62"/>
      <c r="S33" s="64">
        <f>COUNTIF(Vertices[Clustering Coefficient],"&gt;= "&amp;R33)-COUNTIF(Vertices[Clustering Coefficient],"&gt;="&amp;R38)</f>
        <v>0</v>
      </c>
      <c r="T33" s="62"/>
      <c r="U33" s="63">
        <f>COUNTIF(Vertices[Clustering Coefficient],"&gt;= "&amp;T33)-COUNTIF(Vertices[Clustering Coefficient],"&gt;="&amp;T38)</f>
        <v>0</v>
      </c>
    </row>
    <row r="34" spans="4:21" ht="15">
      <c r="D34" s="32"/>
      <c r="E34" s="3">
        <f>COUNTIF(Vertices[Degree],"&gt;= "&amp;D34)-COUNTIF(Vertices[Degree],"&gt;="&amp;D35)</f>
        <v>0</v>
      </c>
      <c r="F34" s="62"/>
      <c r="G34" s="63">
        <f>COUNTIF(Vertices[In-Degree],"&gt;= "&amp;F34)-COUNTIF(Vertices[In-Degree],"&gt;="&amp;F35)</f>
        <v>0</v>
      </c>
      <c r="H34" s="62"/>
      <c r="I34" s="63">
        <f>COUNTIF(Vertices[Out-Degree],"&gt;= "&amp;H34)-COUNTIF(Vertices[Out-Degree],"&gt;="&amp;H35)</f>
        <v>0</v>
      </c>
      <c r="J34" s="62"/>
      <c r="K34" s="63">
        <f>COUNTIF(Vertices[Betweenness Centrality],"&gt;= "&amp;J34)-COUNTIF(Vertices[Betweenness Centrality],"&gt;="&amp;J35)</f>
        <v>0</v>
      </c>
      <c r="L34" s="62"/>
      <c r="M34" s="63">
        <f>COUNTIF(Vertices[Closeness Centrality],"&gt;= "&amp;L34)-COUNTIF(Vertices[Closeness Centrality],"&gt;="&amp;L35)</f>
        <v>0</v>
      </c>
      <c r="N34" s="62"/>
      <c r="O34" s="63">
        <f>COUNTIF(Vertices[Eigenvector Centrality],"&gt;= "&amp;N34)-COUNTIF(Vertices[Eigenvector Centrality],"&gt;="&amp;N35)</f>
        <v>0</v>
      </c>
      <c r="P34" s="62"/>
      <c r="Q34" s="63">
        <f>COUNTIF(Vertices[Eigenvector Centrality],"&gt;= "&amp;P34)-COUNTIF(Vertices[Eigenvector Centrality],"&gt;="&amp;P35)</f>
        <v>0</v>
      </c>
      <c r="R34" s="62"/>
      <c r="S34" s="64">
        <f>COUNTIF(Vertices[Clustering Coefficient],"&gt;= "&amp;R34)-COUNTIF(Vertices[Clustering Coefficient],"&gt;="&amp;R35)</f>
        <v>0</v>
      </c>
      <c r="T34" s="62"/>
      <c r="U34" s="63">
        <f>COUNTIF(Vertices[Clustering Coefficient],"&gt;= "&amp;T34)-COUNTIF(Vertices[Clustering Coefficient],"&gt;="&amp;T35)</f>
        <v>0</v>
      </c>
    </row>
    <row r="35" spans="4:21" ht="15">
      <c r="D35" s="32"/>
      <c r="E35" s="3">
        <f>COUNTIF(Vertices[Degree],"&gt;= "&amp;D35)-COUNTIF(Vertices[Degree],"&gt;="&amp;D36)</f>
        <v>0</v>
      </c>
      <c r="F35" s="62"/>
      <c r="G35" s="63">
        <f>COUNTIF(Vertices[In-Degree],"&gt;= "&amp;F35)-COUNTIF(Vertices[In-Degree],"&gt;="&amp;F36)</f>
        <v>0</v>
      </c>
      <c r="H35" s="62"/>
      <c r="I35" s="63">
        <f>COUNTIF(Vertices[Out-Degree],"&gt;= "&amp;H35)-COUNTIF(Vertices[Out-Degree],"&gt;="&amp;H36)</f>
        <v>0</v>
      </c>
      <c r="J35" s="62"/>
      <c r="K35" s="63">
        <f>COUNTIF(Vertices[Betweenness Centrality],"&gt;= "&amp;J35)-COUNTIF(Vertices[Betweenness Centrality],"&gt;="&amp;J36)</f>
        <v>0</v>
      </c>
      <c r="L35" s="62"/>
      <c r="M35" s="63">
        <f>COUNTIF(Vertices[Closeness Centrality],"&gt;= "&amp;L35)-COUNTIF(Vertices[Closeness Centrality],"&gt;="&amp;L36)</f>
        <v>0</v>
      </c>
      <c r="N35" s="62"/>
      <c r="O35" s="63">
        <f>COUNTIF(Vertices[Eigenvector Centrality],"&gt;= "&amp;N35)-COUNTIF(Vertices[Eigenvector Centrality],"&gt;="&amp;N36)</f>
        <v>0</v>
      </c>
      <c r="P35" s="62"/>
      <c r="Q35" s="63">
        <f>COUNTIF(Vertices[Eigenvector Centrality],"&gt;= "&amp;P35)-COUNTIF(Vertices[Eigenvector Centrality],"&gt;="&amp;P36)</f>
        <v>0</v>
      </c>
      <c r="R35" s="62"/>
      <c r="S35" s="64">
        <f>COUNTIF(Vertices[Clustering Coefficient],"&gt;= "&amp;R35)-COUNTIF(Vertices[Clustering Coefficient],"&gt;="&amp;R36)</f>
        <v>0</v>
      </c>
      <c r="T35" s="62"/>
      <c r="U35" s="63">
        <f>COUNTIF(Vertices[Clustering Coefficient],"&gt;= "&amp;T35)-COUNTIF(Vertices[Clustering Coefficient],"&gt;="&amp;T36)</f>
        <v>0</v>
      </c>
    </row>
    <row r="36" spans="4:21" ht="15">
      <c r="D36" s="32"/>
      <c r="E36" s="3">
        <f>COUNTIF(Vertices[Degree],"&gt;= "&amp;D36)-COUNTIF(Vertices[Degree],"&gt;="&amp;D37)</f>
        <v>0</v>
      </c>
      <c r="F36" s="62"/>
      <c r="G36" s="63">
        <f>COUNTIF(Vertices[In-Degree],"&gt;= "&amp;F36)-COUNTIF(Vertices[In-Degree],"&gt;="&amp;F37)</f>
        <v>0</v>
      </c>
      <c r="H36" s="62"/>
      <c r="I36" s="63">
        <f>COUNTIF(Vertices[Out-Degree],"&gt;= "&amp;H36)-COUNTIF(Vertices[Out-Degree],"&gt;="&amp;H37)</f>
        <v>0</v>
      </c>
      <c r="J36" s="62"/>
      <c r="K36" s="63">
        <f>COUNTIF(Vertices[Betweenness Centrality],"&gt;= "&amp;J36)-COUNTIF(Vertices[Betweenness Centrality],"&gt;="&amp;J37)</f>
        <v>0</v>
      </c>
      <c r="L36" s="62"/>
      <c r="M36" s="63">
        <f>COUNTIF(Vertices[Closeness Centrality],"&gt;= "&amp;L36)-COUNTIF(Vertices[Closeness Centrality],"&gt;="&amp;L37)</f>
        <v>0</v>
      </c>
      <c r="N36" s="62"/>
      <c r="O36" s="63">
        <f>COUNTIF(Vertices[Eigenvector Centrality],"&gt;= "&amp;N36)-COUNTIF(Vertices[Eigenvector Centrality],"&gt;="&amp;N37)</f>
        <v>0</v>
      </c>
      <c r="P36" s="62"/>
      <c r="Q36" s="63">
        <f>COUNTIF(Vertices[Eigenvector Centrality],"&gt;= "&amp;P36)-COUNTIF(Vertices[Eigenvector Centrality],"&gt;="&amp;P37)</f>
        <v>0</v>
      </c>
      <c r="R36" s="62"/>
      <c r="S36" s="64">
        <f>COUNTIF(Vertices[Clustering Coefficient],"&gt;= "&amp;R36)-COUNTIF(Vertices[Clustering Coefficient],"&gt;="&amp;R37)</f>
        <v>0</v>
      </c>
      <c r="T36" s="62"/>
      <c r="U36" s="63">
        <f>COUNTIF(Vertices[Clustering Coefficient],"&gt;= "&amp;T36)-COUNTIF(Vertices[Clustering Coefficient],"&gt;="&amp;T37)</f>
        <v>0</v>
      </c>
    </row>
    <row r="37" spans="4:21" ht="15">
      <c r="D37" s="32"/>
      <c r="E37" s="3">
        <f>COUNTIF(Vertices[Degree],"&gt;= "&amp;D37)-COUNTIF(Vertices[Degree],"&gt;="&amp;D38)</f>
        <v>0</v>
      </c>
      <c r="F37" s="62"/>
      <c r="G37" s="63">
        <f>COUNTIF(Vertices[In-Degree],"&gt;= "&amp;F37)-COUNTIF(Vertices[In-Degree],"&gt;="&amp;F38)</f>
        <v>0</v>
      </c>
      <c r="H37" s="62"/>
      <c r="I37" s="63">
        <f>COUNTIF(Vertices[Out-Degree],"&gt;= "&amp;H37)-COUNTIF(Vertices[Out-Degree],"&gt;="&amp;H38)</f>
        <v>0</v>
      </c>
      <c r="J37" s="62"/>
      <c r="K37" s="63">
        <f>COUNTIF(Vertices[Betweenness Centrality],"&gt;= "&amp;J37)-COUNTIF(Vertices[Betweenness Centrality],"&gt;="&amp;J38)</f>
        <v>0</v>
      </c>
      <c r="L37" s="62"/>
      <c r="M37" s="63">
        <f>COUNTIF(Vertices[Closeness Centrality],"&gt;= "&amp;L37)-COUNTIF(Vertices[Closeness Centrality],"&gt;="&amp;L38)</f>
        <v>0</v>
      </c>
      <c r="N37" s="62"/>
      <c r="O37" s="63">
        <f>COUNTIF(Vertices[Eigenvector Centrality],"&gt;= "&amp;N37)-COUNTIF(Vertices[Eigenvector Centrality],"&gt;="&amp;N38)</f>
        <v>0</v>
      </c>
      <c r="P37" s="62"/>
      <c r="Q37" s="63">
        <f>COUNTIF(Vertices[Eigenvector Centrality],"&gt;= "&amp;P37)-COUNTIF(Vertices[Eigenvector Centrality],"&gt;="&amp;P38)</f>
        <v>0</v>
      </c>
      <c r="R37" s="62"/>
      <c r="S37" s="64">
        <f>COUNTIF(Vertices[Clustering Coefficient],"&gt;= "&amp;R37)-COUNTIF(Vertices[Clustering Coefficient],"&gt;="&amp;R38)</f>
        <v>0</v>
      </c>
      <c r="T37" s="62"/>
      <c r="U37" s="63">
        <f>COUNTIF(Vertices[Clustering Coefficient],"&gt;= "&amp;T37)-COUNTIF(Vertices[Clustering Coefficient],"&gt;="&amp;T38)</f>
        <v>0</v>
      </c>
    </row>
    <row r="38" spans="4:21" ht="15">
      <c r="D38" s="32"/>
      <c r="E38" s="3">
        <f>COUNTIF(Vertices[Degree],"&gt;= "&amp;D38)-COUNTIF(Vertices[Degree],"&gt;="&amp;D40)</f>
        <v>0</v>
      </c>
      <c r="F38" s="62"/>
      <c r="G38" s="63">
        <f>COUNTIF(Vertices[In-Degree],"&gt;= "&amp;F38)-COUNTIF(Vertices[In-Degree],"&gt;="&amp;F40)</f>
        <v>-1</v>
      </c>
      <c r="H38" s="62"/>
      <c r="I38" s="63">
        <f>COUNTIF(Vertices[Out-Degree],"&gt;= "&amp;H38)-COUNTIF(Vertices[Out-Degree],"&gt;="&amp;H40)</f>
        <v>-9</v>
      </c>
      <c r="J38" s="62"/>
      <c r="K38" s="63">
        <f>COUNTIF(Vertices[Betweenness Centrality],"&gt;= "&amp;J38)-COUNTIF(Vertices[Betweenness Centrality],"&gt;="&amp;J40)</f>
        <v>-2</v>
      </c>
      <c r="L38" s="62"/>
      <c r="M38" s="63">
        <f>COUNTIF(Vertices[Closeness Centrality],"&gt;= "&amp;L38)-COUNTIF(Vertices[Closeness Centrality],"&gt;="&amp;L40)</f>
        <v>-13</v>
      </c>
      <c r="N38" s="62"/>
      <c r="O38" s="63">
        <f>COUNTIF(Vertices[Eigenvector Centrality],"&gt;= "&amp;N38)-COUNTIF(Vertices[Eigenvector Centrality],"&gt;="&amp;N40)</f>
        <v>-3</v>
      </c>
      <c r="P38" s="62"/>
      <c r="Q38" s="63">
        <f>COUNTIF(Vertices[Eigenvector Centrality],"&gt;= "&amp;P38)-COUNTIF(Vertices[Eigenvector Centrality],"&gt;="&amp;P40)</f>
        <v>0</v>
      </c>
      <c r="R38" s="62"/>
      <c r="S38" s="64">
        <f>COUNTIF(Vertices[Clustering Coefficient],"&gt;= "&amp;R38)-COUNTIF(Vertices[Clustering Coefficient],"&gt;="&amp;R40)</f>
        <v>-29</v>
      </c>
      <c r="T38" s="62"/>
      <c r="U38" s="63">
        <f ca="1">COUNTIF(Vertices[Clustering Coefficient],"&gt;= "&amp;T38)-COUNTIF(Vertices[Clustering Coefficient],"&gt;="&amp;T40)</f>
        <v>0</v>
      </c>
    </row>
    <row r="39" spans="4:21" ht="15">
      <c r="D39" s="32"/>
      <c r="E39" s="3">
        <f>COUNTIF(Vertices[Degree],"&gt;= "&amp;D39)-COUNTIF(Vertices[Degree],"&gt;="&amp;D40)</f>
        <v>0</v>
      </c>
      <c r="F39" s="62"/>
      <c r="G39" s="63">
        <f>COUNTIF(Vertices[In-Degree],"&gt;= "&amp;F39)-COUNTIF(Vertices[In-Degree],"&gt;="&amp;F40)</f>
        <v>-1</v>
      </c>
      <c r="H39" s="62"/>
      <c r="I39" s="63">
        <f>COUNTIF(Vertices[Out-Degree],"&gt;= "&amp;H39)-COUNTIF(Vertices[Out-Degree],"&gt;="&amp;H40)</f>
        <v>-9</v>
      </c>
      <c r="J39" s="62"/>
      <c r="K39" s="63">
        <f>COUNTIF(Vertices[Betweenness Centrality],"&gt;= "&amp;J39)-COUNTIF(Vertices[Betweenness Centrality],"&gt;="&amp;J40)</f>
        <v>-2</v>
      </c>
      <c r="L39" s="62"/>
      <c r="M39" s="63">
        <f>COUNTIF(Vertices[Closeness Centrality],"&gt;= "&amp;L39)-COUNTIF(Vertices[Closeness Centrality],"&gt;="&amp;L40)</f>
        <v>-13</v>
      </c>
      <c r="N39" s="62"/>
      <c r="O39" s="63">
        <f>COUNTIF(Vertices[Eigenvector Centrality],"&gt;= "&amp;N39)-COUNTIF(Vertices[Eigenvector Centrality],"&gt;="&amp;N40)</f>
        <v>-3</v>
      </c>
      <c r="P39" s="62"/>
      <c r="Q39" s="63">
        <f>COUNTIF(Vertices[Eigenvector Centrality],"&gt;= "&amp;P39)-COUNTIF(Vertices[Eigenvector Centrality],"&gt;="&amp;P40)</f>
        <v>0</v>
      </c>
      <c r="R39" s="62"/>
      <c r="S39" s="64">
        <f>COUNTIF(Vertices[Clustering Coefficient],"&gt;= "&amp;R39)-COUNTIF(Vertices[Clustering Coefficient],"&gt;="&amp;R40)</f>
        <v>-29</v>
      </c>
      <c r="T39" s="62"/>
      <c r="U39" s="63">
        <f ca="1">COUNTIF(Vertices[Clustering Coefficient],"&gt;= "&amp;T39)-COUNTIF(Vertices[Clustering Coefficient],"&gt;="&amp;T40)</f>
        <v>0</v>
      </c>
    </row>
    <row r="40" spans="4:21" ht="15">
      <c r="D40" s="32">
        <f>D28+($D$57-$D$2)/BinDivisor</f>
        <v>0</v>
      </c>
      <c r="E40" s="3">
        <f>COUNTIF(Vertices[Degree],"&gt;= "&amp;D40)-COUNTIF(Vertices[Degree],"&gt;="&amp;D41)</f>
        <v>0</v>
      </c>
      <c r="F40" s="37">
        <f>F28+($F$57-$F$2)/BinDivisor</f>
        <v>15.12727272727273</v>
      </c>
      <c r="G40" s="38">
        <f>COUNTIF(Vertices[In-Degree],"&gt;= "&amp;F40)-COUNTIF(Vertices[In-Degree],"&gt;="&amp;F41)</f>
        <v>0</v>
      </c>
      <c r="H40" s="37">
        <f>H28+($H$57-$H$2)/BinDivisor</f>
        <v>5.200000000000002</v>
      </c>
      <c r="I40" s="38">
        <f>COUNTIF(Vertices[Out-Degree],"&gt;= "&amp;H40)-COUNTIF(Vertices[Out-Degree],"&gt;="&amp;H41)</f>
        <v>0</v>
      </c>
      <c r="J40" s="37">
        <f>J28+($J$57-$J$2)/BinDivisor</f>
        <v>4171.671974363636</v>
      </c>
      <c r="K40" s="38">
        <f>COUNTIF(Vertices[Betweenness Centrality],"&gt;= "&amp;J40)-COUNTIF(Vertices[Betweenness Centrality],"&gt;="&amp;J41)</f>
        <v>0</v>
      </c>
      <c r="L40" s="37">
        <f>L28+($L$57-$L$2)/BinDivisor</f>
        <v>0.47272727272727283</v>
      </c>
      <c r="M40" s="38">
        <f>COUNTIF(Vertices[Closeness Centrality],"&gt;= "&amp;L40)-COUNTIF(Vertices[Closeness Centrality],"&gt;="&amp;L41)</f>
        <v>0</v>
      </c>
      <c r="N40" s="37">
        <f>N28+($N$57-$N$2)/BinDivisor</f>
        <v>0.03256192727272727</v>
      </c>
      <c r="O40" s="38">
        <f>COUNTIF(Vertices[Eigenvector Centrality],"&gt;= "&amp;N40)-COUNTIF(Vertices[Eigenvector Centrality],"&gt;="&amp;N41)</f>
        <v>0</v>
      </c>
      <c r="P40" s="37">
        <f>P28+($P$57-$P$2)/BinDivisor</f>
        <v>4.79334667272727</v>
      </c>
      <c r="Q40" s="38">
        <f>COUNTIF(Vertices[PageRank],"&gt;= "&amp;P40)-COUNTIF(Vertices[PageRank],"&gt;="&amp;P41)</f>
        <v>0</v>
      </c>
      <c r="R40" s="37">
        <f>R28+($R$57-$R$2)/BinDivisor</f>
        <v>0.47272727272727283</v>
      </c>
      <c r="S40" s="43">
        <f>COUNTIF(Vertices[Clustering Coefficient],"&gt;= "&amp;R40)-COUNTIF(Vertices[Clustering Coefficient],"&gt;="&amp;R41)</f>
        <v>0</v>
      </c>
      <c r="T40" s="37" t="e">
        <f ca="1">T28+($T$57-$T$2)/BinDivisor</f>
        <v>#REF!</v>
      </c>
      <c r="U40" s="38" t="e">
        <f ca="1" t="shared" si="0"/>
        <v>#REF!</v>
      </c>
    </row>
    <row r="41" spans="1:21" ht="15">
      <c r="A41" t="s">
        <v>163</v>
      </c>
      <c r="B41" t="s">
        <v>17</v>
      </c>
      <c r="D41" s="32">
        <f aca="true" t="shared" si="10" ref="D41:D56">D40+($D$57-$D$2)/BinDivisor</f>
        <v>0</v>
      </c>
      <c r="E41" s="3">
        <f>COUNTIF(Vertices[Degree],"&gt;= "&amp;D41)-COUNTIF(Vertices[Degree],"&gt;="&amp;D42)</f>
        <v>0</v>
      </c>
      <c r="F41" s="39">
        <f aca="true" t="shared" si="11" ref="F41:F56">F40+($F$57-$F$2)/BinDivisor</f>
        <v>15.709090909090913</v>
      </c>
      <c r="G41" s="40">
        <f>COUNTIF(Vertices[In-Degree],"&gt;= "&amp;F41)-COUNTIF(Vertices[In-Degree],"&gt;="&amp;F42)</f>
        <v>0</v>
      </c>
      <c r="H41" s="39">
        <f aca="true" t="shared" si="12" ref="H41:H56">H40+($H$57-$H$2)/BinDivisor</f>
        <v>5.400000000000002</v>
      </c>
      <c r="I41" s="40">
        <f>COUNTIF(Vertices[Out-Degree],"&gt;= "&amp;H41)-COUNTIF(Vertices[Out-Degree],"&gt;="&amp;H42)</f>
        <v>0</v>
      </c>
      <c r="J41" s="39">
        <f aca="true" t="shared" si="13" ref="J41:J56">J40+($J$57-$J$2)/BinDivisor</f>
        <v>4332.120896454545</v>
      </c>
      <c r="K41" s="40">
        <f>COUNTIF(Vertices[Betweenness Centrality],"&gt;= "&amp;J41)-COUNTIF(Vertices[Betweenness Centrality],"&gt;="&amp;J42)</f>
        <v>0</v>
      </c>
      <c r="L41" s="39">
        <f aca="true" t="shared" si="14" ref="L41:L56">L40+($L$57-$L$2)/BinDivisor</f>
        <v>0.490909090909091</v>
      </c>
      <c r="M41" s="40">
        <f>COUNTIF(Vertices[Closeness Centrality],"&gt;= "&amp;L41)-COUNTIF(Vertices[Closeness Centrality],"&gt;="&amp;L42)</f>
        <v>1</v>
      </c>
      <c r="N41" s="39">
        <f aca="true" t="shared" si="15" ref="N41:N56">N40+($N$57-$N$2)/BinDivisor</f>
        <v>0.03381430909090909</v>
      </c>
      <c r="O41" s="40">
        <f>COUNTIF(Vertices[Eigenvector Centrality],"&gt;= "&amp;N41)-COUNTIF(Vertices[Eigenvector Centrality],"&gt;="&amp;N42)</f>
        <v>0</v>
      </c>
      <c r="P41" s="39">
        <f aca="true" t="shared" si="16" ref="P41:P56">P40+($P$57-$P$2)/BinDivisor</f>
        <v>4.964087890909088</v>
      </c>
      <c r="Q41" s="40">
        <f>COUNTIF(Vertices[PageRank],"&gt;= "&amp;P41)-COUNTIF(Vertices[PageRank],"&gt;="&amp;P42)</f>
        <v>0</v>
      </c>
      <c r="R41" s="39">
        <f aca="true" t="shared" si="17" ref="R41:R56">R40+($R$57-$R$2)/BinDivisor</f>
        <v>0.490909090909091</v>
      </c>
      <c r="S41" s="44">
        <f>COUNTIF(Vertices[Clustering Coefficient],"&gt;= "&amp;R41)-COUNTIF(Vertices[Clustering Coefficient],"&gt;="&amp;R42)</f>
        <v>24</v>
      </c>
      <c r="T41" s="39" t="e">
        <f aca="true" t="shared" si="18" ref="T41:T56">T40+($T$57-$T$2)/BinDivisor</f>
        <v>#REF!</v>
      </c>
      <c r="U41" s="40" t="e">
        <f ca="1" t="shared" si="0"/>
        <v>#REF!</v>
      </c>
    </row>
    <row r="42" spans="1:21" ht="15">
      <c r="A42" s="33"/>
      <c r="B42" s="33"/>
      <c r="D42" s="32">
        <f t="shared" si="10"/>
        <v>0</v>
      </c>
      <c r="E42" s="3">
        <f>COUNTIF(Vertices[Degree],"&gt;= "&amp;D42)-COUNTIF(Vertices[Degree],"&gt;="&amp;D43)</f>
        <v>0</v>
      </c>
      <c r="F42" s="37">
        <f t="shared" si="11"/>
        <v>16.290909090909093</v>
      </c>
      <c r="G42" s="38">
        <f>COUNTIF(Vertices[In-Degree],"&gt;= "&amp;F42)-COUNTIF(Vertices[In-Degree],"&gt;="&amp;F43)</f>
        <v>0</v>
      </c>
      <c r="H42" s="37">
        <f t="shared" si="12"/>
        <v>5.600000000000002</v>
      </c>
      <c r="I42" s="38">
        <f>COUNTIF(Vertices[Out-Degree],"&gt;= "&amp;H42)-COUNTIF(Vertices[Out-Degree],"&gt;="&amp;H43)</f>
        <v>0</v>
      </c>
      <c r="J42" s="37">
        <f t="shared" si="13"/>
        <v>4492.569818545454</v>
      </c>
      <c r="K42" s="38">
        <f>COUNTIF(Vertices[Betweenness Centrality],"&gt;= "&amp;J42)-COUNTIF(Vertices[Betweenness Centrality],"&gt;="&amp;J43)</f>
        <v>0</v>
      </c>
      <c r="L42" s="37">
        <f t="shared" si="14"/>
        <v>0.5090909090909091</v>
      </c>
      <c r="M42" s="38">
        <f>COUNTIF(Vertices[Closeness Centrality],"&gt;= "&amp;L42)-COUNTIF(Vertices[Closeness Centrality],"&gt;="&amp;L43)</f>
        <v>0</v>
      </c>
      <c r="N42" s="37">
        <f t="shared" si="15"/>
        <v>0.035066690909090904</v>
      </c>
      <c r="O42" s="38">
        <f>COUNTIF(Vertices[Eigenvector Centrality],"&gt;= "&amp;N42)-COUNTIF(Vertices[Eigenvector Centrality],"&gt;="&amp;N43)</f>
        <v>0</v>
      </c>
      <c r="P42" s="37">
        <f t="shared" si="16"/>
        <v>5.134829109090906</v>
      </c>
      <c r="Q42" s="38">
        <f>COUNTIF(Vertices[PageRank],"&gt;= "&amp;P42)-COUNTIF(Vertices[PageRank],"&gt;="&amp;P43)</f>
        <v>1</v>
      </c>
      <c r="R42" s="37">
        <f t="shared" si="17"/>
        <v>0.5090909090909091</v>
      </c>
      <c r="S42" s="43">
        <f>COUNTIF(Vertices[Clustering Coefficient],"&gt;= "&amp;R42)-COUNTIF(Vertices[Clustering Coefficient],"&gt;="&amp;R43)</f>
        <v>0</v>
      </c>
      <c r="T42" s="37" t="e">
        <f ca="1" t="shared" si="18"/>
        <v>#REF!</v>
      </c>
      <c r="U42" s="38" t="e">
        <f ca="1" t="shared" si="0"/>
        <v>#REF!</v>
      </c>
    </row>
    <row r="43" spans="4:21" ht="15">
      <c r="D43" s="32">
        <f t="shared" si="10"/>
        <v>0</v>
      </c>
      <c r="E43" s="3">
        <f>COUNTIF(Vertices[Degree],"&gt;= "&amp;D43)-COUNTIF(Vertices[Degree],"&gt;="&amp;D44)</f>
        <v>0</v>
      </c>
      <c r="F43" s="39">
        <f t="shared" si="11"/>
        <v>16.872727272727275</v>
      </c>
      <c r="G43" s="40">
        <f>COUNTIF(Vertices[In-Degree],"&gt;= "&amp;F43)-COUNTIF(Vertices[In-Degree],"&gt;="&amp;F44)</f>
        <v>0</v>
      </c>
      <c r="H43" s="39">
        <f t="shared" si="12"/>
        <v>5.8000000000000025</v>
      </c>
      <c r="I43" s="40">
        <f>COUNTIF(Vertices[Out-Degree],"&gt;= "&amp;H43)-COUNTIF(Vertices[Out-Degree],"&gt;="&amp;H44)</f>
        <v>0</v>
      </c>
      <c r="J43" s="39">
        <f t="shared" si="13"/>
        <v>4653.018740636363</v>
      </c>
      <c r="K43" s="40">
        <f>COUNTIF(Vertices[Betweenness Centrality],"&gt;= "&amp;J43)-COUNTIF(Vertices[Betweenness Centrality],"&gt;="&amp;J44)</f>
        <v>0</v>
      </c>
      <c r="L43" s="39">
        <f t="shared" si="14"/>
        <v>0.5272727272727273</v>
      </c>
      <c r="M43" s="40">
        <f>COUNTIF(Vertices[Closeness Centrality],"&gt;= "&amp;L43)-COUNTIF(Vertices[Closeness Centrality],"&gt;="&amp;L44)</f>
        <v>0</v>
      </c>
      <c r="N43" s="39">
        <f t="shared" si="15"/>
        <v>0.03631907272727272</v>
      </c>
      <c r="O43" s="40">
        <f>COUNTIF(Vertices[Eigenvector Centrality],"&gt;= "&amp;N43)-COUNTIF(Vertices[Eigenvector Centrality],"&gt;="&amp;N44)</f>
        <v>1</v>
      </c>
      <c r="P43" s="39">
        <f t="shared" si="16"/>
        <v>5.305570327272724</v>
      </c>
      <c r="Q43" s="40">
        <f>COUNTIF(Vertices[PageRank],"&gt;= "&amp;P43)-COUNTIF(Vertices[PageRank],"&gt;="&amp;P44)</f>
        <v>0</v>
      </c>
      <c r="R43" s="39">
        <f t="shared" si="17"/>
        <v>0.5272727272727273</v>
      </c>
      <c r="S43" s="44">
        <f>COUNTIF(Vertices[Clustering Coefficient],"&gt;= "&amp;R43)-COUNTIF(Vertices[Clustering Coefficient],"&gt;="&amp;R44)</f>
        <v>0</v>
      </c>
      <c r="T43" s="39" t="e">
        <f ca="1" t="shared" si="18"/>
        <v>#REF!</v>
      </c>
      <c r="U43" s="40" t="e">
        <f ca="1" t="shared" si="0"/>
        <v>#REF!</v>
      </c>
    </row>
    <row r="44" spans="4:21" ht="15">
      <c r="D44" s="32">
        <f t="shared" si="10"/>
        <v>0</v>
      </c>
      <c r="E44" s="3">
        <f>COUNTIF(Vertices[Degree],"&gt;= "&amp;D44)-COUNTIF(Vertices[Degree],"&gt;="&amp;D45)</f>
        <v>0</v>
      </c>
      <c r="F44" s="37">
        <f t="shared" si="11"/>
        <v>17.454545454545457</v>
      </c>
      <c r="G44" s="38">
        <f>COUNTIF(Vertices[In-Degree],"&gt;= "&amp;F44)-COUNTIF(Vertices[In-Degree],"&gt;="&amp;F45)</f>
        <v>0</v>
      </c>
      <c r="H44" s="37">
        <f t="shared" si="12"/>
        <v>6.000000000000003</v>
      </c>
      <c r="I44" s="38">
        <f>COUNTIF(Vertices[Out-Degree],"&gt;= "&amp;H44)-COUNTIF(Vertices[Out-Degree],"&gt;="&amp;H45)</f>
        <v>3</v>
      </c>
      <c r="J44" s="37">
        <f t="shared" si="13"/>
        <v>4813.467662727272</v>
      </c>
      <c r="K44" s="38">
        <f>COUNTIF(Vertices[Betweenness Centrality],"&gt;= "&amp;J44)-COUNTIF(Vertices[Betweenness Centrality],"&gt;="&amp;J45)</f>
        <v>0</v>
      </c>
      <c r="L44" s="37">
        <f t="shared" si="14"/>
        <v>0.5454545454545455</v>
      </c>
      <c r="M44" s="38">
        <f>COUNTIF(Vertices[Closeness Centrality],"&gt;= "&amp;L44)-COUNTIF(Vertices[Closeness Centrality],"&gt;="&amp;L45)</f>
        <v>0</v>
      </c>
      <c r="N44" s="37">
        <f t="shared" si="15"/>
        <v>0.03757145454545454</v>
      </c>
      <c r="O44" s="38">
        <f>COUNTIF(Vertices[Eigenvector Centrality],"&gt;= "&amp;N44)-COUNTIF(Vertices[Eigenvector Centrality],"&gt;="&amp;N45)</f>
        <v>0</v>
      </c>
      <c r="P44" s="37">
        <f t="shared" si="16"/>
        <v>5.476311545454542</v>
      </c>
      <c r="Q44" s="38">
        <f>COUNTIF(Vertices[PageRank],"&gt;= "&amp;P44)-COUNTIF(Vertices[PageRank],"&gt;="&amp;P45)</f>
        <v>0</v>
      </c>
      <c r="R44" s="37">
        <f t="shared" si="17"/>
        <v>0.5454545454545455</v>
      </c>
      <c r="S44" s="43">
        <f>COUNTIF(Vertices[Clustering Coefficient],"&gt;= "&amp;R44)-COUNTIF(Vertices[Clustering Coefficient],"&gt;="&amp;R45)</f>
        <v>0</v>
      </c>
      <c r="T44" s="37" t="e">
        <f ca="1" t="shared" si="18"/>
        <v>#REF!</v>
      </c>
      <c r="U44" s="38" t="e">
        <f ca="1" t="shared" si="0"/>
        <v>#REF!</v>
      </c>
    </row>
    <row r="45" spans="4:21" ht="15">
      <c r="D45" s="32">
        <f t="shared" si="10"/>
        <v>0</v>
      </c>
      <c r="E45" s="3">
        <f>COUNTIF(Vertices[Degree],"&gt;= "&amp;D45)-COUNTIF(Vertices[Degree],"&gt;="&amp;D46)</f>
        <v>0</v>
      </c>
      <c r="F45" s="39">
        <f t="shared" si="11"/>
        <v>18.03636363636364</v>
      </c>
      <c r="G45" s="40">
        <f>COUNTIF(Vertices[In-Degree],"&gt;= "&amp;F45)-COUNTIF(Vertices[In-Degree],"&gt;="&amp;F46)</f>
        <v>0</v>
      </c>
      <c r="H45" s="39">
        <f t="shared" si="12"/>
        <v>6.200000000000003</v>
      </c>
      <c r="I45" s="40">
        <f>COUNTIF(Vertices[Out-Degree],"&gt;= "&amp;H45)-COUNTIF(Vertices[Out-Degree],"&gt;="&amp;H46)</f>
        <v>0</v>
      </c>
      <c r="J45" s="39">
        <f t="shared" si="13"/>
        <v>4973.916584818181</v>
      </c>
      <c r="K45" s="40">
        <f>COUNTIF(Vertices[Betweenness Centrality],"&gt;= "&amp;J45)-COUNTIF(Vertices[Betweenness Centrality],"&gt;="&amp;J46)</f>
        <v>0</v>
      </c>
      <c r="L45" s="39">
        <f t="shared" si="14"/>
        <v>0.5636363636363637</v>
      </c>
      <c r="M45" s="40">
        <f>COUNTIF(Vertices[Closeness Centrality],"&gt;= "&amp;L45)-COUNTIF(Vertices[Closeness Centrality],"&gt;="&amp;L46)</f>
        <v>0</v>
      </c>
      <c r="N45" s="39">
        <f t="shared" si="15"/>
        <v>0.03882383636363636</v>
      </c>
      <c r="O45" s="40">
        <f>COUNTIF(Vertices[Eigenvector Centrality],"&gt;= "&amp;N45)-COUNTIF(Vertices[Eigenvector Centrality],"&gt;="&amp;N46)</f>
        <v>0</v>
      </c>
      <c r="P45" s="39">
        <f t="shared" si="16"/>
        <v>5.64705276363636</v>
      </c>
      <c r="Q45" s="40">
        <f>COUNTIF(Vertices[PageRank],"&gt;= "&amp;P45)-COUNTIF(Vertices[PageRank],"&gt;="&amp;P46)</f>
        <v>0</v>
      </c>
      <c r="R45" s="39">
        <f t="shared" si="17"/>
        <v>0.5636363636363637</v>
      </c>
      <c r="S45" s="44">
        <f>COUNTIF(Vertices[Clustering Coefficient],"&gt;= "&amp;R45)-COUNTIF(Vertices[Clustering Coefficient],"&gt;="&amp;R46)</f>
        <v>0</v>
      </c>
      <c r="T45" s="39" t="e">
        <f ca="1" t="shared" si="18"/>
        <v>#REF!</v>
      </c>
      <c r="U45" s="40" t="e">
        <f ca="1" t="shared" si="0"/>
        <v>#REF!</v>
      </c>
    </row>
    <row r="46" spans="4:21" ht="15">
      <c r="D46" s="32">
        <f t="shared" si="10"/>
        <v>0</v>
      </c>
      <c r="E46" s="3">
        <f>COUNTIF(Vertices[Degree],"&gt;= "&amp;D46)-COUNTIF(Vertices[Degree],"&gt;="&amp;D47)</f>
        <v>0</v>
      </c>
      <c r="F46" s="37">
        <f t="shared" si="11"/>
        <v>18.61818181818182</v>
      </c>
      <c r="G46" s="38">
        <f>COUNTIF(Vertices[In-Degree],"&gt;= "&amp;F46)-COUNTIF(Vertices[In-Degree],"&gt;="&amp;F47)</f>
        <v>0</v>
      </c>
      <c r="H46" s="37">
        <f t="shared" si="12"/>
        <v>6.400000000000003</v>
      </c>
      <c r="I46" s="38">
        <f>COUNTIF(Vertices[Out-Degree],"&gt;= "&amp;H46)-COUNTIF(Vertices[Out-Degree],"&gt;="&amp;H47)</f>
        <v>0</v>
      </c>
      <c r="J46" s="37">
        <f t="shared" si="13"/>
        <v>5134.36550690909</v>
      </c>
      <c r="K46" s="38">
        <f>COUNTIF(Vertices[Betweenness Centrality],"&gt;= "&amp;J46)-COUNTIF(Vertices[Betweenness Centrality],"&gt;="&amp;J47)</f>
        <v>1</v>
      </c>
      <c r="L46" s="37">
        <f t="shared" si="14"/>
        <v>0.5818181818181819</v>
      </c>
      <c r="M46" s="38">
        <f>COUNTIF(Vertices[Closeness Centrality],"&gt;= "&amp;L46)-COUNTIF(Vertices[Closeness Centrality],"&gt;="&amp;L47)</f>
        <v>0</v>
      </c>
      <c r="N46" s="37">
        <f t="shared" si="15"/>
        <v>0.040076218181818175</v>
      </c>
      <c r="O46" s="38">
        <f>COUNTIF(Vertices[Eigenvector Centrality],"&gt;= "&amp;N46)-COUNTIF(Vertices[Eigenvector Centrality],"&gt;="&amp;N47)</f>
        <v>0</v>
      </c>
      <c r="P46" s="37">
        <f t="shared" si="16"/>
        <v>5.817793981818178</v>
      </c>
      <c r="Q46" s="38">
        <f>COUNTIF(Vertices[PageRank],"&gt;= "&amp;P46)-COUNTIF(Vertices[PageRank],"&gt;="&amp;P47)</f>
        <v>0</v>
      </c>
      <c r="R46" s="37">
        <f t="shared" si="17"/>
        <v>0.5818181818181819</v>
      </c>
      <c r="S46" s="43">
        <f>COUNTIF(Vertices[Clustering Coefficient],"&gt;= "&amp;R46)-COUNTIF(Vertices[Clustering Coefficient],"&gt;="&amp;R47)</f>
        <v>0</v>
      </c>
      <c r="T46" s="37" t="e">
        <f ca="1" t="shared" si="18"/>
        <v>#REF!</v>
      </c>
      <c r="U46" s="38" t="e">
        <f ca="1" t="shared" si="0"/>
        <v>#REF!</v>
      </c>
    </row>
    <row r="47" spans="4:21" ht="15">
      <c r="D47" s="32">
        <f t="shared" si="10"/>
        <v>0</v>
      </c>
      <c r="E47" s="3">
        <f>COUNTIF(Vertices[Degree],"&gt;= "&amp;D47)-COUNTIF(Vertices[Degree],"&gt;="&amp;D48)</f>
        <v>0</v>
      </c>
      <c r="F47" s="39">
        <f t="shared" si="11"/>
        <v>19.200000000000003</v>
      </c>
      <c r="G47" s="40">
        <f>COUNTIF(Vertices[In-Degree],"&gt;= "&amp;F47)-COUNTIF(Vertices[In-Degree],"&gt;="&amp;F48)</f>
        <v>0</v>
      </c>
      <c r="H47" s="39">
        <f t="shared" si="12"/>
        <v>6.600000000000003</v>
      </c>
      <c r="I47" s="40">
        <f>COUNTIF(Vertices[Out-Degree],"&gt;= "&amp;H47)-COUNTIF(Vertices[Out-Degree],"&gt;="&amp;H48)</f>
        <v>0</v>
      </c>
      <c r="J47" s="39">
        <f t="shared" si="13"/>
        <v>5294.814428999999</v>
      </c>
      <c r="K47" s="40">
        <f>COUNTIF(Vertices[Betweenness Centrality],"&gt;= "&amp;J47)-COUNTIF(Vertices[Betweenness Centrality],"&gt;="&amp;J48)</f>
        <v>0</v>
      </c>
      <c r="L47" s="39">
        <f t="shared" si="14"/>
        <v>0.6000000000000001</v>
      </c>
      <c r="M47" s="40">
        <f>COUNTIF(Vertices[Closeness Centrality],"&gt;= "&amp;L47)-COUNTIF(Vertices[Closeness Centrality],"&gt;="&amp;L48)</f>
        <v>0</v>
      </c>
      <c r="N47" s="39">
        <f t="shared" si="15"/>
        <v>0.04132859999999999</v>
      </c>
      <c r="O47" s="40">
        <f>COUNTIF(Vertices[Eigenvector Centrality],"&gt;= "&amp;N47)-COUNTIF(Vertices[Eigenvector Centrality],"&gt;="&amp;N48)</f>
        <v>0</v>
      </c>
      <c r="P47" s="39">
        <f t="shared" si="16"/>
        <v>5.988535199999996</v>
      </c>
      <c r="Q47" s="40">
        <f>COUNTIF(Vertices[PageRank],"&gt;= "&amp;P47)-COUNTIF(Vertices[PageRank],"&gt;="&amp;P48)</f>
        <v>0</v>
      </c>
      <c r="R47" s="39">
        <f t="shared" si="17"/>
        <v>0.6000000000000001</v>
      </c>
      <c r="S47" s="44">
        <f>COUNTIF(Vertices[Clustering Coefficient],"&gt;= "&amp;R47)-COUNTIF(Vertices[Clustering Coefficient],"&gt;="&amp;R48)</f>
        <v>0</v>
      </c>
      <c r="T47" s="39" t="e">
        <f ca="1" t="shared" si="18"/>
        <v>#REF!</v>
      </c>
      <c r="U47" s="40" t="e">
        <f ca="1" t="shared" si="0"/>
        <v>#REF!</v>
      </c>
    </row>
    <row r="48" spans="4:21" ht="15">
      <c r="D48" s="32">
        <f t="shared" si="10"/>
        <v>0</v>
      </c>
      <c r="E48" s="3">
        <f>COUNTIF(Vertices[Degree],"&gt;= "&amp;D48)-COUNTIF(Vertices[Degree],"&gt;="&amp;D49)</f>
        <v>0</v>
      </c>
      <c r="F48" s="37">
        <f t="shared" si="11"/>
        <v>19.781818181818185</v>
      </c>
      <c r="G48" s="38">
        <f>COUNTIF(Vertices[In-Degree],"&gt;= "&amp;F48)-COUNTIF(Vertices[In-Degree],"&gt;="&amp;F49)</f>
        <v>0</v>
      </c>
      <c r="H48" s="37">
        <f t="shared" si="12"/>
        <v>6.800000000000003</v>
      </c>
      <c r="I48" s="38">
        <f>COUNTIF(Vertices[Out-Degree],"&gt;= "&amp;H48)-COUNTIF(Vertices[Out-Degree],"&gt;="&amp;H49)</f>
        <v>0</v>
      </c>
      <c r="J48" s="37">
        <f t="shared" si="13"/>
        <v>5455.263351090908</v>
      </c>
      <c r="K48" s="38">
        <f>COUNTIF(Vertices[Betweenness Centrality],"&gt;= "&amp;J48)-COUNTIF(Vertices[Betweenness Centrality],"&gt;="&amp;J49)</f>
        <v>0</v>
      </c>
      <c r="L48" s="37">
        <f t="shared" si="14"/>
        <v>0.6181818181818183</v>
      </c>
      <c r="M48" s="38">
        <f>COUNTIF(Vertices[Closeness Centrality],"&gt;= "&amp;L48)-COUNTIF(Vertices[Closeness Centrality],"&gt;="&amp;L49)</f>
        <v>0</v>
      </c>
      <c r="N48" s="37">
        <f t="shared" si="15"/>
        <v>0.04258098181818181</v>
      </c>
      <c r="O48" s="38">
        <f>COUNTIF(Vertices[Eigenvector Centrality],"&gt;= "&amp;N48)-COUNTIF(Vertices[Eigenvector Centrality],"&gt;="&amp;N49)</f>
        <v>1</v>
      </c>
      <c r="P48" s="37">
        <f t="shared" si="16"/>
        <v>6.159276418181814</v>
      </c>
      <c r="Q48" s="38">
        <f>COUNTIF(Vertices[PageRank],"&gt;= "&amp;P48)-COUNTIF(Vertices[PageRank],"&gt;="&amp;P49)</f>
        <v>0</v>
      </c>
      <c r="R48" s="37">
        <f t="shared" si="17"/>
        <v>0.6181818181818183</v>
      </c>
      <c r="S48" s="43">
        <f>COUNTIF(Vertices[Clustering Coefficient],"&gt;= "&amp;R48)-COUNTIF(Vertices[Clustering Coefficient],"&gt;="&amp;R49)</f>
        <v>0</v>
      </c>
      <c r="T48" s="37" t="e">
        <f ca="1" t="shared" si="18"/>
        <v>#REF!</v>
      </c>
      <c r="U48" s="38" t="e">
        <f ca="1" t="shared" si="0"/>
        <v>#REF!</v>
      </c>
    </row>
    <row r="49" spans="4:21" ht="15">
      <c r="D49" s="32">
        <f t="shared" si="10"/>
        <v>0</v>
      </c>
      <c r="E49" s="3">
        <f>COUNTIF(Vertices[Degree],"&gt;= "&amp;D49)-COUNTIF(Vertices[Degree],"&gt;="&amp;D50)</f>
        <v>0</v>
      </c>
      <c r="F49" s="39">
        <f t="shared" si="11"/>
        <v>20.363636363636367</v>
      </c>
      <c r="G49" s="40">
        <f>COUNTIF(Vertices[In-Degree],"&gt;= "&amp;F49)-COUNTIF(Vertices[In-Degree],"&gt;="&amp;F50)</f>
        <v>0</v>
      </c>
      <c r="H49" s="39">
        <f t="shared" si="12"/>
        <v>7.0000000000000036</v>
      </c>
      <c r="I49" s="40">
        <f>COUNTIF(Vertices[Out-Degree],"&gt;= "&amp;H49)-COUNTIF(Vertices[Out-Degree],"&gt;="&amp;H50)</f>
        <v>0</v>
      </c>
      <c r="J49" s="39">
        <f t="shared" si="13"/>
        <v>5615.712273181817</v>
      </c>
      <c r="K49" s="40">
        <f>COUNTIF(Vertices[Betweenness Centrality],"&gt;= "&amp;J49)-COUNTIF(Vertices[Betweenness Centrality],"&gt;="&amp;J50)</f>
        <v>0</v>
      </c>
      <c r="L49" s="39">
        <f t="shared" si="14"/>
        <v>0.6363636363636365</v>
      </c>
      <c r="M49" s="40">
        <f>COUNTIF(Vertices[Closeness Centrality],"&gt;= "&amp;L49)-COUNTIF(Vertices[Closeness Centrality],"&gt;="&amp;L50)</f>
        <v>0</v>
      </c>
      <c r="N49" s="39">
        <f t="shared" si="15"/>
        <v>0.04383336363636363</v>
      </c>
      <c r="O49" s="40">
        <f>COUNTIF(Vertices[Eigenvector Centrality],"&gt;= "&amp;N49)-COUNTIF(Vertices[Eigenvector Centrality],"&gt;="&amp;N50)</f>
        <v>0</v>
      </c>
      <c r="P49" s="39">
        <f t="shared" si="16"/>
        <v>6.330017636363632</v>
      </c>
      <c r="Q49" s="40">
        <f>COUNTIF(Vertices[PageRank],"&gt;= "&amp;P49)-COUNTIF(Vertices[PageRank],"&gt;="&amp;P50)</f>
        <v>0</v>
      </c>
      <c r="R49" s="39">
        <f t="shared" si="17"/>
        <v>0.6363636363636365</v>
      </c>
      <c r="S49" s="44">
        <f>COUNTIF(Vertices[Clustering Coefficient],"&gt;= "&amp;R49)-COUNTIF(Vertices[Clustering Coefficient],"&gt;="&amp;R50)</f>
        <v>0</v>
      </c>
      <c r="T49" s="39" t="e">
        <f ca="1" t="shared" si="18"/>
        <v>#REF!</v>
      </c>
      <c r="U49" s="40" t="e">
        <f ca="1" t="shared" si="0"/>
        <v>#REF!</v>
      </c>
    </row>
    <row r="50" spans="4:21" ht="15">
      <c r="D50" s="32">
        <f t="shared" si="10"/>
        <v>0</v>
      </c>
      <c r="E50" s="3">
        <f>COUNTIF(Vertices[Degree],"&gt;= "&amp;D50)-COUNTIF(Vertices[Degree],"&gt;="&amp;D51)</f>
        <v>0</v>
      </c>
      <c r="F50" s="37">
        <f t="shared" si="11"/>
        <v>20.94545454545455</v>
      </c>
      <c r="G50" s="38">
        <f>COUNTIF(Vertices[In-Degree],"&gt;= "&amp;F50)-COUNTIF(Vertices[In-Degree],"&gt;="&amp;F51)</f>
        <v>0</v>
      </c>
      <c r="H50" s="37">
        <f t="shared" si="12"/>
        <v>7.200000000000004</v>
      </c>
      <c r="I50" s="38">
        <f>COUNTIF(Vertices[Out-Degree],"&gt;= "&amp;H50)-COUNTIF(Vertices[Out-Degree],"&gt;="&amp;H51)</f>
        <v>0</v>
      </c>
      <c r="J50" s="37">
        <f t="shared" si="13"/>
        <v>5776.161195272726</v>
      </c>
      <c r="K50" s="38">
        <f>COUNTIF(Vertices[Betweenness Centrality],"&gt;= "&amp;J50)-COUNTIF(Vertices[Betweenness Centrality],"&gt;="&amp;J51)</f>
        <v>0</v>
      </c>
      <c r="L50" s="37">
        <f t="shared" si="14"/>
        <v>0.6545454545454547</v>
      </c>
      <c r="M50" s="38">
        <f>COUNTIF(Vertices[Closeness Centrality],"&gt;= "&amp;L50)-COUNTIF(Vertices[Closeness Centrality],"&gt;="&amp;L51)</f>
        <v>0</v>
      </c>
      <c r="N50" s="37">
        <f t="shared" si="15"/>
        <v>0.045085745454545446</v>
      </c>
      <c r="O50" s="38">
        <f>COUNTIF(Vertices[Eigenvector Centrality],"&gt;= "&amp;N50)-COUNTIF(Vertices[Eigenvector Centrality],"&gt;="&amp;N51)</f>
        <v>0</v>
      </c>
      <c r="P50" s="37">
        <f t="shared" si="16"/>
        <v>6.50075885454545</v>
      </c>
      <c r="Q50" s="38">
        <f>COUNTIF(Vertices[PageRank],"&gt;= "&amp;P50)-COUNTIF(Vertices[PageRank],"&gt;="&amp;P51)</f>
        <v>0</v>
      </c>
      <c r="R50" s="37">
        <f t="shared" si="17"/>
        <v>0.6545454545454547</v>
      </c>
      <c r="S50" s="43">
        <f>COUNTIF(Vertices[Clustering Coefficient],"&gt;= "&amp;R50)-COUNTIF(Vertices[Clustering Coefficient],"&gt;="&amp;R51)</f>
        <v>0</v>
      </c>
      <c r="T50" s="37" t="e">
        <f ca="1" t="shared" si="18"/>
        <v>#REF!</v>
      </c>
      <c r="U50" s="38" t="e">
        <f ca="1" t="shared" si="0"/>
        <v>#REF!</v>
      </c>
    </row>
    <row r="51" spans="4:21" ht="15">
      <c r="D51" s="32">
        <f t="shared" si="10"/>
        <v>0</v>
      </c>
      <c r="E51" s="3">
        <f>COUNTIF(Vertices[Degree],"&gt;= "&amp;D51)-COUNTIF(Vertices[Degree],"&gt;="&amp;D52)</f>
        <v>0</v>
      </c>
      <c r="F51" s="39">
        <f t="shared" si="11"/>
        <v>21.52727272727273</v>
      </c>
      <c r="G51" s="40">
        <f>COUNTIF(Vertices[In-Degree],"&gt;= "&amp;F51)-COUNTIF(Vertices[In-Degree],"&gt;="&amp;F52)</f>
        <v>0</v>
      </c>
      <c r="H51" s="39">
        <f t="shared" si="12"/>
        <v>7.400000000000004</v>
      </c>
      <c r="I51" s="40">
        <f>COUNTIF(Vertices[Out-Degree],"&gt;= "&amp;H51)-COUNTIF(Vertices[Out-Degree],"&gt;="&amp;H52)</f>
        <v>0</v>
      </c>
      <c r="J51" s="39">
        <f t="shared" si="13"/>
        <v>5936.610117363635</v>
      </c>
      <c r="K51" s="40">
        <f>COUNTIF(Vertices[Betweenness Centrality],"&gt;= "&amp;J51)-COUNTIF(Vertices[Betweenness Centrality],"&gt;="&amp;J52)</f>
        <v>0</v>
      </c>
      <c r="L51" s="39">
        <f t="shared" si="14"/>
        <v>0.6727272727272728</v>
      </c>
      <c r="M51" s="40">
        <f>COUNTIF(Vertices[Closeness Centrality],"&gt;= "&amp;L51)-COUNTIF(Vertices[Closeness Centrality],"&gt;="&amp;L52)</f>
        <v>0</v>
      </c>
      <c r="N51" s="39">
        <f t="shared" si="15"/>
        <v>0.046338127272727264</v>
      </c>
      <c r="O51" s="40">
        <f>COUNTIF(Vertices[Eigenvector Centrality],"&gt;= "&amp;N51)-COUNTIF(Vertices[Eigenvector Centrality],"&gt;="&amp;N52)</f>
        <v>0</v>
      </c>
      <c r="P51" s="39">
        <f t="shared" si="16"/>
        <v>6.671500072727268</v>
      </c>
      <c r="Q51" s="40">
        <f>COUNTIF(Vertices[PageRank],"&gt;= "&amp;P51)-COUNTIF(Vertices[PageRank],"&gt;="&amp;P52)</f>
        <v>0</v>
      </c>
      <c r="R51" s="39">
        <f t="shared" si="17"/>
        <v>0.6727272727272728</v>
      </c>
      <c r="S51" s="44">
        <f>COUNTIF(Vertices[Clustering Coefficient],"&gt;= "&amp;R51)-COUNTIF(Vertices[Clustering Coefficient],"&gt;="&amp;R52)</f>
        <v>0</v>
      </c>
      <c r="T51" s="39" t="e">
        <f ca="1" t="shared" si="18"/>
        <v>#REF!</v>
      </c>
      <c r="U51" s="40" t="e">
        <f ca="1" t="shared" si="0"/>
        <v>#REF!</v>
      </c>
    </row>
    <row r="52" spans="4:21" ht="15">
      <c r="D52" s="32">
        <f t="shared" si="10"/>
        <v>0</v>
      </c>
      <c r="E52" s="3">
        <f>COUNTIF(Vertices[Degree],"&gt;= "&amp;D52)-COUNTIF(Vertices[Degree],"&gt;="&amp;D53)</f>
        <v>0</v>
      </c>
      <c r="F52" s="37">
        <f t="shared" si="11"/>
        <v>22.109090909090913</v>
      </c>
      <c r="G52" s="38">
        <f>COUNTIF(Vertices[In-Degree],"&gt;= "&amp;F52)-COUNTIF(Vertices[In-Degree],"&gt;="&amp;F53)</f>
        <v>0</v>
      </c>
      <c r="H52" s="37">
        <f t="shared" si="12"/>
        <v>7.600000000000004</v>
      </c>
      <c r="I52" s="38">
        <f>COUNTIF(Vertices[Out-Degree],"&gt;= "&amp;H52)-COUNTIF(Vertices[Out-Degree],"&gt;="&amp;H53)</f>
        <v>0</v>
      </c>
      <c r="J52" s="37">
        <f t="shared" si="13"/>
        <v>6097.059039454544</v>
      </c>
      <c r="K52" s="38">
        <f>COUNTIF(Vertices[Betweenness Centrality],"&gt;= "&amp;J52)-COUNTIF(Vertices[Betweenness Centrality],"&gt;="&amp;J53)</f>
        <v>0</v>
      </c>
      <c r="L52" s="37">
        <f t="shared" si="14"/>
        <v>0.690909090909091</v>
      </c>
      <c r="M52" s="38">
        <f>COUNTIF(Vertices[Closeness Centrality],"&gt;= "&amp;L52)-COUNTIF(Vertices[Closeness Centrality],"&gt;="&amp;L53)</f>
        <v>0</v>
      </c>
      <c r="N52" s="37">
        <f t="shared" si="15"/>
        <v>0.04759050909090908</v>
      </c>
      <c r="O52" s="38">
        <f>COUNTIF(Vertices[Eigenvector Centrality],"&gt;= "&amp;N52)-COUNTIF(Vertices[Eigenvector Centrality],"&gt;="&amp;N53)</f>
        <v>0</v>
      </c>
      <c r="P52" s="37">
        <f t="shared" si="16"/>
        <v>6.842241290909086</v>
      </c>
      <c r="Q52" s="38">
        <f>COUNTIF(Vertices[PageRank],"&gt;= "&amp;P52)-COUNTIF(Vertices[PageRank],"&gt;="&amp;P53)</f>
        <v>0</v>
      </c>
      <c r="R52" s="37">
        <f t="shared" si="17"/>
        <v>0.690909090909091</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22.690909090909095</v>
      </c>
      <c r="G53" s="40">
        <f>COUNTIF(Vertices[In-Degree],"&gt;= "&amp;F53)-COUNTIF(Vertices[In-Degree],"&gt;="&amp;F54)</f>
        <v>0</v>
      </c>
      <c r="H53" s="39">
        <f t="shared" si="12"/>
        <v>7.800000000000004</v>
      </c>
      <c r="I53" s="40">
        <f>COUNTIF(Vertices[Out-Degree],"&gt;= "&amp;H53)-COUNTIF(Vertices[Out-Degree],"&gt;="&amp;H54)</f>
        <v>0</v>
      </c>
      <c r="J53" s="39">
        <f t="shared" si="13"/>
        <v>6257.507961545453</v>
      </c>
      <c r="K53" s="40">
        <f>COUNTIF(Vertices[Betweenness Centrality],"&gt;= "&amp;J53)-COUNTIF(Vertices[Betweenness Centrality],"&gt;="&amp;J54)</f>
        <v>0</v>
      </c>
      <c r="L53" s="39">
        <f t="shared" si="14"/>
        <v>0.7090909090909092</v>
      </c>
      <c r="M53" s="40">
        <f>COUNTIF(Vertices[Closeness Centrality],"&gt;= "&amp;L53)-COUNTIF(Vertices[Closeness Centrality],"&gt;="&amp;L54)</f>
        <v>0</v>
      </c>
      <c r="N53" s="39">
        <f t="shared" si="15"/>
        <v>0.0488428909090909</v>
      </c>
      <c r="O53" s="40">
        <f>COUNTIF(Vertices[Eigenvector Centrality],"&gt;= "&amp;N53)-COUNTIF(Vertices[Eigenvector Centrality],"&gt;="&amp;N54)</f>
        <v>0</v>
      </c>
      <c r="P53" s="39">
        <f t="shared" si="16"/>
        <v>7.012982509090904</v>
      </c>
      <c r="Q53" s="40">
        <f>COUNTIF(Vertices[PageRank],"&gt;= "&amp;P53)-COUNTIF(Vertices[PageRank],"&gt;="&amp;P54)</f>
        <v>0</v>
      </c>
      <c r="R53" s="39">
        <f t="shared" si="17"/>
        <v>0.7090909090909092</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23.272727272727277</v>
      </c>
      <c r="G54" s="38">
        <f>COUNTIF(Vertices[In-Degree],"&gt;= "&amp;F54)-COUNTIF(Vertices[In-Degree],"&gt;="&amp;F55)</f>
        <v>0</v>
      </c>
      <c r="H54" s="37">
        <f t="shared" si="12"/>
        <v>8.000000000000004</v>
      </c>
      <c r="I54" s="38">
        <f>COUNTIF(Vertices[Out-Degree],"&gt;= "&amp;H54)-COUNTIF(Vertices[Out-Degree],"&gt;="&amp;H55)</f>
        <v>3</v>
      </c>
      <c r="J54" s="37">
        <f t="shared" si="13"/>
        <v>6417.956883636362</v>
      </c>
      <c r="K54" s="38">
        <f>COUNTIF(Vertices[Betweenness Centrality],"&gt;= "&amp;J54)-COUNTIF(Vertices[Betweenness Centrality],"&gt;="&amp;J55)</f>
        <v>0</v>
      </c>
      <c r="L54" s="37">
        <f t="shared" si="14"/>
        <v>0.7272727272727274</v>
      </c>
      <c r="M54" s="38">
        <f>COUNTIF(Vertices[Closeness Centrality],"&gt;= "&amp;L54)-COUNTIF(Vertices[Closeness Centrality],"&gt;="&amp;L55)</f>
        <v>0</v>
      </c>
      <c r="N54" s="37">
        <f t="shared" si="15"/>
        <v>0.05009527272727272</v>
      </c>
      <c r="O54" s="38">
        <f>COUNTIF(Vertices[Eigenvector Centrality],"&gt;= "&amp;N54)-COUNTIF(Vertices[Eigenvector Centrality],"&gt;="&amp;N55)</f>
        <v>0</v>
      </c>
      <c r="P54" s="37">
        <f t="shared" si="16"/>
        <v>7.183723727272722</v>
      </c>
      <c r="Q54" s="38">
        <f>COUNTIF(Vertices[PageRank],"&gt;= "&amp;P54)-COUNTIF(Vertices[PageRank],"&gt;="&amp;P55)</f>
        <v>0</v>
      </c>
      <c r="R54" s="37">
        <f t="shared" si="17"/>
        <v>0.7272727272727274</v>
      </c>
      <c r="S54" s="43">
        <f>COUNTIF(Vertices[Clustering Coefficient],"&gt;= "&amp;R54)-COUNTIF(Vertices[Clustering Coefficient],"&gt;="&amp;R55)</f>
        <v>0</v>
      </c>
      <c r="T54" s="37" t="e">
        <f ca="1" t="shared" si="18"/>
        <v>#REF!</v>
      </c>
      <c r="U54" s="38" t="e">
        <f ca="1" t="shared" si="0"/>
        <v>#REF!</v>
      </c>
    </row>
    <row r="55" spans="1:21" ht="15">
      <c r="A55" s="33" t="s">
        <v>81</v>
      </c>
      <c r="B55" s="46" t="str">
        <f>IF(COUNT(Vertices[Degree])&gt;0,D2,NoMetricMessage)</f>
        <v>Not Available</v>
      </c>
      <c r="D55" s="32">
        <f t="shared" si="10"/>
        <v>0</v>
      </c>
      <c r="E55" s="3">
        <f>COUNTIF(Vertices[Degree],"&gt;= "&amp;D55)-COUNTIF(Vertices[Degree],"&gt;="&amp;D56)</f>
        <v>0</v>
      </c>
      <c r="F55" s="39">
        <f t="shared" si="11"/>
        <v>23.85454545454546</v>
      </c>
      <c r="G55" s="40">
        <f>COUNTIF(Vertices[In-Degree],"&gt;= "&amp;F55)-COUNTIF(Vertices[In-Degree],"&gt;="&amp;F56)</f>
        <v>0</v>
      </c>
      <c r="H55" s="39">
        <f t="shared" si="12"/>
        <v>8.200000000000003</v>
      </c>
      <c r="I55" s="40">
        <f>COUNTIF(Vertices[Out-Degree],"&gt;= "&amp;H55)-COUNTIF(Vertices[Out-Degree],"&gt;="&amp;H56)</f>
        <v>0</v>
      </c>
      <c r="J55" s="39">
        <f t="shared" si="13"/>
        <v>6578.405805727271</v>
      </c>
      <c r="K55" s="40">
        <f>COUNTIF(Vertices[Betweenness Centrality],"&gt;= "&amp;J55)-COUNTIF(Vertices[Betweenness Centrality],"&gt;="&amp;J56)</f>
        <v>0</v>
      </c>
      <c r="L55" s="39">
        <f t="shared" si="14"/>
        <v>0.7454545454545456</v>
      </c>
      <c r="M55" s="40">
        <f>COUNTIF(Vertices[Closeness Centrality],"&gt;= "&amp;L55)-COUNTIF(Vertices[Closeness Centrality],"&gt;="&amp;L56)</f>
        <v>0</v>
      </c>
      <c r="N55" s="39">
        <f t="shared" si="15"/>
        <v>0.051347654545454535</v>
      </c>
      <c r="O55" s="40">
        <f>COUNTIF(Vertices[Eigenvector Centrality],"&gt;= "&amp;N55)-COUNTIF(Vertices[Eigenvector Centrality],"&gt;="&amp;N56)</f>
        <v>0</v>
      </c>
      <c r="P55" s="39">
        <f t="shared" si="16"/>
        <v>7.35446494545454</v>
      </c>
      <c r="Q55" s="40">
        <f>COUNTIF(Vertices[PageRank],"&gt;= "&amp;P55)-COUNTIF(Vertices[PageRank],"&gt;="&amp;P56)</f>
        <v>0</v>
      </c>
      <c r="R55" s="39">
        <f t="shared" si="17"/>
        <v>0.7454545454545456</v>
      </c>
      <c r="S55" s="44">
        <f>COUNTIF(Vertices[Clustering Coefficient],"&gt;= "&amp;R55)-COUNTIF(Vertices[Clustering Coefficient],"&gt;="&amp;R56)</f>
        <v>0</v>
      </c>
      <c r="T55" s="39" t="e">
        <f ca="1" t="shared" si="18"/>
        <v>#REF!</v>
      </c>
      <c r="U55" s="40" t="e">
        <f ca="1" t="shared" si="0"/>
        <v>#REF!</v>
      </c>
    </row>
    <row r="56" spans="1:21" ht="15">
      <c r="A56" s="33" t="s">
        <v>82</v>
      </c>
      <c r="B56" s="46" t="str">
        <f>IF(COUNT(Vertices[Degree])&gt;0,D57,NoMetricMessage)</f>
        <v>Not Available</v>
      </c>
      <c r="D56" s="32">
        <f t="shared" si="10"/>
        <v>0</v>
      </c>
      <c r="E56" s="3">
        <f>COUNTIF(Vertices[Degree],"&gt;= "&amp;D56)-COUNTIF(Vertices[Degree],"&gt;="&amp;D57)</f>
        <v>0</v>
      </c>
      <c r="F56" s="37">
        <f t="shared" si="11"/>
        <v>24.43636363636364</v>
      </c>
      <c r="G56" s="38">
        <f>COUNTIF(Vertices[In-Degree],"&gt;= "&amp;F56)-COUNTIF(Vertices[In-Degree],"&gt;="&amp;F57)</f>
        <v>0</v>
      </c>
      <c r="H56" s="37">
        <f t="shared" si="12"/>
        <v>8.400000000000002</v>
      </c>
      <c r="I56" s="38">
        <f>COUNTIF(Vertices[Out-Degree],"&gt;= "&amp;H56)-COUNTIF(Vertices[Out-Degree],"&gt;="&amp;H57)</f>
        <v>2</v>
      </c>
      <c r="J56" s="37">
        <f t="shared" si="13"/>
        <v>6738.85472781818</v>
      </c>
      <c r="K56" s="38">
        <f>COUNTIF(Vertices[Betweenness Centrality],"&gt;= "&amp;J56)-COUNTIF(Vertices[Betweenness Centrality],"&gt;="&amp;J57)</f>
        <v>0</v>
      </c>
      <c r="L56" s="37">
        <f t="shared" si="14"/>
        <v>0.7636363636363638</v>
      </c>
      <c r="M56" s="38">
        <f>COUNTIF(Vertices[Closeness Centrality],"&gt;= "&amp;L56)-COUNTIF(Vertices[Closeness Centrality],"&gt;="&amp;L57)</f>
        <v>0</v>
      </c>
      <c r="N56" s="37">
        <f t="shared" si="15"/>
        <v>0.05260003636363635</v>
      </c>
      <c r="O56" s="38">
        <f>COUNTIF(Vertices[Eigenvector Centrality],"&gt;= "&amp;N56)-COUNTIF(Vertices[Eigenvector Centrality],"&gt;="&amp;N57)</f>
        <v>0</v>
      </c>
      <c r="P56" s="37">
        <f t="shared" si="16"/>
        <v>7.525206163636358</v>
      </c>
      <c r="Q56" s="38">
        <f>COUNTIF(Vertices[PageRank],"&gt;= "&amp;P56)-COUNTIF(Vertices[PageRank],"&gt;="&amp;P57)</f>
        <v>0</v>
      </c>
      <c r="R56" s="37">
        <f t="shared" si="17"/>
        <v>0.7636363636363638</v>
      </c>
      <c r="S56" s="43">
        <f>COUNTIF(Vertices[Clustering Coefficient],"&gt;= "&amp;R56)-COUNTIF(Vertices[Clustering Coefficient],"&gt;="&amp;R57)</f>
        <v>0</v>
      </c>
      <c r="T56" s="37" t="e">
        <f ca="1" t="shared" si="18"/>
        <v>#REF!</v>
      </c>
      <c r="U56" s="38" t="e">
        <f ca="1" t="shared" si="0"/>
        <v>#REF!</v>
      </c>
    </row>
    <row r="57" spans="1:21" ht="15">
      <c r="A57" s="33" t="s">
        <v>83</v>
      </c>
      <c r="B57" s="47" t="str">
        <f>_xlfn.IFERROR(AVERAGE(Vertices[Degree]),NoMetricMessage)</f>
        <v>Not Available</v>
      </c>
      <c r="D57" s="32">
        <f>MAX(Vertices[Degree])</f>
        <v>0</v>
      </c>
      <c r="E57" s="3">
        <f>COUNTIF(Vertices[Degree],"&gt;= "&amp;D57)-COUNTIF(Vertices[Degree],"&gt;="&amp;D58)</f>
        <v>0</v>
      </c>
      <c r="F57" s="41">
        <f>MAX(Vertices[In-Degree])</f>
        <v>32</v>
      </c>
      <c r="G57" s="42">
        <f>COUNTIF(Vertices[In-Degree],"&gt;= "&amp;F57)-COUNTIF(Vertices[In-Degree],"&gt;="&amp;F58)</f>
        <v>1</v>
      </c>
      <c r="H57" s="41">
        <f>MAX(Vertices[Out-Degree])</f>
        <v>11</v>
      </c>
      <c r="I57" s="42">
        <f>COUNTIF(Vertices[Out-Degree],"&gt;= "&amp;H57)-COUNTIF(Vertices[Out-Degree],"&gt;="&amp;H58)</f>
        <v>1</v>
      </c>
      <c r="J57" s="41">
        <f>MAX(Vertices[Betweenness Centrality])</f>
        <v>8824.690715</v>
      </c>
      <c r="K57" s="42">
        <f>COUNTIF(Vertices[Betweenness Centrality],"&gt;= "&amp;J57)-COUNTIF(Vertices[Betweenness Centrality],"&gt;="&amp;J58)</f>
        <v>1</v>
      </c>
      <c r="L57" s="41">
        <f>MAX(Vertices[Closeness Centrality])</f>
        <v>1</v>
      </c>
      <c r="M57" s="42">
        <f>COUNTIF(Vertices[Closeness Centrality],"&gt;= "&amp;L57)-COUNTIF(Vertices[Closeness Centrality],"&gt;="&amp;L58)</f>
        <v>12</v>
      </c>
      <c r="N57" s="41">
        <f>MAX(Vertices[Eigenvector Centrality])</f>
        <v>0.068881</v>
      </c>
      <c r="O57" s="42">
        <f>COUNTIF(Vertices[Eigenvector Centrality],"&gt;= "&amp;N57)-COUNTIF(Vertices[Eigenvector Centrality],"&gt;="&amp;N58)</f>
        <v>1</v>
      </c>
      <c r="P57" s="41">
        <f>MAX(Vertices[PageRank])</f>
        <v>9.744842</v>
      </c>
      <c r="Q57" s="42">
        <f>COUNTIF(Vertices[PageRank],"&gt;= "&amp;P57)-COUNTIF(Vertices[PageRank],"&gt;="&amp;P58)</f>
        <v>1</v>
      </c>
      <c r="R57" s="41">
        <f>MAX(Vertices[Clustering Coefficient])</f>
        <v>1</v>
      </c>
      <c r="S57" s="45">
        <f>COUNTIF(Vertices[Clustering Coefficient],"&gt;= "&amp;R57)-COUNTIF(Vertices[Clustering Coefficient],"&gt;="&amp;R58)</f>
        <v>5</v>
      </c>
      <c r="T57" s="41" t="e">
        <f ca="1">MAX(INDIRECT(DynamicFilterSourceColumnRange))</f>
        <v>#REF!</v>
      </c>
      <c r="U57" s="42" t="e">
        <f ca="1" t="shared" si="0"/>
        <v>#REF!</v>
      </c>
    </row>
    <row r="58" spans="1:2" ht="15">
      <c r="A58" s="33" t="s">
        <v>84</v>
      </c>
      <c r="B58" s="47" t="str">
        <f>_xlfn.IFERROR(MEDIAN(Vertices[Degree]),NoMetricMessage)</f>
        <v>Not Available</v>
      </c>
    </row>
    <row r="69" spans="1:2" ht="15">
      <c r="A69" s="33" t="s">
        <v>88</v>
      </c>
      <c r="B69" s="46">
        <f>IF(COUNT(Vertices[In-Degree])&gt;0,F2,NoMetricMessage)</f>
        <v>0</v>
      </c>
    </row>
    <row r="70" spans="1:2" ht="15">
      <c r="A70" s="33" t="s">
        <v>89</v>
      </c>
      <c r="B70" s="46">
        <f>IF(COUNT(Vertices[In-Degree])&gt;0,F57,NoMetricMessage)</f>
        <v>32</v>
      </c>
    </row>
    <row r="71" spans="1:2" ht="15">
      <c r="A71" s="33" t="s">
        <v>90</v>
      </c>
      <c r="B71" s="47">
        <f>_xlfn.IFERROR(AVERAGE(Vertices[In-Degree]),NoMetricMessage)</f>
        <v>1.6787878787878787</v>
      </c>
    </row>
    <row r="72" spans="1:2" ht="15">
      <c r="A72" s="33" t="s">
        <v>91</v>
      </c>
      <c r="B72" s="47">
        <f>_xlfn.IFERROR(MEDIAN(Vertices[In-Degree]),NoMetricMessage)</f>
        <v>0</v>
      </c>
    </row>
    <row r="83" spans="1:2" ht="15">
      <c r="A83" s="33" t="s">
        <v>94</v>
      </c>
      <c r="B83" s="46">
        <f>IF(COUNT(Vertices[Out-Degree])&gt;0,H2,NoMetricMessage)</f>
        <v>0</v>
      </c>
    </row>
    <row r="84" spans="1:2" ht="15">
      <c r="A84" s="33" t="s">
        <v>95</v>
      </c>
      <c r="B84" s="46">
        <f>IF(COUNT(Vertices[Out-Degree])&gt;0,H57,NoMetricMessage)</f>
        <v>11</v>
      </c>
    </row>
    <row r="85" spans="1:2" ht="15">
      <c r="A85" s="33" t="s">
        <v>96</v>
      </c>
      <c r="B85" s="47">
        <f>_xlfn.IFERROR(AVERAGE(Vertices[Out-Degree]),NoMetricMessage)</f>
        <v>1.6787878787878787</v>
      </c>
    </row>
    <row r="86" spans="1:2" ht="15">
      <c r="A86" s="33" t="s">
        <v>97</v>
      </c>
      <c r="B86" s="47">
        <f>_xlfn.IFERROR(MEDIAN(Vertices[Out-Degree]),NoMetricMessage)</f>
        <v>1</v>
      </c>
    </row>
    <row r="97" spans="1:2" ht="15">
      <c r="A97" s="33" t="s">
        <v>100</v>
      </c>
      <c r="B97" s="47">
        <f>IF(COUNT(Vertices[Betweenness Centrality])&gt;0,J2,NoMetricMessage)</f>
        <v>0</v>
      </c>
    </row>
    <row r="98" spans="1:2" ht="15">
      <c r="A98" s="33" t="s">
        <v>101</v>
      </c>
      <c r="B98" s="47">
        <f>IF(COUNT(Vertices[Betweenness Centrality])&gt;0,J57,NoMetricMessage)</f>
        <v>8824.690715</v>
      </c>
    </row>
    <row r="99" spans="1:2" ht="15">
      <c r="A99" s="33" t="s">
        <v>102</v>
      </c>
      <c r="B99" s="47">
        <f>_xlfn.IFERROR(AVERAGE(Vertices[Betweenness Centrality]),NoMetricMessage)</f>
        <v>259.49090911515157</v>
      </c>
    </row>
    <row r="100" spans="1:2" ht="15">
      <c r="A100" s="33" t="s">
        <v>103</v>
      </c>
      <c r="B100" s="47">
        <f>_xlfn.IFERROR(MEDIAN(Vertices[Betweenness Centrality]),NoMetricMessage)</f>
        <v>0</v>
      </c>
    </row>
    <row r="111" spans="1:2" ht="15">
      <c r="A111" s="33" t="s">
        <v>106</v>
      </c>
      <c r="B111" s="47">
        <f>IF(COUNT(Vertices[Closeness Centrality])&gt;0,L2,NoMetricMessage)</f>
        <v>0</v>
      </c>
    </row>
    <row r="112" spans="1:2" ht="15">
      <c r="A112" s="33" t="s">
        <v>107</v>
      </c>
      <c r="B112" s="47">
        <f>IF(COUNT(Vertices[Closeness Centrality])&gt;0,L57,NoMetricMessage)</f>
        <v>1</v>
      </c>
    </row>
    <row r="113" spans="1:2" ht="15">
      <c r="A113" s="33" t="s">
        <v>108</v>
      </c>
      <c r="B113" s="47">
        <f>_xlfn.IFERROR(AVERAGE(Vertices[Closeness Centrality]),NoMetricMessage)</f>
        <v>0.09078134545454543</v>
      </c>
    </row>
    <row r="114" spans="1:2" ht="15">
      <c r="A114" s="33" t="s">
        <v>109</v>
      </c>
      <c r="B114" s="47">
        <f>_xlfn.IFERROR(MEDIAN(Vertices[Closeness Centrality]),NoMetricMessage)</f>
        <v>0.002364</v>
      </c>
    </row>
    <row r="125" spans="1:2" ht="15">
      <c r="A125" s="33" t="s">
        <v>112</v>
      </c>
      <c r="B125" s="47">
        <f>IF(COUNT(Vertices[Eigenvector Centrality])&gt;0,N2,NoMetricMessage)</f>
        <v>0</v>
      </c>
    </row>
    <row r="126" spans="1:2" ht="15">
      <c r="A126" s="33" t="s">
        <v>113</v>
      </c>
      <c r="B126" s="47">
        <f>IF(COUNT(Vertices[Eigenvector Centrality])&gt;0,N57,NoMetricMessage)</f>
        <v>0.068881</v>
      </c>
    </row>
    <row r="127" spans="1:2" ht="15">
      <c r="A127" s="33" t="s">
        <v>114</v>
      </c>
      <c r="B127" s="47">
        <f>_xlfn.IFERROR(AVERAGE(Vertices[Eigenvector Centrality]),NoMetricMessage)</f>
        <v>0.006060624242424241</v>
      </c>
    </row>
    <row r="128" spans="1:2" ht="15">
      <c r="A128" s="33" t="s">
        <v>115</v>
      </c>
      <c r="B128" s="47">
        <f>_xlfn.IFERROR(MEDIAN(Vertices[Eigenvector Centrality]),NoMetricMessage)</f>
        <v>0.003415</v>
      </c>
    </row>
    <row r="139" spans="1:2" ht="15">
      <c r="A139" s="33" t="s">
        <v>140</v>
      </c>
      <c r="B139" s="47">
        <f>IF(COUNT(Vertices[PageRank])&gt;0,P2,NoMetricMessage)</f>
        <v>0.354075</v>
      </c>
    </row>
    <row r="140" spans="1:2" ht="15">
      <c r="A140" s="33" t="s">
        <v>141</v>
      </c>
      <c r="B140" s="47">
        <f>IF(COUNT(Vertices[PageRank])&gt;0,P57,NoMetricMessage)</f>
        <v>9.744842</v>
      </c>
    </row>
    <row r="141" spans="1:2" ht="15">
      <c r="A141" s="33" t="s">
        <v>142</v>
      </c>
      <c r="B141" s="47">
        <f>_xlfn.IFERROR(AVERAGE(Vertices[PageRank]),NoMetricMessage)</f>
        <v>0.9999968363636361</v>
      </c>
    </row>
    <row r="142" spans="1:2" ht="15">
      <c r="A142" s="33" t="s">
        <v>143</v>
      </c>
      <c r="B142" s="47">
        <f>_xlfn.IFERROR(MEDIAN(Vertices[PageRank]),NoMetricMessage)</f>
        <v>0.62231</v>
      </c>
    </row>
    <row r="153" spans="1:2" ht="15">
      <c r="A153" s="33" t="s">
        <v>118</v>
      </c>
      <c r="B153" s="47">
        <f>IF(COUNT(Vertices[Clustering Coefficient])&gt;0,R2,NoMetricMessage)</f>
        <v>0</v>
      </c>
    </row>
    <row r="154" spans="1:2" ht="15">
      <c r="A154" s="33" t="s">
        <v>119</v>
      </c>
      <c r="B154" s="47">
        <f>IF(COUNT(Vertices[Clustering Coefficient])&gt;0,R57,NoMetricMessage)</f>
        <v>1</v>
      </c>
    </row>
    <row r="155" spans="1:2" ht="15">
      <c r="A155" s="33" t="s">
        <v>120</v>
      </c>
      <c r="B155" s="47">
        <f>_xlfn.IFERROR(AVERAGE(Vertices[Clustering Coefficient]),NoMetricMessage)</f>
        <v>0.14158469346479477</v>
      </c>
    </row>
    <row r="156" spans="1:2" ht="15">
      <c r="A156" s="33" t="s">
        <v>121</v>
      </c>
      <c r="B156"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3"/>
    <tablePart r:id="rId4"/>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192</v>
      </c>
    </row>
    <row r="6" spans="1:18" ht="409.5">
      <c r="A6">
        <v>0</v>
      </c>
      <c r="B6" s="1" t="s">
        <v>136</v>
      </c>
      <c r="C6">
        <v>1</v>
      </c>
      <c r="D6" t="s">
        <v>59</v>
      </c>
      <c r="E6" t="s">
        <v>59</v>
      </c>
      <c r="F6">
        <v>0</v>
      </c>
      <c r="H6" t="s">
        <v>71</v>
      </c>
      <c r="J6" t="s">
        <v>173</v>
      </c>
      <c r="K6" s="13" t="s">
        <v>193</v>
      </c>
      <c r="R6" t="s">
        <v>129</v>
      </c>
    </row>
    <row r="7" spans="1:11" ht="409.5">
      <c r="A7">
        <v>2</v>
      </c>
      <c r="B7">
        <v>1</v>
      </c>
      <c r="C7">
        <v>0</v>
      </c>
      <c r="D7" t="s">
        <v>60</v>
      </c>
      <c r="E7" t="s">
        <v>60</v>
      </c>
      <c r="F7">
        <v>2</v>
      </c>
      <c r="H7" t="s">
        <v>72</v>
      </c>
      <c r="J7" t="s">
        <v>174</v>
      </c>
      <c r="K7" s="13" t="s">
        <v>194</v>
      </c>
    </row>
    <row r="8" spans="1:11" ht="409.5">
      <c r="A8"/>
      <c r="B8">
        <v>2</v>
      </c>
      <c r="C8">
        <v>2</v>
      </c>
      <c r="D8" t="s">
        <v>61</v>
      </c>
      <c r="E8" t="s">
        <v>61</v>
      </c>
      <c r="H8" t="s">
        <v>73</v>
      </c>
      <c r="J8" t="s">
        <v>175</v>
      </c>
      <c r="K8" s="65" t="s">
        <v>195</v>
      </c>
    </row>
    <row r="9" spans="1:11" ht="409.5">
      <c r="A9"/>
      <c r="B9">
        <v>3</v>
      </c>
      <c r="C9">
        <v>4</v>
      </c>
      <c r="D9" t="s">
        <v>62</v>
      </c>
      <c r="E9" t="s">
        <v>62</v>
      </c>
      <c r="H9" t="s">
        <v>74</v>
      </c>
      <c r="J9" t="s">
        <v>176</v>
      </c>
      <c r="K9" s="13" t="s">
        <v>196</v>
      </c>
    </row>
    <row r="10" spans="1:11" ht="15">
      <c r="A10"/>
      <c r="B10">
        <v>4</v>
      </c>
      <c r="D10" t="s">
        <v>63</v>
      </c>
      <c r="E10" t="s">
        <v>63</v>
      </c>
      <c r="H10" t="s">
        <v>75</v>
      </c>
      <c r="J10" t="s">
        <v>177</v>
      </c>
      <c r="K10" t="s">
        <v>197</v>
      </c>
    </row>
    <row r="11" spans="1:11" ht="15">
      <c r="A11"/>
      <c r="B11">
        <v>5</v>
      </c>
      <c r="D11" t="s">
        <v>46</v>
      </c>
      <c r="E11">
        <v>1</v>
      </c>
      <c r="H11" t="s">
        <v>76</v>
      </c>
      <c r="J11" t="s">
        <v>178</v>
      </c>
      <c r="K11" t="s">
        <v>198</v>
      </c>
    </row>
    <row r="12" spans="1:11" ht="15">
      <c r="A12"/>
      <c r="B12"/>
      <c r="D12" t="s">
        <v>64</v>
      </c>
      <c r="E12">
        <v>2</v>
      </c>
      <c r="H12">
        <v>0</v>
      </c>
      <c r="J12" t="s">
        <v>179</v>
      </c>
      <c r="K12" t="s">
        <v>199</v>
      </c>
    </row>
    <row r="13" spans="1:11" ht="15">
      <c r="A13"/>
      <c r="B13"/>
      <c r="D13">
        <v>1</v>
      </c>
      <c r="E13">
        <v>3</v>
      </c>
      <c r="H13">
        <v>1</v>
      </c>
      <c r="J13" t="s">
        <v>180</v>
      </c>
      <c r="K13" t="s">
        <v>200</v>
      </c>
    </row>
    <row r="14" spans="4:11" ht="15">
      <c r="D14">
        <v>2</v>
      </c>
      <c r="E14">
        <v>4</v>
      </c>
      <c r="H14">
        <v>2</v>
      </c>
      <c r="J14" t="s">
        <v>181</v>
      </c>
      <c r="K14" t="s">
        <v>201</v>
      </c>
    </row>
    <row r="15" spans="4:11" ht="15">
      <c r="D15">
        <v>3</v>
      </c>
      <c r="E15">
        <v>5</v>
      </c>
      <c r="H15">
        <v>3</v>
      </c>
      <c r="J15" t="s">
        <v>182</v>
      </c>
      <c r="K15" t="s">
        <v>202</v>
      </c>
    </row>
    <row r="16" spans="4:11" ht="15">
      <c r="D16">
        <v>4</v>
      </c>
      <c r="E16">
        <v>6</v>
      </c>
      <c r="H16">
        <v>4</v>
      </c>
      <c r="J16" t="s">
        <v>183</v>
      </c>
      <c r="K16" t="s">
        <v>203</v>
      </c>
    </row>
    <row r="17" spans="4:11" ht="15">
      <c r="D17">
        <v>5</v>
      </c>
      <c r="E17">
        <v>7</v>
      </c>
      <c r="H17">
        <v>5</v>
      </c>
      <c r="J17" t="s">
        <v>184</v>
      </c>
      <c r="K17" t="s">
        <v>204</v>
      </c>
    </row>
    <row r="18" spans="4:11" ht="15">
      <c r="D18">
        <v>6</v>
      </c>
      <c r="E18">
        <v>8</v>
      </c>
      <c r="H18">
        <v>6</v>
      </c>
      <c r="J18" t="s">
        <v>185</v>
      </c>
      <c r="K18" t="s">
        <v>205</v>
      </c>
    </row>
    <row r="19" spans="4:11" ht="15">
      <c r="D19">
        <v>7</v>
      </c>
      <c r="E19">
        <v>9</v>
      </c>
      <c r="H19">
        <v>7</v>
      </c>
      <c r="J19" t="s">
        <v>186</v>
      </c>
      <c r="K19" t="s">
        <v>206</v>
      </c>
    </row>
    <row r="20" spans="4:11" ht="409.5">
      <c r="D20">
        <v>8</v>
      </c>
      <c r="H20">
        <v>8</v>
      </c>
      <c r="J20" t="s">
        <v>187</v>
      </c>
      <c r="K20" s="13" t="s">
        <v>207</v>
      </c>
    </row>
    <row r="21" spans="4:11" ht="409.5">
      <c r="D21">
        <v>9</v>
      </c>
      <c r="H21">
        <v>9</v>
      </c>
      <c r="J21" t="s">
        <v>188</v>
      </c>
      <c r="K21" s="13" t="s">
        <v>208</v>
      </c>
    </row>
    <row r="22" spans="4:11" ht="409.5">
      <c r="D22">
        <v>10</v>
      </c>
      <c r="J22" t="s">
        <v>189</v>
      </c>
      <c r="K22" s="13" t="s">
        <v>209</v>
      </c>
    </row>
    <row r="23" spans="4:11" ht="15">
      <c r="D23">
        <v>11</v>
      </c>
      <c r="J23" t="s">
        <v>190</v>
      </c>
      <c r="K23">
        <v>18</v>
      </c>
    </row>
    <row r="24" spans="10:11" ht="15">
      <c r="J24" t="s">
        <v>210</v>
      </c>
      <c r="K24" t="s">
        <v>3719</v>
      </c>
    </row>
    <row r="25" spans="10:11" ht="409.5">
      <c r="J25" t="s">
        <v>211</v>
      </c>
      <c r="K25" s="13" t="s">
        <v>3721</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9107AD-B5C2-412F-BC85-0C887DD6F8E0}">
  <dimension ref="A1:C55"/>
  <sheetViews>
    <sheetView workbookViewId="0" topLeftCell="A1"/>
  </sheetViews>
  <sheetFormatPr defaultColWidth="9.140625" defaultRowHeight="15"/>
  <cols>
    <col min="3" max="3" width="11.421875" style="0" bestFit="1" customWidth="1"/>
  </cols>
  <sheetData>
    <row r="1" ht="15">
      <c r="C1" s="33" t="s">
        <v>42</v>
      </c>
    </row>
    <row r="2" spans="1:3" ht="15" customHeight="1">
      <c r="A2" s="13" t="s">
        <v>2397</v>
      </c>
      <c r="B2" s="118" t="s">
        <v>2398</v>
      </c>
      <c r="C2" s="52" t="s">
        <v>2399</v>
      </c>
    </row>
    <row r="3" spans="1:3" ht="15">
      <c r="A3" s="117" t="s">
        <v>2363</v>
      </c>
      <c r="B3" s="117" t="s">
        <v>2363</v>
      </c>
      <c r="C3" s="34">
        <v>39</v>
      </c>
    </row>
    <row r="4" spans="1:3" ht="15">
      <c r="A4" s="117" t="s">
        <v>2363</v>
      </c>
      <c r="B4" s="117" t="s">
        <v>2364</v>
      </c>
      <c r="C4" s="34">
        <v>4</v>
      </c>
    </row>
    <row r="5" spans="1:3" ht="15">
      <c r="A5" s="117" t="s">
        <v>2363</v>
      </c>
      <c r="B5" s="117" t="s">
        <v>2365</v>
      </c>
      <c r="C5" s="34">
        <v>2</v>
      </c>
    </row>
    <row r="6" spans="1:3" ht="15">
      <c r="A6" s="117" t="s">
        <v>2363</v>
      </c>
      <c r="B6" s="117" t="s">
        <v>2366</v>
      </c>
      <c r="C6" s="34">
        <v>2</v>
      </c>
    </row>
    <row r="7" spans="1:3" ht="15">
      <c r="A7" s="117" t="s">
        <v>2363</v>
      </c>
      <c r="B7" s="117" t="s">
        <v>2368</v>
      </c>
      <c r="C7" s="34">
        <v>1</v>
      </c>
    </row>
    <row r="8" spans="1:3" ht="15">
      <c r="A8" s="117" t="s">
        <v>2364</v>
      </c>
      <c r="B8" s="117" t="s">
        <v>2363</v>
      </c>
      <c r="C8" s="34">
        <v>3</v>
      </c>
    </row>
    <row r="9" spans="1:3" ht="15">
      <c r="A9" s="117" t="s">
        <v>2364</v>
      </c>
      <c r="B9" s="117" t="s">
        <v>2364</v>
      </c>
      <c r="C9" s="34">
        <v>36</v>
      </c>
    </row>
    <row r="10" spans="1:3" ht="15">
      <c r="A10" s="117" t="s">
        <v>2364</v>
      </c>
      <c r="B10" s="117" t="s">
        <v>2365</v>
      </c>
      <c r="C10" s="34">
        <v>1</v>
      </c>
    </row>
    <row r="11" spans="1:3" ht="15">
      <c r="A11" s="117" t="s">
        <v>2364</v>
      </c>
      <c r="B11" s="117" t="s">
        <v>2366</v>
      </c>
      <c r="C11" s="34">
        <v>1</v>
      </c>
    </row>
    <row r="12" spans="1:3" ht="15">
      <c r="A12" s="117" t="s">
        <v>2364</v>
      </c>
      <c r="B12" s="117" t="s">
        <v>2367</v>
      </c>
      <c r="C12" s="34">
        <v>1</v>
      </c>
    </row>
    <row r="13" spans="1:3" ht="15">
      <c r="A13" s="117" t="s">
        <v>2364</v>
      </c>
      <c r="B13" s="117" t="s">
        <v>2368</v>
      </c>
      <c r="C13" s="34">
        <v>5</v>
      </c>
    </row>
    <row r="14" spans="1:3" ht="15">
      <c r="A14" s="117" t="s">
        <v>2364</v>
      </c>
      <c r="B14" s="117" t="s">
        <v>2369</v>
      </c>
      <c r="C14" s="34">
        <v>1</v>
      </c>
    </row>
    <row r="15" spans="1:3" ht="15">
      <c r="A15" s="117" t="s">
        <v>2364</v>
      </c>
      <c r="B15" s="117" t="s">
        <v>2370</v>
      </c>
      <c r="C15" s="34">
        <v>1</v>
      </c>
    </row>
    <row r="16" spans="1:3" ht="15">
      <c r="A16" s="117" t="s">
        <v>2365</v>
      </c>
      <c r="B16" s="117" t="s">
        <v>2363</v>
      </c>
      <c r="C16" s="34">
        <v>7</v>
      </c>
    </row>
    <row r="17" spans="1:3" ht="15">
      <c r="A17" s="117" t="s">
        <v>2365</v>
      </c>
      <c r="B17" s="117" t="s">
        <v>2364</v>
      </c>
      <c r="C17" s="34">
        <v>2</v>
      </c>
    </row>
    <row r="18" spans="1:3" ht="15">
      <c r="A18" s="117" t="s">
        <v>2365</v>
      </c>
      <c r="B18" s="117" t="s">
        <v>2365</v>
      </c>
      <c r="C18" s="34">
        <v>30</v>
      </c>
    </row>
    <row r="19" spans="1:3" ht="15">
      <c r="A19" s="117" t="s">
        <v>2365</v>
      </c>
      <c r="B19" s="117" t="s">
        <v>2366</v>
      </c>
      <c r="C19" s="34">
        <v>1</v>
      </c>
    </row>
    <row r="20" spans="1:3" ht="15">
      <c r="A20" s="117" t="s">
        <v>2365</v>
      </c>
      <c r="B20" s="117" t="s">
        <v>2368</v>
      </c>
      <c r="C20" s="34">
        <v>3</v>
      </c>
    </row>
    <row r="21" spans="1:3" ht="15">
      <c r="A21" s="117" t="s">
        <v>2366</v>
      </c>
      <c r="B21" s="117" t="s">
        <v>2363</v>
      </c>
      <c r="C21" s="34">
        <v>1</v>
      </c>
    </row>
    <row r="22" spans="1:3" ht="15">
      <c r="A22" s="117" t="s">
        <v>2366</v>
      </c>
      <c r="B22" s="117" t="s">
        <v>2364</v>
      </c>
      <c r="C22" s="34">
        <v>2</v>
      </c>
    </row>
    <row r="23" spans="1:3" ht="15">
      <c r="A23" s="117" t="s">
        <v>2366</v>
      </c>
      <c r="B23" s="117" t="s">
        <v>2365</v>
      </c>
      <c r="C23" s="34">
        <v>2</v>
      </c>
    </row>
    <row r="24" spans="1:3" ht="15">
      <c r="A24" s="117" t="s">
        <v>2366</v>
      </c>
      <c r="B24" s="117" t="s">
        <v>2366</v>
      </c>
      <c r="C24" s="34">
        <v>34</v>
      </c>
    </row>
    <row r="25" spans="1:3" ht="15">
      <c r="A25" s="117" t="s">
        <v>2366</v>
      </c>
      <c r="B25" s="117" t="s">
        <v>2367</v>
      </c>
      <c r="C25" s="34">
        <v>1</v>
      </c>
    </row>
    <row r="26" spans="1:3" ht="15">
      <c r="A26" s="117" t="s">
        <v>2367</v>
      </c>
      <c r="B26" s="117" t="s">
        <v>2363</v>
      </c>
      <c r="C26" s="34">
        <v>1</v>
      </c>
    </row>
    <row r="27" spans="1:3" ht="15">
      <c r="A27" s="117" t="s">
        <v>2367</v>
      </c>
      <c r="B27" s="117" t="s">
        <v>2366</v>
      </c>
      <c r="C27" s="34">
        <v>2</v>
      </c>
    </row>
    <row r="28" spans="1:3" ht="15">
      <c r="A28" s="117" t="s">
        <v>2367</v>
      </c>
      <c r="B28" s="117" t="s">
        <v>2367</v>
      </c>
      <c r="C28" s="34">
        <v>28</v>
      </c>
    </row>
    <row r="29" spans="1:3" ht="15">
      <c r="A29" s="117" t="s">
        <v>2368</v>
      </c>
      <c r="B29" s="117" t="s">
        <v>2363</v>
      </c>
      <c r="C29" s="34">
        <v>1</v>
      </c>
    </row>
    <row r="30" spans="1:3" ht="15">
      <c r="A30" s="117" t="s">
        <v>2368</v>
      </c>
      <c r="B30" s="117" t="s">
        <v>2364</v>
      </c>
      <c r="C30" s="34">
        <v>1</v>
      </c>
    </row>
    <row r="31" spans="1:3" ht="15">
      <c r="A31" s="117" t="s">
        <v>2368</v>
      </c>
      <c r="B31" s="117" t="s">
        <v>2365</v>
      </c>
      <c r="C31" s="34">
        <v>1</v>
      </c>
    </row>
    <row r="32" spans="1:3" ht="15">
      <c r="A32" s="117" t="s">
        <v>2368</v>
      </c>
      <c r="B32" s="117" t="s">
        <v>2368</v>
      </c>
      <c r="C32" s="34">
        <v>27</v>
      </c>
    </row>
    <row r="33" spans="1:3" ht="15">
      <c r="A33" s="117" t="s">
        <v>2369</v>
      </c>
      <c r="B33" s="117" t="s">
        <v>2364</v>
      </c>
      <c r="C33" s="34">
        <v>2</v>
      </c>
    </row>
    <row r="34" spans="1:3" ht="15">
      <c r="A34" s="117" t="s">
        <v>2369</v>
      </c>
      <c r="B34" s="117" t="s">
        <v>2366</v>
      </c>
      <c r="C34" s="34">
        <v>2</v>
      </c>
    </row>
    <row r="35" spans="1:3" ht="15">
      <c r="A35" s="117" t="s">
        <v>2369</v>
      </c>
      <c r="B35" s="117" t="s">
        <v>2367</v>
      </c>
      <c r="C35" s="34">
        <v>1</v>
      </c>
    </row>
    <row r="36" spans="1:3" ht="15">
      <c r="A36" s="117" t="s">
        <v>2369</v>
      </c>
      <c r="B36" s="117" t="s">
        <v>2368</v>
      </c>
      <c r="C36" s="34">
        <v>3</v>
      </c>
    </row>
    <row r="37" spans="1:3" ht="15">
      <c r="A37" s="117" t="s">
        <v>2369</v>
      </c>
      <c r="B37" s="117" t="s">
        <v>2369</v>
      </c>
      <c r="C37" s="34">
        <v>20</v>
      </c>
    </row>
    <row r="38" spans="1:3" ht="15">
      <c r="A38" s="117" t="s">
        <v>2369</v>
      </c>
      <c r="B38" s="117" t="s">
        <v>2373</v>
      </c>
      <c r="C38" s="34">
        <v>1</v>
      </c>
    </row>
    <row r="39" spans="1:3" ht="15">
      <c r="A39" s="117" t="s">
        <v>2370</v>
      </c>
      <c r="B39" s="117" t="s">
        <v>2363</v>
      </c>
      <c r="C39" s="34">
        <v>2</v>
      </c>
    </row>
    <row r="40" spans="1:3" ht="15">
      <c r="A40" s="117" t="s">
        <v>2370</v>
      </c>
      <c r="B40" s="117" t="s">
        <v>2365</v>
      </c>
      <c r="C40" s="34">
        <v>1</v>
      </c>
    </row>
    <row r="41" spans="1:3" ht="15">
      <c r="A41" s="117" t="s">
        <v>2370</v>
      </c>
      <c r="B41" s="117" t="s">
        <v>2366</v>
      </c>
      <c r="C41" s="34">
        <v>1</v>
      </c>
    </row>
    <row r="42" spans="1:3" ht="15">
      <c r="A42" s="117" t="s">
        <v>2370</v>
      </c>
      <c r="B42" s="117" t="s">
        <v>2370</v>
      </c>
      <c r="C42" s="34">
        <v>9</v>
      </c>
    </row>
    <row r="43" spans="1:3" ht="15">
      <c r="A43" s="117" t="s">
        <v>2371</v>
      </c>
      <c r="B43" s="117" t="s">
        <v>2371</v>
      </c>
      <c r="C43" s="34">
        <v>6</v>
      </c>
    </row>
    <row r="44" spans="1:3" ht="15">
      <c r="A44" s="117" t="s">
        <v>2372</v>
      </c>
      <c r="B44" s="117" t="s">
        <v>2372</v>
      </c>
      <c r="C44" s="34">
        <v>9</v>
      </c>
    </row>
    <row r="45" spans="1:3" ht="15">
      <c r="A45" s="117" t="s">
        <v>2373</v>
      </c>
      <c r="B45" s="117" t="s">
        <v>2364</v>
      </c>
      <c r="C45" s="34">
        <v>1</v>
      </c>
    </row>
    <row r="46" spans="1:3" ht="15">
      <c r="A46" s="117" t="s">
        <v>2373</v>
      </c>
      <c r="B46" s="117" t="s">
        <v>2366</v>
      </c>
      <c r="C46" s="34">
        <v>1</v>
      </c>
    </row>
    <row r="47" spans="1:3" ht="15">
      <c r="A47" s="117" t="s">
        <v>2373</v>
      </c>
      <c r="B47" s="117" t="s">
        <v>2373</v>
      </c>
      <c r="C47" s="34">
        <v>7</v>
      </c>
    </row>
    <row r="48" spans="1:3" ht="15">
      <c r="A48" s="117" t="s">
        <v>2374</v>
      </c>
      <c r="B48" s="117" t="s">
        <v>2374</v>
      </c>
      <c r="C48" s="34">
        <v>5</v>
      </c>
    </row>
    <row r="49" spans="1:3" ht="15">
      <c r="A49" s="117" t="s">
        <v>2375</v>
      </c>
      <c r="B49" s="117" t="s">
        <v>2375</v>
      </c>
      <c r="C49" s="34">
        <v>3</v>
      </c>
    </row>
    <row r="50" spans="1:3" ht="15">
      <c r="A50" s="117" t="s">
        <v>2376</v>
      </c>
      <c r="B50" s="117" t="s">
        <v>2376</v>
      </c>
      <c r="C50" s="34">
        <v>2</v>
      </c>
    </row>
    <row r="51" spans="1:3" ht="15">
      <c r="A51" s="117" t="s">
        <v>2377</v>
      </c>
      <c r="B51" s="117" t="s">
        <v>2377</v>
      </c>
      <c r="C51" s="34">
        <v>2</v>
      </c>
    </row>
    <row r="52" spans="1:3" ht="15">
      <c r="A52" s="117" t="s">
        <v>2378</v>
      </c>
      <c r="B52" s="117" t="s">
        <v>2378</v>
      </c>
      <c r="C52" s="34">
        <v>1</v>
      </c>
    </row>
    <row r="53" spans="1:3" ht="15">
      <c r="A53" s="117" t="s">
        <v>2379</v>
      </c>
      <c r="B53" s="117" t="s">
        <v>2379</v>
      </c>
      <c r="C53" s="34">
        <v>2</v>
      </c>
    </row>
    <row r="54" spans="1:3" ht="15">
      <c r="A54" s="117" t="s">
        <v>2380</v>
      </c>
      <c r="B54" s="117" t="s">
        <v>2380</v>
      </c>
      <c r="C54" s="34">
        <v>2</v>
      </c>
    </row>
    <row r="55" spans="1:3" ht="15">
      <c r="A55" s="117" t="s">
        <v>2381</v>
      </c>
      <c r="B55" s="117" t="s">
        <v>2381</v>
      </c>
      <c r="C55" s="34">
        <v>2</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66E7C9-1DA0-4716-976A-E9F1BE19B696}">
  <dimension ref="A1:V101"/>
  <sheetViews>
    <sheetView workbookViewId="0" topLeftCell="A1"/>
  </sheetViews>
  <sheetFormatPr defaultColWidth="9.140625" defaultRowHeight="15"/>
  <cols>
    <col min="1" max="1" width="39.57421875" style="0" customWidth="1"/>
    <col min="2" max="2" width="17.421875" style="0" bestFit="1" customWidth="1"/>
    <col min="3" max="3" width="29.57421875" style="0" customWidth="1"/>
    <col min="4" max="4" width="10.00390625" style="0" bestFit="1" customWidth="1"/>
    <col min="5" max="5" width="29.57421875" style="0" customWidth="1"/>
    <col min="6" max="6" width="10.00390625" style="0" bestFit="1" customWidth="1"/>
    <col min="7" max="7" width="29.57421875" style="0" customWidth="1"/>
    <col min="8" max="8" width="10.00390625" style="0" bestFit="1" customWidth="1"/>
    <col min="9" max="9" width="29.57421875" style="0" customWidth="1"/>
    <col min="10" max="10" width="10.00390625" style="0" bestFit="1" customWidth="1"/>
    <col min="11" max="11" width="29.57421875" style="0" customWidth="1"/>
    <col min="12" max="12" width="10.00390625" style="0" bestFit="1" customWidth="1"/>
    <col min="13" max="13" width="29.57421875" style="0" customWidth="1"/>
    <col min="14" max="14" width="10.00390625" style="0" bestFit="1" customWidth="1"/>
    <col min="15" max="15" width="29.57421875" style="0" customWidth="1"/>
    <col min="16" max="16" width="10.00390625" style="0" bestFit="1" customWidth="1"/>
    <col min="17" max="17" width="29.57421875" style="0" customWidth="1"/>
    <col min="18" max="18" width="10.00390625" style="0" bestFit="1" customWidth="1"/>
    <col min="19" max="19" width="29.57421875" style="0" customWidth="1"/>
    <col min="20" max="20" width="10.00390625" style="0" bestFit="1" customWidth="1"/>
    <col min="21" max="21" width="30.57421875" style="0" customWidth="1"/>
    <col min="22" max="22" width="11.00390625" style="0" bestFit="1" customWidth="1"/>
  </cols>
  <sheetData>
    <row r="1" spans="1:22" ht="15" customHeight="1">
      <c r="A1" s="13" t="s">
        <v>2404</v>
      </c>
      <c r="B1" s="13" t="s">
        <v>2407</v>
      </c>
      <c r="C1" s="13" t="s">
        <v>2408</v>
      </c>
      <c r="D1" s="13" t="s">
        <v>2410</v>
      </c>
      <c r="E1" s="13" t="s">
        <v>2409</v>
      </c>
      <c r="F1" s="13" t="s">
        <v>2412</v>
      </c>
      <c r="G1" s="13" t="s">
        <v>2411</v>
      </c>
      <c r="H1" s="13" t="s">
        <v>2414</v>
      </c>
      <c r="I1" s="13" t="s">
        <v>2413</v>
      </c>
      <c r="J1" s="13" t="s">
        <v>2416</v>
      </c>
      <c r="K1" s="13" t="s">
        <v>2415</v>
      </c>
      <c r="L1" s="13" t="s">
        <v>2418</v>
      </c>
      <c r="M1" s="13" t="s">
        <v>2417</v>
      </c>
      <c r="N1" s="13" t="s">
        <v>2422</v>
      </c>
      <c r="O1" s="13" t="s">
        <v>2421</v>
      </c>
      <c r="P1" s="13" t="s">
        <v>2424</v>
      </c>
      <c r="Q1" s="13" t="s">
        <v>2423</v>
      </c>
      <c r="R1" s="13" t="s">
        <v>2426</v>
      </c>
      <c r="S1" s="80" t="s">
        <v>2425</v>
      </c>
      <c r="T1" s="80" t="s">
        <v>2428</v>
      </c>
      <c r="U1" s="80" t="s">
        <v>2427</v>
      </c>
      <c r="V1" s="80" t="s">
        <v>2429</v>
      </c>
    </row>
    <row r="2" spans="1:22" ht="15">
      <c r="A2" s="84" t="s">
        <v>539</v>
      </c>
      <c r="B2" s="80">
        <v>15</v>
      </c>
      <c r="C2" s="84" t="s">
        <v>557</v>
      </c>
      <c r="D2" s="80">
        <v>2</v>
      </c>
      <c r="E2" s="84" t="s">
        <v>539</v>
      </c>
      <c r="F2" s="80">
        <v>9</v>
      </c>
      <c r="G2" s="84" t="s">
        <v>555</v>
      </c>
      <c r="H2" s="80">
        <v>2</v>
      </c>
      <c r="I2" s="84" t="s">
        <v>538</v>
      </c>
      <c r="J2" s="80">
        <v>3</v>
      </c>
      <c r="K2" s="84" t="s">
        <v>546</v>
      </c>
      <c r="L2" s="80">
        <v>3</v>
      </c>
      <c r="M2" s="84" t="s">
        <v>569</v>
      </c>
      <c r="N2" s="80">
        <v>1</v>
      </c>
      <c r="O2" s="84" t="s">
        <v>539</v>
      </c>
      <c r="P2" s="80">
        <v>2</v>
      </c>
      <c r="Q2" s="84" t="s">
        <v>545</v>
      </c>
      <c r="R2" s="80">
        <v>1</v>
      </c>
      <c r="S2" s="80"/>
      <c r="T2" s="80"/>
      <c r="U2" s="80"/>
      <c r="V2" s="80"/>
    </row>
    <row r="3" spans="1:22" ht="15">
      <c r="A3" s="84" t="s">
        <v>546</v>
      </c>
      <c r="B3" s="80">
        <v>3</v>
      </c>
      <c r="C3" s="84" t="s">
        <v>2405</v>
      </c>
      <c r="D3" s="80">
        <v>2</v>
      </c>
      <c r="E3" s="84" t="s">
        <v>551</v>
      </c>
      <c r="F3" s="80">
        <v>1</v>
      </c>
      <c r="G3" s="84" t="s">
        <v>567</v>
      </c>
      <c r="H3" s="80">
        <v>1</v>
      </c>
      <c r="I3" s="84" t="s">
        <v>539</v>
      </c>
      <c r="J3" s="80">
        <v>2</v>
      </c>
      <c r="K3" s="84" t="s">
        <v>565</v>
      </c>
      <c r="L3" s="80">
        <v>1</v>
      </c>
      <c r="M3" s="84" t="s">
        <v>2419</v>
      </c>
      <c r="N3" s="80">
        <v>1</v>
      </c>
      <c r="O3" s="84" t="s">
        <v>560</v>
      </c>
      <c r="P3" s="80">
        <v>1</v>
      </c>
      <c r="Q3" s="84" t="s">
        <v>540</v>
      </c>
      <c r="R3" s="80">
        <v>1</v>
      </c>
      <c r="S3" s="80"/>
      <c r="T3" s="80"/>
      <c r="U3" s="80"/>
      <c r="V3" s="80"/>
    </row>
    <row r="4" spans="1:22" ht="15">
      <c r="A4" s="84" t="s">
        <v>543</v>
      </c>
      <c r="B4" s="80">
        <v>3</v>
      </c>
      <c r="C4" s="84" t="s">
        <v>2406</v>
      </c>
      <c r="D4" s="80">
        <v>2</v>
      </c>
      <c r="E4" s="84" t="s">
        <v>552</v>
      </c>
      <c r="F4" s="80">
        <v>1</v>
      </c>
      <c r="G4" s="84" t="s">
        <v>568</v>
      </c>
      <c r="H4" s="80">
        <v>1</v>
      </c>
      <c r="I4" s="84" t="s">
        <v>562</v>
      </c>
      <c r="J4" s="80">
        <v>2</v>
      </c>
      <c r="K4" s="84" t="s">
        <v>563</v>
      </c>
      <c r="L4" s="80">
        <v>1</v>
      </c>
      <c r="M4" s="84" t="s">
        <v>2420</v>
      </c>
      <c r="N4" s="80">
        <v>1</v>
      </c>
      <c r="O4" s="84" t="s">
        <v>563</v>
      </c>
      <c r="P4" s="80">
        <v>1</v>
      </c>
      <c r="Q4" s="84" t="s">
        <v>541</v>
      </c>
      <c r="R4" s="80">
        <v>1</v>
      </c>
      <c r="S4" s="80"/>
      <c r="T4" s="80"/>
      <c r="U4" s="80"/>
      <c r="V4" s="80"/>
    </row>
    <row r="5" spans="1:22" ht="15">
      <c r="A5" s="84" t="s">
        <v>538</v>
      </c>
      <c r="B5" s="80">
        <v>3</v>
      </c>
      <c r="C5" s="84" t="s">
        <v>564</v>
      </c>
      <c r="D5" s="80">
        <v>1</v>
      </c>
      <c r="E5" s="80"/>
      <c r="F5" s="80"/>
      <c r="G5" s="84" t="s">
        <v>559</v>
      </c>
      <c r="H5" s="80">
        <v>1</v>
      </c>
      <c r="I5" s="84" t="s">
        <v>552</v>
      </c>
      <c r="J5" s="80">
        <v>1</v>
      </c>
      <c r="K5" s="84" t="s">
        <v>566</v>
      </c>
      <c r="L5" s="80">
        <v>1</v>
      </c>
      <c r="M5" s="84" t="s">
        <v>571</v>
      </c>
      <c r="N5" s="80">
        <v>1</v>
      </c>
      <c r="O5" s="80"/>
      <c r="P5" s="80"/>
      <c r="Q5" s="80"/>
      <c r="R5" s="80"/>
      <c r="S5" s="80"/>
      <c r="T5" s="80"/>
      <c r="U5" s="80"/>
      <c r="V5" s="80"/>
    </row>
    <row r="6" spans="1:22" ht="15">
      <c r="A6" s="84" t="s">
        <v>557</v>
      </c>
      <c r="B6" s="80">
        <v>2</v>
      </c>
      <c r="C6" s="84" t="s">
        <v>558</v>
      </c>
      <c r="D6" s="80">
        <v>1</v>
      </c>
      <c r="E6" s="80"/>
      <c r="F6" s="80"/>
      <c r="G6" s="84" t="s">
        <v>539</v>
      </c>
      <c r="H6" s="80">
        <v>1</v>
      </c>
      <c r="I6" s="84" t="s">
        <v>561</v>
      </c>
      <c r="J6" s="80">
        <v>1</v>
      </c>
      <c r="K6" s="80"/>
      <c r="L6" s="80"/>
      <c r="M6" s="84" t="s">
        <v>553</v>
      </c>
      <c r="N6" s="80">
        <v>1</v>
      </c>
      <c r="O6" s="80"/>
      <c r="P6" s="80"/>
      <c r="Q6" s="80"/>
      <c r="R6" s="80"/>
      <c r="S6" s="80"/>
      <c r="T6" s="80"/>
      <c r="U6" s="80"/>
      <c r="V6" s="80"/>
    </row>
    <row r="7" spans="1:22" ht="15">
      <c r="A7" s="84" t="s">
        <v>560</v>
      </c>
      <c r="B7" s="80">
        <v>2</v>
      </c>
      <c r="C7" s="84" t="s">
        <v>554</v>
      </c>
      <c r="D7" s="80">
        <v>1</v>
      </c>
      <c r="E7" s="80"/>
      <c r="F7" s="80"/>
      <c r="G7" s="84" t="s">
        <v>556</v>
      </c>
      <c r="H7" s="80">
        <v>1</v>
      </c>
      <c r="I7" s="84" t="s">
        <v>542</v>
      </c>
      <c r="J7" s="80">
        <v>1</v>
      </c>
      <c r="K7" s="80"/>
      <c r="L7" s="80"/>
      <c r="M7" s="80"/>
      <c r="N7" s="80"/>
      <c r="O7" s="80"/>
      <c r="P7" s="80"/>
      <c r="Q7" s="80"/>
      <c r="R7" s="80"/>
      <c r="S7" s="80"/>
      <c r="T7" s="80"/>
      <c r="U7" s="80"/>
      <c r="V7" s="80"/>
    </row>
    <row r="8" spans="1:22" ht="15">
      <c r="A8" s="84" t="s">
        <v>552</v>
      </c>
      <c r="B8" s="80">
        <v>2</v>
      </c>
      <c r="C8" s="80"/>
      <c r="D8" s="80"/>
      <c r="E8" s="80"/>
      <c r="F8" s="80"/>
      <c r="G8" s="84" t="s">
        <v>548</v>
      </c>
      <c r="H8" s="80">
        <v>1</v>
      </c>
      <c r="I8" s="80"/>
      <c r="J8" s="80"/>
      <c r="K8" s="80"/>
      <c r="L8" s="80"/>
      <c r="M8" s="80"/>
      <c r="N8" s="80"/>
      <c r="O8" s="80"/>
      <c r="P8" s="80"/>
      <c r="Q8" s="80"/>
      <c r="R8" s="80"/>
      <c r="S8" s="80"/>
      <c r="T8" s="80"/>
      <c r="U8" s="80"/>
      <c r="V8" s="80"/>
    </row>
    <row r="9" spans="1:22" ht="15">
      <c r="A9" s="84" t="s">
        <v>2405</v>
      </c>
      <c r="B9" s="80">
        <v>2</v>
      </c>
      <c r="C9" s="80"/>
      <c r="D9" s="80"/>
      <c r="E9" s="80"/>
      <c r="F9" s="80"/>
      <c r="G9" s="80"/>
      <c r="H9" s="80"/>
      <c r="I9" s="80"/>
      <c r="J9" s="80"/>
      <c r="K9" s="80"/>
      <c r="L9" s="80"/>
      <c r="M9" s="80"/>
      <c r="N9" s="80"/>
      <c r="O9" s="80"/>
      <c r="P9" s="80"/>
      <c r="Q9" s="80"/>
      <c r="R9" s="80"/>
      <c r="S9" s="80"/>
      <c r="T9" s="80"/>
      <c r="U9" s="80"/>
      <c r="V9" s="80"/>
    </row>
    <row r="10" spans="1:22" ht="15">
      <c r="A10" s="84" t="s">
        <v>2406</v>
      </c>
      <c r="B10" s="80">
        <v>2</v>
      </c>
      <c r="C10" s="80"/>
      <c r="D10" s="80"/>
      <c r="E10" s="80"/>
      <c r="F10" s="80"/>
      <c r="G10" s="80"/>
      <c r="H10" s="80"/>
      <c r="I10" s="80"/>
      <c r="J10" s="80"/>
      <c r="K10" s="80"/>
      <c r="L10" s="80"/>
      <c r="M10" s="80"/>
      <c r="N10" s="80"/>
      <c r="O10" s="80"/>
      <c r="P10" s="80"/>
      <c r="Q10" s="80"/>
      <c r="R10" s="80"/>
      <c r="S10" s="80"/>
      <c r="T10" s="80"/>
      <c r="U10" s="80"/>
      <c r="V10" s="80"/>
    </row>
    <row r="11" spans="1:22" ht="15">
      <c r="A11" s="84" t="s">
        <v>555</v>
      </c>
      <c r="B11" s="80">
        <v>2</v>
      </c>
      <c r="C11" s="80"/>
      <c r="D11" s="80"/>
      <c r="E11" s="80"/>
      <c r="F11" s="80"/>
      <c r="G11" s="80"/>
      <c r="H11" s="80"/>
      <c r="I11" s="80"/>
      <c r="J11" s="80"/>
      <c r="K11" s="80"/>
      <c r="L11" s="80"/>
      <c r="M11" s="80"/>
      <c r="N11" s="80"/>
      <c r="O11" s="80"/>
      <c r="P11" s="80"/>
      <c r="Q11" s="80"/>
      <c r="R11" s="80"/>
      <c r="S11" s="80"/>
      <c r="T11" s="80"/>
      <c r="U11" s="80"/>
      <c r="V11" s="80"/>
    </row>
    <row r="14" spans="1:22" ht="15" customHeight="1">
      <c r="A14" s="13" t="s">
        <v>2441</v>
      </c>
      <c r="B14" s="13" t="s">
        <v>2407</v>
      </c>
      <c r="C14" s="13" t="s">
        <v>2444</v>
      </c>
      <c r="D14" s="13" t="s">
        <v>2410</v>
      </c>
      <c r="E14" s="13" t="s">
        <v>2445</v>
      </c>
      <c r="F14" s="13" t="s">
        <v>2412</v>
      </c>
      <c r="G14" s="13" t="s">
        <v>2446</v>
      </c>
      <c r="H14" s="13" t="s">
        <v>2414</v>
      </c>
      <c r="I14" s="13" t="s">
        <v>2447</v>
      </c>
      <c r="J14" s="13" t="s">
        <v>2416</v>
      </c>
      <c r="K14" s="13" t="s">
        <v>2448</v>
      </c>
      <c r="L14" s="13" t="s">
        <v>2418</v>
      </c>
      <c r="M14" s="13" t="s">
        <v>2449</v>
      </c>
      <c r="N14" s="13" t="s">
        <v>2422</v>
      </c>
      <c r="O14" s="13" t="s">
        <v>2450</v>
      </c>
      <c r="P14" s="13" t="s">
        <v>2424</v>
      </c>
      <c r="Q14" s="13" t="s">
        <v>2451</v>
      </c>
      <c r="R14" s="13" t="s">
        <v>2426</v>
      </c>
      <c r="S14" s="80" t="s">
        <v>2452</v>
      </c>
      <c r="T14" s="80" t="s">
        <v>2428</v>
      </c>
      <c r="U14" s="80" t="s">
        <v>2453</v>
      </c>
      <c r="V14" s="80" t="s">
        <v>2429</v>
      </c>
    </row>
    <row r="15" spans="1:22" ht="15">
      <c r="A15" s="80" t="s">
        <v>575</v>
      </c>
      <c r="B15" s="80">
        <v>28</v>
      </c>
      <c r="C15" s="80" t="s">
        <v>2442</v>
      </c>
      <c r="D15" s="80">
        <v>4</v>
      </c>
      <c r="E15" s="80" t="s">
        <v>574</v>
      </c>
      <c r="F15" s="80">
        <v>9</v>
      </c>
      <c r="G15" s="80" t="s">
        <v>575</v>
      </c>
      <c r="H15" s="80">
        <v>5</v>
      </c>
      <c r="I15" s="80" t="s">
        <v>575</v>
      </c>
      <c r="J15" s="80">
        <v>5</v>
      </c>
      <c r="K15" s="80" t="s">
        <v>575</v>
      </c>
      <c r="L15" s="80">
        <v>5</v>
      </c>
      <c r="M15" s="80" t="s">
        <v>575</v>
      </c>
      <c r="N15" s="80">
        <v>2</v>
      </c>
      <c r="O15" s="80" t="s">
        <v>575</v>
      </c>
      <c r="P15" s="80">
        <v>2</v>
      </c>
      <c r="Q15" s="80" t="s">
        <v>575</v>
      </c>
      <c r="R15" s="80">
        <v>3</v>
      </c>
      <c r="S15" s="80"/>
      <c r="T15" s="80"/>
      <c r="U15" s="80"/>
      <c r="V15" s="80"/>
    </row>
    <row r="16" spans="1:22" ht="15">
      <c r="A16" s="80" t="s">
        <v>574</v>
      </c>
      <c r="B16" s="80">
        <v>15</v>
      </c>
      <c r="C16" s="80" t="s">
        <v>575</v>
      </c>
      <c r="D16" s="80">
        <v>2</v>
      </c>
      <c r="E16" s="80" t="s">
        <v>580</v>
      </c>
      <c r="F16" s="80">
        <v>1</v>
      </c>
      <c r="G16" s="80" t="s">
        <v>584</v>
      </c>
      <c r="H16" s="80">
        <v>1</v>
      </c>
      <c r="I16" s="80" t="s">
        <v>573</v>
      </c>
      <c r="J16" s="80">
        <v>3</v>
      </c>
      <c r="K16" s="80" t="s">
        <v>585</v>
      </c>
      <c r="L16" s="80">
        <v>1</v>
      </c>
      <c r="M16" s="80" t="s">
        <v>2443</v>
      </c>
      <c r="N16" s="80">
        <v>1</v>
      </c>
      <c r="O16" s="80" t="s">
        <v>574</v>
      </c>
      <c r="P16" s="80">
        <v>2</v>
      </c>
      <c r="Q16" s="80"/>
      <c r="R16" s="80"/>
      <c r="S16" s="80"/>
      <c r="T16" s="80"/>
      <c r="U16" s="80"/>
      <c r="V16" s="80"/>
    </row>
    <row r="17" spans="1:22" ht="15">
      <c r="A17" s="80" t="s">
        <v>2442</v>
      </c>
      <c r="B17" s="80">
        <v>4</v>
      </c>
      <c r="C17" s="80" t="s">
        <v>582</v>
      </c>
      <c r="D17" s="80">
        <v>2</v>
      </c>
      <c r="E17" s="80" t="s">
        <v>575</v>
      </c>
      <c r="F17" s="80">
        <v>1</v>
      </c>
      <c r="G17" s="80" t="s">
        <v>574</v>
      </c>
      <c r="H17" s="80">
        <v>1</v>
      </c>
      <c r="I17" s="80" t="s">
        <v>574</v>
      </c>
      <c r="J17" s="80">
        <v>2</v>
      </c>
      <c r="K17" s="80"/>
      <c r="L17" s="80"/>
      <c r="M17" s="80" t="s">
        <v>584</v>
      </c>
      <c r="N17" s="80">
        <v>1</v>
      </c>
      <c r="O17" s="80"/>
      <c r="P17" s="80"/>
      <c r="Q17" s="80"/>
      <c r="R17" s="80"/>
      <c r="S17" s="80"/>
      <c r="T17" s="80"/>
      <c r="U17" s="80"/>
      <c r="V17" s="80"/>
    </row>
    <row r="18" spans="1:22" ht="15">
      <c r="A18" s="80" t="s">
        <v>576</v>
      </c>
      <c r="B18" s="80">
        <v>3</v>
      </c>
      <c r="C18" s="80" t="s">
        <v>583</v>
      </c>
      <c r="D18" s="80">
        <v>1</v>
      </c>
      <c r="E18" s="80"/>
      <c r="F18" s="80"/>
      <c r="G18" s="80" t="s">
        <v>578</v>
      </c>
      <c r="H18" s="80">
        <v>1</v>
      </c>
      <c r="I18" s="80"/>
      <c r="J18" s="80"/>
      <c r="K18" s="80"/>
      <c r="L18" s="80"/>
      <c r="M18" s="80" t="s">
        <v>581</v>
      </c>
      <c r="N18" s="80">
        <v>1</v>
      </c>
      <c r="O18" s="80"/>
      <c r="P18" s="80"/>
      <c r="Q18" s="80"/>
      <c r="R18" s="80"/>
      <c r="S18" s="80"/>
      <c r="T18" s="80"/>
      <c r="U18" s="80"/>
      <c r="V18" s="80"/>
    </row>
    <row r="19" spans="1:22" ht="15">
      <c r="A19" s="80" t="s">
        <v>573</v>
      </c>
      <c r="B19" s="80">
        <v>3</v>
      </c>
      <c r="C19" s="80"/>
      <c r="D19" s="80"/>
      <c r="E19" s="80"/>
      <c r="F19" s="80"/>
      <c r="G19" s="80"/>
      <c r="H19" s="80"/>
      <c r="I19" s="80"/>
      <c r="J19" s="80"/>
      <c r="K19" s="80"/>
      <c r="L19" s="80"/>
      <c r="M19" s="80"/>
      <c r="N19" s="80"/>
      <c r="O19" s="80"/>
      <c r="P19" s="80"/>
      <c r="Q19" s="80"/>
      <c r="R19" s="80"/>
      <c r="S19" s="80"/>
      <c r="T19" s="80"/>
      <c r="U19" s="80"/>
      <c r="V19" s="80"/>
    </row>
    <row r="20" spans="1:22" ht="15">
      <c r="A20" s="80" t="s">
        <v>582</v>
      </c>
      <c r="B20" s="80">
        <v>2</v>
      </c>
      <c r="C20" s="80"/>
      <c r="D20" s="80"/>
      <c r="E20" s="80"/>
      <c r="F20" s="80"/>
      <c r="G20" s="80"/>
      <c r="H20" s="80"/>
      <c r="I20" s="80"/>
      <c r="J20" s="80"/>
      <c r="K20" s="80"/>
      <c r="L20" s="80"/>
      <c r="M20" s="80"/>
      <c r="N20" s="80"/>
      <c r="O20" s="80"/>
      <c r="P20" s="80"/>
      <c r="Q20" s="80"/>
      <c r="R20" s="80"/>
      <c r="S20" s="80"/>
      <c r="T20" s="80"/>
      <c r="U20" s="80"/>
      <c r="V20" s="80"/>
    </row>
    <row r="21" spans="1:22" ht="15">
      <c r="A21" s="80" t="s">
        <v>584</v>
      </c>
      <c r="B21" s="80">
        <v>2</v>
      </c>
      <c r="C21" s="80"/>
      <c r="D21" s="80"/>
      <c r="E21" s="80"/>
      <c r="F21" s="80"/>
      <c r="G21" s="80"/>
      <c r="H21" s="80"/>
      <c r="I21" s="80"/>
      <c r="J21" s="80"/>
      <c r="K21" s="80"/>
      <c r="L21" s="80"/>
      <c r="M21" s="80"/>
      <c r="N21" s="80"/>
      <c r="O21" s="80"/>
      <c r="P21" s="80"/>
      <c r="Q21" s="80"/>
      <c r="R21" s="80"/>
      <c r="S21" s="80"/>
      <c r="T21" s="80"/>
      <c r="U21" s="80"/>
      <c r="V21" s="80"/>
    </row>
    <row r="22" spans="1:22" ht="15">
      <c r="A22" s="80" t="s">
        <v>572</v>
      </c>
      <c r="B22" s="80">
        <v>2</v>
      </c>
      <c r="C22" s="80"/>
      <c r="D22" s="80"/>
      <c r="E22" s="80"/>
      <c r="F22" s="80"/>
      <c r="G22" s="80"/>
      <c r="H22" s="80"/>
      <c r="I22" s="80"/>
      <c r="J22" s="80"/>
      <c r="K22" s="80"/>
      <c r="L22" s="80"/>
      <c r="M22" s="80"/>
      <c r="N22" s="80"/>
      <c r="O22" s="80"/>
      <c r="P22" s="80"/>
      <c r="Q22" s="80"/>
      <c r="R22" s="80"/>
      <c r="S22" s="80"/>
      <c r="T22" s="80"/>
      <c r="U22" s="80"/>
      <c r="V22" s="80"/>
    </row>
    <row r="23" spans="1:22" ht="15">
      <c r="A23" s="80" t="s">
        <v>581</v>
      </c>
      <c r="B23" s="80">
        <v>1</v>
      </c>
      <c r="C23" s="80"/>
      <c r="D23" s="80"/>
      <c r="E23" s="80"/>
      <c r="F23" s="80"/>
      <c r="G23" s="80"/>
      <c r="H23" s="80"/>
      <c r="I23" s="80"/>
      <c r="J23" s="80"/>
      <c r="K23" s="80"/>
      <c r="L23" s="80"/>
      <c r="M23" s="80"/>
      <c r="N23" s="80"/>
      <c r="O23" s="80"/>
      <c r="P23" s="80"/>
      <c r="Q23" s="80"/>
      <c r="R23" s="80"/>
      <c r="S23" s="80"/>
      <c r="T23" s="80"/>
      <c r="U23" s="80"/>
      <c r="V23" s="80"/>
    </row>
    <row r="24" spans="1:22" ht="15">
      <c r="A24" s="80" t="s">
        <v>2443</v>
      </c>
      <c r="B24" s="80">
        <v>1</v>
      </c>
      <c r="C24" s="80"/>
      <c r="D24" s="80"/>
      <c r="E24" s="80"/>
      <c r="F24" s="80"/>
      <c r="G24" s="80"/>
      <c r="H24" s="80"/>
      <c r="I24" s="80"/>
      <c r="J24" s="80"/>
      <c r="K24" s="80"/>
      <c r="L24" s="80"/>
      <c r="M24" s="80"/>
      <c r="N24" s="80"/>
      <c r="O24" s="80"/>
      <c r="P24" s="80"/>
      <c r="Q24" s="80"/>
      <c r="R24" s="80"/>
      <c r="S24" s="80"/>
      <c r="T24" s="80"/>
      <c r="U24" s="80"/>
      <c r="V24" s="80"/>
    </row>
    <row r="27" spans="1:22" ht="15" customHeight="1">
      <c r="A27" s="13" t="s">
        <v>2463</v>
      </c>
      <c r="B27" s="13" t="s">
        <v>2407</v>
      </c>
      <c r="C27" s="13" t="s">
        <v>2468</v>
      </c>
      <c r="D27" s="13" t="s">
        <v>2410</v>
      </c>
      <c r="E27" s="13" t="s">
        <v>2477</v>
      </c>
      <c r="F27" s="13" t="s">
        <v>2412</v>
      </c>
      <c r="G27" s="13" t="s">
        <v>2482</v>
      </c>
      <c r="H27" s="13" t="s">
        <v>2414</v>
      </c>
      <c r="I27" s="13" t="s">
        <v>2484</v>
      </c>
      <c r="J27" s="13" t="s">
        <v>2416</v>
      </c>
      <c r="K27" s="13" t="s">
        <v>2488</v>
      </c>
      <c r="L27" s="13" t="s">
        <v>2418</v>
      </c>
      <c r="M27" s="13" t="s">
        <v>2489</v>
      </c>
      <c r="N27" s="13" t="s">
        <v>2422</v>
      </c>
      <c r="O27" s="13" t="s">
        <v>2490</v>
      </c>
      <c r="P27" s="13" t="s">
        <v>2424</v>
      </c>
      <c r="Q27" s="13" t="s">
        <v>2494</v>
      </c>
      <c r="R27" s="13" t="s">
        <v>2426</v>
      </c>
      <c r="S27" s="13" t="s">
        <v>2498</v>
      </c>
      <c r="T27" s="13" t="s">
        <v>2428</v>
      </c>
      <c r="U27" s="13" t="s">
        <v>2499</v>
      </c>
      <c r="V27" s="13" t="s">
        <v>2429</v>
      </c>
    </row>
    <row r="28" spans="1:22" ht="15">
      <c r="A28" s="80" t="s">
        <v>587</v>
      </c>
      <c r="B28" s="80">
        <v>213</v>
      </c>
      <c r="C28" s="80" t="s">
        <v>587</v>
      </c>
      <c r="D28" s="80">
        <v>30</v>
      </c>
      <c r="E28" s="80" t="s">
        <v>587</v>
      </c>
      <c r="F28" s="80">
        <v>33</v>
      </c>
      <c r="G28" s="80" t="s">
        <v>587</v>
      </c>
      <c r="H28" s="80">
        <v>25</v>
      </c>
      <c r="I28" s="80" t="s">
        <v>587</v>
      </c>
      <c r="J28" s="80">
        <v>33</v>
      </c>
      <c r="K28" s="80" t="s">
        <v>587</v>
      </c>
      <c r="L28" s="80">
        <v>19</v>
      </c>
      <c r="M28" s="80" t="s">
        <v>587</v>
      </c>
      <c r="N28" s="80">
        <v>14</v>
      </c>
      <c r="O28" s="80" t="s">
        <v>587</v>
      </c>
      <c r="P28" s="80">
        <v>20</v>
      </c>
      <c r="Q28" s="80" t="s">
        <v>587</v>
      </c>
      <c r="R28" s="80">
        <v>5</v>
      </c>
      <c r="S28" s="80" t="s">
        <v>2467</v>
      </c>
      <c r="T28" s="80">
        <v>6</v>
      </c>
      <c r="U28" s="80" t="s">
        <v>587</v>
      </c>
      <c r="V28" s="80">
        <v>6</v>
      </c>
    </row>
    <row r="29" spans="1:22" ht="15">
      <c r="A29" s="80" t="s">
        <v>613</v>
      </c>
      <c r="B29" s="80">
        <v>27</v>
      </c>
      <c r="C29" s="80" t="s">
        <v>2469</v>
      </c>
      <c r="D29" s="80">
        <v>3</v>
      </c>
      <c r="E29" s="80" t="s">
        <v>2465</v>
      </c>
      <c r="F29" s="80">
        <v>10</v>
      </c>
      <c r="G29" s="80" t="s">
        <v>610</v>
      </c>
      <c r="H29" s="80">
        <v>1</v>
      </c>
      <c r="I29" s="80" t="s">
        <v>613</v>
      </c>
      <c r="J29" s="80">
        <v>23</v>
      </c>
      <c r="K29" s="80" t="s">
        <v>613</v>
      </c>
      <c r="L29" s="80">
        <v>2</v>
      </c>
      <c r="M29" s="80" t="s">
        <v>631</v>
      </c>
      <c r="N29" s="80">
        <v>2</v>
      </c>
      <c r="O29" s="80" t="s">
        <v>2465</v>
      </c>
      <c r="P29" s="80">
        <v>5</v>
      </c>
      <c r="Q29" s="80" t="s">
        <v>2495</v>
      </c>
      <c r="R29" s="80">
        <v>2</v>
      </c>
      <c r="S29" s="80" t="s">
        <v>587</v>
      </c>
      <c r="T29" s="80">
        <v>6</v>
      </c>
      <c r="U29" s="80" t="s">
        <v>2500</v>
      </c>
      <c r="V29" s="80">
        <v>2</v>
      </c>
    </row>
    <row r="30" spans="1:22" ht="15">
      <c r="A30" s="80" t="s">
        <v>2464</v>
      </c>
      <c r="B30" s="80">
        <v>24</v>
      </c>
      <c r="C30" s="80" t="s">
        <v>2470</v>
      </c>
      <c r="D30" s="80">
        <v>3</v>
      </c>
      <c r="E30" s="80" t="s">
        <v>607</v>
      </c>
      <c r="F30" s="80">
        <v>9</v>
      </c>
      <c r="G30" s="80" t="s">
        <v>2483</v>
      </c>
      <c r="H30" s="80">
        <v>1</v>
      </c>
      <c r="I30" s="80" t="s">
        <v>2464</v>
      </c>
      <c r="J30" s="80">
        <v>21</v>
      </c>
      <c r="K30" s="80" t="s">
        <v>2464</v>
      </c>
      <c r="L30" s="80">
        <v>1</v>
      </c>
      <c r="M30" s="80" t="s">
        <v>610</v>
      </c>
      <c r="N30" s="80">
        <v>1</v>
      </c>
      <c r="O30" s="80" t="s">
        <v>626</v>
      </c>
      <c r="P30" s="80">
        <v>4</v>
      </c>
      <c r="Q30" s="80" t="s">
        <v>2496</v>
      </c>
      <c r="R30" s="80">
        <v>1</v>
      </c>
      <c r="S30" s="80"/>
      <c r="T30" s="80"/>
      <c r="U30" s="80" t="s">
        <v>2473</v>
      </c>
      <c r="V30" s="80">
        <v>2</v>
      </c>
    </row>
    <row r="31" spans="1:22" ht="15">
      <c r="A31" s="80" t="s">
        <v>607</v>
      </c>
      <c r="B31" s="80">
        <v>23</v>
      </c>
      <c r="C31" s="80" t="s">
        <v>2471</v>
      </c>
      <c r="D31" s="80">
        <v>3</v>
      </c>
      <c r="E31" s="80" t="s">
        <v>610</v>
      </c>
      <c r="F31" s="80">
        <v>4</v>
      </c>
      <c r="G31" s="80" t="s">
        <v>607</v>
      </c>
      <c r="H31" s="80">
        <v>1</v>
      </c>
      <c r="I31" s="80" t="s">
        <v>607</v>
      </c>
      <c r="J31" s="80">
        <v>8</v>
      </c>
      <c r="K31" s="80"/>
      <c r="L31" s="80"/>
      <c r="M31" s="80"/>
      <c r="N31" s="80"/>
      <c r="O31" s="80" t="s">
        <v>2491</v>
      </c>
      <c r="P31" s="80">
        <v>4</v>
      </c>
      <c r="Q31" s="80" t="s">
        <v>2497</v>
      </c>
      <c r="R31" s="80">
        <v>1</v>
      </c>
      <c r="S31" s="80"/>
      <c r="T31" s="80"/>
      <c r="U31" s="80" t="s">
        <v>2481</v>
      </c>
      <c r="V31" s="80">
        <v>2</v>
      </c>
    </row>
    <row r="32" spans="1:22" ht="15">
      <c r="A32" s="80" t="s">
        <v>2465</v>
      </c>
      <c r="B32" s="80">
        <v>18</v>
      </c>
      <c r="C32" s="80" t="s">
        <v>2472</v>
      </c>
      <c r="D32" s="80">
        <v>3</v>
      </c>
      <c r="E32" s="80" t="s">
        <v>2478</v>
      </c>
      <c r="F32" s="80">
        <v>3</v>
      </c>
      <c r="G32" s="80" t="s">
        <v>2465</v>
      </c>
      <c r="H32" s="80">
        <v>1</v>
      </c>
      <c r="I32" s="80" t="s">
        <v>2466</v>
      </c>
      <c r="J32" s="80">
        <v>7</v>
      </c>
      <c r="K32" s="80"/>
      <c r="L32" s="80"/>
      <c r="M32" s="80"/>
      <c r="N32" s="80"/>
      <c r="O32" s="80" t="s">
        <v>2485</v>
      </c>
      <c r="P32" s="80">
        <v>2</v>
      </c>
      <c r="Q32" s="80"/>
      <c r="R32" s="80"/>
      <c r="S32" s="80"/>
      <c r="T32" s="80"/>
      <c r="U32" s="80" t="s">
        <v>2501</v>
      </c>
      <c r="V32" s="80">
        <v>1</v>
      </c>
    </row>
    <row r="33" spans="1:22" ht="15">
      <c r="A33" s="80" t="s">
        <v>610</v>
      </c>
      <c r="B33" s="80">
        <v>11</v>
      </c>
      <c r="C33" s="80" t="s">
        <v>2473</v>
      </c>
      <c r="D33" s="80">
        <v>2</v>
      </c>
      <c r="E33" s="80" t="s">
        <v>631</v>
      </c>
      <c r="F33" s="80">
        <v>2</v>
      </c>
      <c r="G33" s="80"/>
      <c r="H33" s="80"/>
      <c r="I33" s="80" t="s">
        <v>610</v>
      </c>
      <c r="J33" s="80">
        <v>3</v>
      </c>
      <c r="K33" s="80"/>
      <c r="L33" s="80"/>
      <c r="M33" s="80"/>
      <c r="N33" s="80"/>
      <c r="O33" s="80" t="s">
        <v>607</v>
      </c>
      <c r="P33" s="80">
        <v>2</v>
      </c>
      <c r="Q33" s="80"/>
      <c r="R33" s="80"/>
      <c r="S33" s="80"/>
      <c r="T33" s="80"/>
      <c r="U33" s="80" t="s">
        <v>2502</v>
      </c>
      <c r="V33" s="80">
        <v>1</v>
      </c>
    </row>
    <row r="34" spans="1:22" ht="15">
      <c r="A34" s="80" t="s">
        <v>2466</v>
      </c>
      <c r="B34" s="80">
        <v>8</v>
      </c>
      <c r="C34" s="80" t="s">
        <v>631</v>
      </c>
      <c r="D34" s="80">
        <v>1</v>
      </c>
      <c r="E34" s="80" t="s">
        <v>2479</v>
      </c>
      <c r="F34" s="80">
        <v>2</v>
      </c>
      <c r="G34" s="80"/>
      <c r="H34" s="80"/>
      <c r="I34" s="80" t="s">
        <v>2485</v>
      </c>
      <c r="J34" s="80">
        <v>2</v>
      </c>
      <c r="K34" s="80"/>
      <c r="L34" s="80"/>
      <c r="M34" s="80"/>
      <c r="N34" s="80"/>
      <c r="O34" s="80" t="s">
        <v>2492</v>
      </c>
      <c r="P34" s="80">
        <v>1</v>
      </c>
      <c r="Q34" s="80"/>
      <c r="R34" s="80"/>
      <c r="S34" s="80"/>
      <c r="T34" s="80"/>
      <c r="U34" s="80" t="s">
        <v>610</v>
      </c>
      <c r="V34" s="80">
        <v>1</v>
      </c>
    </row>
    <row r="35" spans="1:22" ht="15">
      <c r="A35" s="80" t="s">
        <v>2467</v>
      </c>
      <c r="B35" s="80">
        <v>6</v>
      </c>
      <c r="C35" s="80" t="s">
        <v>2474</v>
      </c>
      <c r="D35" s="80">
        <v>1</v>
      </c>
      <c r="E35" s="80" t="s">
        <v>2469</v>
      </c>
      <c r="F35" s="80">
        <v>1</v>
      </c>
      <c r="G35" s="80"/>
      <c r="H35" s="80"/>
      <c r="I35" s="80" t="s">
        <v>2486</v>
      </c>
      <c r="J35" s="80">
        <v>1</v>
      </c>
      <c r="K35" s="80"/>
      <c r="L35" s="80"/>
      <c r="M35" s="80"/>
      <c r="N35" s="80"/>
      <c r="O35" s="80" t="s">
        <v>2474</v>
      </c>
      <c r="P35" s="80">
        <v>1</v>
      </c>
      <c r="Q35" s="80"/>
      <c r="R35" s="80"/>
      <c r="S35" s="80"/>
      <c r="T35" s="80"/>
      <c r="U35" s="80"/>
      <c r="V35" s="80"/>
    </row>
    <row r="36" spans="1:22" ht="15">
      <c r="A36" s="80" t="s">
        <v>626</v>
      </c>
      <c r="B36" s="80">
        <v>5</v>
      </c>
      <c r="C36" s="80" t="s">
        <v>2475</v>
      </c>
      <c r="D36" s="80">
        <v>1</v>
      </c>
      <c r="E36" s="80" t="s">
        <v>2480</v>
      </c>
      <c r="F36" s="80">
        <v>1</v>
      </c>
      <c r="G36" s="80"/>
      <c r="H36" s="80"/>
      <c r="I36" s="80" t="s">
        <v>2487</v>
      </c>
      <c r="J36" s="80">
        <v>1</v>
      </c>
      <c r="K36" s="80"/>
      <c r="L36" s="80"/>
      <c r="M36" s="80"/>
      <c r="N36" s="80"/>
      <c r="O36" s="80" t="s">
        <v>2493</v>
      </c>
      <c r="P36" s="80">
        <v>1</v>
      </c>
      <c r="Q36" s="80"/>
      <c r="R36" s="80"/>
      <c r="S36" s="80"/>
      <c r="T36" s="80"/>
      <c r="U36" s="80"/>
      <c r="V36" s="80"/>
    </row>
    <row r="37" spans="1:22" ht="15">
      <c r="A37" s="80" t="s">
        <v>631</v>
      </c>
      <c r="B37" s="80">
        <v>5</v>
      </c>
      <c r="C37" s="80" t="s">
        <v>2476</v>
      </c>
      <c r="D37" s="80">
        <v>1</v>
      </c>
      <c r="E37" s="80" t="s">
        <v>2481</v>
      </c>
      <c r="F37" s="80">
        <v>1</v>
      </c>
      <c r="G37" s="80"/>
      <c r="H37" s="80"/>
      <c r="I37" s="80"/>
      <c r="J37" s="80"/>
      <c r="K37" s="80"/>
      <c r="L37" s="80"/>
      <c r="M37" s="80"/>
      <c r="N37" s="80"/>
      <c r="O37" s="80" t="s">
        <v>610</v>
      </c>
      <c r="P37" s="80">
        <v>1</v>
      </c>
      <c r="Q37" s="80"/>
      <c r="R37" s="80"/>
      <c r="S37" s="80"/>
      <c r="T37" s="80"/>
      <c r="U37" s="80"/>
      <c r="V37" s="80"/>
    </row>
    <row r="40" spans="1:22" ht="15" customHeight="1">
      <c r="A40" s="13" t="s">
        <v>2515</v>
      </c>
      <c r="B40" s="13" t="s">
        <v>2407</v>
      </c>
      <c r="C40" s="13" t="s">
        <v>2522</v>
      </c>
      <c r="D40" s="13" t="s">
        <v>2410</v>
      </c>
      <c r="E40" s="13" t="s">
        <v>2530</v>
      </c>
      <c r="F40" s="13" t="s">
        <v>2412</v>
      </c>
      <c r="G40" s="13" t="s">
        <v>2534</v>
      </c>
      <c r="H40" s="13" t="s">
        <v>2414</v>
      </c>
      <c r="I40" s="13" t="s">
        <v>2543</v>
      </c>
      <c r="J40" s="13" t="s">
        <v>2416</v>
      </c>
      <c r="K40" s="13" t="s">
        <v>2547</v>
      </c>
      <c r="L40" s="13" t="s">
        <v>2418</v>
      </c>
      <c r="M40" s="13" t="s">
        <v>2555</v>
      </c>
      <c r="N40" s="13" t="s">
        <v>2422</v>
      </c>
      <c r="O40" s="13" t="s">
        <v>2564</v>
      </c>
      <c r="P40" s="13" t="s">
        <v>2424</v>
      </c>
      <c r="Q40" s="13" t="s">
        <v>2570</v>
      </c>
      <c r="R40" s="13" t="s">
        <v>2426</v>
      </c>
      <c r="S40" s="13" t="s">
        <v>2575</v>
      </c>
      <c r="T40" s="13" t="s">
        <v>2428</v>
      </c>
      <c r="U40" s="13" t="s">
        <v>2580</v>
      </c>
      <c r="V40" s="13" t="s">
        <v>2429</v>
      </c>
    </row>
    <row r="41" spans="1:22" ht="15">
      <c r="A41" s="86" t="s">
        <v>2516</v>
      </c>
      <c r="B41" s="86">
        <v>363</v>
      </c>
      <c r="C41" s="86" t="s">
        <v>587</v>
      </c>
      <c r="D41" s="86">
        <v>32</v>
      </c>
      <c r="E41" s="86" t="s">
        <v>587</v>
      </c>
      <c r="F41" s="86">
        <v>37</v>
      </c>
      <c r="G41" s="86" t="s">
        <v>587</v>
      </c>
      <c r="H41" s="86">
        <v>34</v>
      </c>
      <c r="I41" s="86" t="s">
        <v>587</v>
      </c>
      <c r="J41" s="86">
        <v>36</v>
      </c>
      <c r="K41" s="86" t="s">
        <v>587</v>
      </c>
      <c r="L41" s="86">
        <v>26</v>
      </c>
      <c r="M41" s="86" t="s">
        <v>587</v>
      </c>
      <c r="N41" s="86">
        <v>20</v>
      </c>
      <c r="O41" s="86" t="s">
        <v>587</v>
      </c>
      <c r="P41" s="86">
        <v>25</v>
      </c>
      <c r="Q41" s="86" t="s">
        <v>587</v>
      </c>
      <c r="R41" s="86">
        <v>5</v>
      </c>
      <c r="S41" s="86" t="s">
        <v>2576</v>
      </c>
      <c r="T41" s="86">
        <v>12</v>
      </c>
      <c r="U41" s="86" t="s">
        <v>587</v>
      </c>
      <c r="V41" s="86">
        <v>9</v>
      </c>
    </row>
    <row r="42" spans="1:22" ht="15">
      <c r="A42" s="86" t="s">
        <v>2517</v>
      </c>
      <c r="B42" s="86">
        <v>142</v>
      </c>
      <c r="C42" s="86" t="s">
        <v>387</v>
      </c>
      <c r="D42" s="86">
        <v>20</v>
      </c>
      <c r="E42" s="86" t="s">
        <v>2465</v>
      </c>
      <c r="F42" s="86">
        <v>18</v>
      </c>
      <c r="G42" s="86" t="s">
        <v>2535</v>
      </c>
      <c r="H42" s="86">
        <v>16</v>
      </c>
      <c r="I42" s="86" t="s">
        <v>613</v>
      </c>
      <c r="J42" s="86">
        <v>25</v>
      </c>
      <c r="K42" s="86" t="s">
        <v>2548</v>
      </c>
      <c r="L42" s="86">
        <v>9</v>
      </c>
      <c r="M42" s="86" t="s">
        <v>2556</v>
      </c>
      <c r="N42" s="86">
        <v>19</v>
      </c>
      <c r="O42" s="86" t="s">
        <v>2565</v>
      </c>
      <c r="P42" s="86">
        <v>7</v>
      </c>
      <c r="Q42" s="86" t="s">
        <v>272</v>
      </c>
      <c r="R42" s="86">
        <v>2</v>
      </c>
      <c r="S42" s="86" t="s">
        <v>2577</v>
      </c>
      <c r="T42" s="86">
        <v>6</v>
      </c>
      <c r="U42" s="86" t="s">
        <v>2581</v>
      </c>
      <c r="V42" s="86">
        <v>5</v>
      </c>
    </row>
    <row r="43" spans="1:22" ht="15">
      <c r="A43" s="86" t="s">
        <v>2518</v>
      </c>
      <c r="B43" s="86">
        <v>0</v>
      </c>
      <c r="C43" s="86" t="s">
        <v>2521</v>
      </c>
      <c r="D43" s="86">
        <v>10</v>
      </c>
      <c r="E43" s="86" t="s">
        <v>2521</v>
      </c>
      <c r="F43" s="86">
        <v>14</v>
      </c>
      <c r="G43" s="86" t="s">
        <v>2536</v>
      </c>
      <c r="H43" s="86">
        <v>14</v>
      </c>
      <c r="I43" s="86" t="s">
        <v>2464</v>
      </c>
      <c r="J43" s="86">
        <v>23</v>
      </c>
      <c r="K43" s="86" t="s">
        <v>2549</v>
      </c>
      <c r="L43" s="86">
        <v>8</v>
      </c>
      <c r="M43" s="86" t="s">
        <v>2557</v>
      </c>
      <c r="N43" s="86">
        <v>13</v>
      </c>
      <c r="O43" s="86" t="s">
        <v>2465</v>
      </c>
      <c r="P43" s="86">
        <v>7</v>
      </c>
      <c r="Q43" s="86" t="s">
        <v>2571</v>
      </c>
      <c r="R43" s="86">
        <v>2</v>
      </c>
      <c r="S43" s="86" t="s">
        <v>2578</v>
      </c>
      <c r="T43" s="86">
        <v>6</v>
      </c>
      <c r="U43" s="86" t="s">
        <v>2500</v>
      </c>
      <c r="V43" s="86">
        <v>5</v>
      </c>
    </row>
    <row r="44" spans="1:22" ht="15">
      <c r="A44" s="86" t="s">
        <v>2519</v>
      </c>
      <c r="B44" s="86">
        <v>4953</v>
      </c>
      <c r="C44" s="86" t="s">
        <v>2523</v>
      </c>
      <c r="D44" s="86">
        <v>8</v>
      </c>
      <c r="E44" s="86" t="s">
        <v>610</v>
      </c>
      <c r="F44" s="86">
        <v>12</v>
      </c>
      <c r="G44" s="86" t="s">
        <v>631</v>
      </c>
      <c r="H44" s="86">
        <v>7</v>
      </c>
      <c r="I44" s="86" t="s">
        <v>607</v>
      </c>
      <c r="J44" s="86">
        <v>8</v>
      </c>
      <c r="K44" s="86" t="s">
        <v>2550</v>
      </c>
      <c r="L44" s="86">
        <v>8</v>
      </c>
      <c r="M44" s="86" t="s">
        <v>2558</v>
      </c>
      <c r="N44" s="86">
        <v>10</v>
      </c>
      <c r="O44" s="86" t="s">
        <v>626</v>
      </c>
      <c r="P44" s="86">
        <v>6</v>
      </c>
      <c r="Q44" s="86" t="s">
        <v>2572</v>
      </c>
      <c r="R44" s="86">
        <v>2</v>
      </c>
      <c r="S44" s="86" t="s">
        <v>2579</v>
      </c>
      <c r="T44" s="86">
        <v>6</v>
      </c>
      <c r="U44" s="86" t="s">
        <v>610</v>
      </c>
      <c r="V44" s="86">
        <v>4</v>
      </c>
    </row>
    <row r="45" spans="1:22" ht="15">
      <c r="A45" s="86" t="s">
        <v>2520</v>
      </c>
      <c r="B45" s="86">
        <v>5458</v>
      </c>
      <c r="C45" s="86" t="s">
        <v>2524</v>
      </c>
      <c r="D45" s="86">
        <v>8</v>
      </c>
      <c r="E45" s="86" t="s">
        <v>2531</v>
      </c>
      <c r="F45" s="86">
        <v>12</v>
      </c>
      <c r="G45" s="86" t="s">
        <v>2537</v>
      </c>
      <c r="H45" s="86">
        <v>7</v>
      </c>
      <c r="I45" s="86" t="s">
        <v>2466</v>
      </c>
      <c r="J45" s="86">
        <v>7</v>
      </c>
      <c r="K45" s="86" t="s">
        <v>2500</v>
      </c>
      <c r="L45" s="86">
        <v>8</v>
      </c>
      <c r="M45" s="86" t="s">
        <v>2559</v>
      </c>
      <c r="N45" s="86">
        <v>7</v>
      </c>
      <c r="O45" s="86" t="s">
        <v>2491</v>
      </c>
      <c r="P45" s="86">
        <v>6</v>
      </c>
      <c r="Q45" s="86" t="s">
        <v>2573</v>
      </c>
      <c r="R45" s="86">
        <v>2</v>
      </c>
      <c r="S45" s="86" t="s">
        <v>2467</v>
      </c>
      <c r="T45" s="86">
        <v>6</v>
      </c>
      <c r="U45" s="86" t="s">
        <v>2552</v>
      </c>
      <c r="V45" s="86">
        <v>3</v>
      </c>
    </row>
    <row r="46" spans="1:22" ht="15">
      <c r="A46" s="86" t="s">
        <v>587</v>
      </c>
      <c r="B46" s="86">
        <v>257</v>
      </c>
      <c r="C46" s="86" t="s">
        <v>2525</v>
      </c>
      <c r="D46" s="86">
        <v>7</v>
      </c>
      <c r="E46" s="86" t="s">
        <v>2532</v>
      </c>
      <c r="F46" s="86">
        <v>12</v>
      </c>
      <c r="G46" s="86" t="s">
        <v>2538</v>
      </c>
      <c r="H46" s="86">
        <v>7</v>
      </c>
      <c r="I46" s="86" t="s">
        <v>2544</v>
      </c>
      <c r="J46" s="86">
        <v>7</v>
      </c>
      <c r="K46" s="86" t="s">
        <v>2551</v>
      </c>
      <c r="L46" s="86">
        <v>7</v>
      </c>
      <c r="M46" s="86" t="s">
        <v>403</v>
      </c>
      <c r="N46" s="86">
        <v>7</v>
      </c>
      <c r="O46" s="86" t="s">
        <v>2566</v>
      </c>
      <c r="P46" s="86">
        <v>5</v>
      </c>
      <c r="Q46" s="86" t="s">
        <v>2500</v>
      </c>
      <c r="R46" s="86">
        <v>2</v>
      </c>
      <c r="S46" s="86" t="s">
        <v>587</v>
      </c>
      <c r="T46" s="86">
        <v>6</v>
      </c>
      <c r="U46" s="86" t="s">
        <v>2540</v>
      </c>
      <c r="V46" s="86">
        <v>3</v>
      </c>
    </row>
    <row r="47" spans="1:22" ht="15">
      <c r="A47" s="86" t="s">
        <v>2521</v>
      </c>
      <c r="B47" s="86">
        <v>34</v>
      </c>
      <c r="C47" s="86" t="s">
        <v>2526</v>
      </c>
      <c r="D47" s="86">
        <v>6</v>
      </c>
      <c r="E47" s="86" t="s">
        <v>2478</v>
      </c>
      <c r="F47" s="86">
        <v>11</v>
      </c>
      <c r="G47" s="86" t="s">
        <v>2539</v>
      </c>
      <c r="H47" s="86">
        <v>7</v>
      </c>
      <c r="I47" s="86" t="s">
        <v>2531</v>
      </c>
      <c r="J47" s="86">
        <v>6</v>
      </c>
      <c r="K47" s="86" t="s">
        <v>391</v>
      </c>
      <c r="L47" s="86">
        <v>6</v>
      </c>
      <c r="M47" s="86" t="s">
        <v>2560</v>
      </c>
      <c r="N47" s="86">
        <v>6</v>
      </c>
      <c r="O47" s="86" t="s">
        <v>2567</v>
      </c>
      <c r="P47" s="86">
        <v>5</v>
      </c>
      <c r="Q47" s="86" t="s">
        <v>2574</v>
      </c>
      <c r="R47" s="86">
        <v>2</v>
      </c>
      <c r="S47" s="86"/>
      <c r="T47" s="86"/>
      <c r="U47" s="86" t="s">
        <v>2582</v>
      </c>
      <c r="V47" s="86">
        <v>3</v>
      </c>
    </row>
    <row r="48" spans="1:22" ht="15">
      <c r="A48" s="86" t="s">
        <v>2465</v>
      </c>
      <c r="B48" s="86">
        <v>34</v>
      </c>
      <c r="C48" s="86" t="s">
        <v>2527</v>
      </c>
      <c r="D48" s="86">
        <v>6</v>
      </c>
      <c r="E48" s="86" t="s">
        <v>2533</v>
      </c>
      <c r="F48" s="86">
        <v>10</v>
      </c>
      <c r="G48" s="86" t="s">
        <v>2540</v>
      </c>
      <c r="H48" s="86">
        <v>7</v>
      </c>
      <c r="I48" s="86" t="s">
        <v>2545</v>
      </c>
      <c r="J48" s="86">
        <v>5</v>
      </c>
      <c r="K48" s="86" t="s">
        <v>2552</v>
      </c>
      <c r="L48" s="86">
        <v>6</v>
      </c>
      <c r="M48" s="86" t="s">
        <v>2561</v>
      </c>
      <c r="N48" s="86">
        <v>6</v>
      </c>
      <c r="O48" s="86" t="s">
        <v>2568</v>
      </c>
      <c r="P48" s="86">
        <v>5</v>
      </c>
      <c r="Q48" s="86" t="s">
        <v>2495</v>
      </c>
      <c r="R48" s="86">
        <v>2</v>
      </c>
      <c r="S48" s="86"/>
      <c r="T48" s="86"/>
      <c r="U48" s="86" t="s">
        <v>2583</v>
      </c>
      <c r="V48" s="86">
        <v>3</v>
      </c>
    </row>
    <row r="49" spans="1:22" ht="15">
      <c r="A49" s="86" t="s">
        <v>387</v>
      </c>
      <c r="B49" s="86">
        <v>33</v>
      </c>
      <c r="C49" s="86" t="s">
        <v>2528</v>
      </c>
      <c r="D49" s="86">
        <v>5</v>
      </c>
      <c r="E49" s="86" t="s">
        <v>631</v>
      </c>
      <c r="F49" s="86">
        <v>10</v>
      </c>
      <c r="G49" s="86" t="s">
        <v>2541</v>
      </c>
      <c r="H49" s="86">
        <v>7</v>
      </c>
      <c r="I49" s="86" t="s">
        <v>610</v>
      </c>
      <c r="J49" s="86">
        <v>5</v>
      </c>
      <c r="K49" s="86" t="s">
        <v>2553</v>
      </c>
      <c r="L49" s="86">
        <v>6</v>
      </c>
      <c r="M49" s="86" t="s">
        <v>2562</v>
      </c>
      <c r="N49" s="86">
        <v>6</v>
      </c>
      <c r="O49" s="86" t="s">
        <v>2550</v>
      </c>
      <c r="P49" s="86">
        <v>5</v>
      </c>
      <c r="Q49" s="86" t="s">
        <v>387</v>
      </c>
      <c r="R49" s="86">
        <v>2</v>
      </c>
      <c r="S49" s="86"/>
      <c r="T49" s="86"/>
      <c r="U49" s="86" t="s">
        <v>2584</v>
      </c>
      <c r="V49" s="86">
        <v>3</v>
      </c>
    </row>
    <row r="50" spans="1:22" ht="15">
      <c r="A50" s="86" t="s">
        <v>613</v>
      </c>
      <c r="B50" s="86">
        <v>30</v>
      </c>
      <c r="C50" s="86" t="s">
        <v>2529</v>
      </c>
      <c r="D50" s="86">
        <v>5</v>
      </c>
      <c r="E50" s="86" t="s">
        <v>2479</v>
      </c>
      <c r="F50" s="86">
        <v>10</v>
      </c>
      <c r="G50" s="86" t="s">
        <v>2542</v>
      </c>
      <c r="H50" s="86">
        <v>7</v>
      </c>
      <c r="I50" s="86" t="s">
        <v>2546</v>
      </c>
      <c r="J50" s="86">
        <v>5</v>
      </c>
      <c r="K50" s="86" t="s">
        <v>2554</v>
      </c>
      <c r="L50" s="86">
        <v>6</v>
      </c>
      <c r="M50" s="86" t="s">
        <v>2563</v>
      </c>
      <c r="N50" s="86">
        <v>6</v>
      </c>
      <c r="O50" s="86" t="s">
        <v>2569</v>
      </c>
      <c r="P50" s="86">
        <v>5</v>
      </c>
      <c r="Q50" s="86"/>
      <c r="R50" s="86"/>
      <c r="S50" s="86"/>
      <c r="T50" s="86"/>
      <c r="U50" s="86" t="s">
        <v>2585</v>
      </c>
      <c r="V50" s="86">
        <v>3</v>
      </c>
    </row>
    <row r="53" spans="1:22" ht="15" customHeight="1">
      <c r="A53" s="13" t="s">
        <v>2605</v>
      </c>
      <c r="B53" s="13" t="s">
        <v>2407</v>
      </c>
      <c r="C53" s="13" t="s">
        <v>2616</v>
      </c>
      <c r="D53" s="13" t="s">
        <v>2410</v>
      </c>
      <c r="E53" s="13" t="s">
        <v>2627</v>
      </c>
      <c r="F53" s="13" t="s">
        <v>2412</v>
      </c>
      <c r="G53" s="13" t="s">
        <v>2631</v>
      </c>
      <c r="H53" s="13" t="s">
        <v>2414</v>
      </c>
      <c r="I53" s="13" t="s">
        <v>2642</v>
      </c>
      <c r="J53" s="13" t="s">
        <v>2416</v>
      </c>
      <c r="K53" s="13" t="s">
        <v>2651</v>
      </c>
      <c r="L53" s="13" t="s">
        <v>2418</v>
      </c>
      <c r="M53" s="13" t="s">
        <v>2662</v>
      </c>
      <c r="N53" s="13" t="s">
        <v>2422</v>
      </c>
      <c r="O53" s="13" t="s">
        <v>2672</v>
      </c>
      <c r="P53" s="13" t="s">
        <v>2424</v>
      </c>
      <c r="Q53" s="13" t="s">
        <v>2682</v>
      </c>
      <c r="R53" s="13" t="s">
        <v>2426</v>
      </c>
      <c r="S53" s="13" t="s">
        <v>2690</v>
      </c>
      <c r="T53" s="13" t="s">
        <v>2428</v>
      </c>
      <c r="U53" s="13" t="s">
        <v>2697</v>
      </c>
      <c r="V53" s="13" t="s">
        <v>2429</v>
      </c>
    </row>
    <row r="54" spans="1:22" ht="15">
      <c r="A54" s="86" t="s">
        <v>2606</v>
      </c>
      <c r="B54" s="86">
        <v>28</v>
      </c>
      <c r="C54" s="86" t="s">
        <v>2617</v>
      </c>
      <c r="D54" s="86">
        <v>6</v>
      </c>
      <c r="E54" s="86" t="s">
        <v>2609</v>
      </c>
      <c r="F54" s="86">
        <v>9</v>
      </c>
      <c r="G54" s="86" t="s">
        <v>2632</v>
      </c>
      <c r="H54" s="86">
        <v>7</v>
      </c>
      <c r="I54" s="86" t="s">
        <v>2606</v>
      </c>
      <c r="J54" s="86">
        <v>23</v>
      </c>
      <c r="K54" s="86" t="s">
        <v>2652</v>
      </c>
      <c r="L54" s="86">
        <v>8</v>
      </c>
      <c r="M54" s="86" t="s">
        <v>2608</v>
      </c>
      <c r="N54" s="86">
        <v>13</v>
      </c>
      <c r="O54" s="86" t="s">
        <v>2673</v>
      </c>
      <c r="P54" s="86">
        <v>6</v>
      </c>
      <c r="Q54" s="86" t="s">
        <v>2683</v>
      </c>
      <c r="R54" s="86">
        <v>2</v>
      </c>
      <c r="S54" s="86" t="s">
        <v>2691</v>
      </c>
      <c r="T54" s="86">
        <v>6</v>
      </c>
      <c r="U54" s="86" t="s">
        <v>2698</v>
      </c>
      <c r="V54" s="86">
        <v>3</v>
      </c>
    </row>
    <row r="55" spans="1:22" ht="15">
      <c r="A55" s="86" t="s">
        <v>2607</v>
      </c>
      <c r="B55" s="86">
        <v>24</v>
      </c>
      <c r="C55" s="86" t="s">
        <v>2618</v>
      </c>
      <c r="D55" s="86">
        <v>5</v>
      </c>
      <c r="E55" s="86" t="s">
        <v>2610</v>
      </c>
      <c r="F55" s="86">
        <v>9</v>
      </c>
      <c r="G55" s="86" t="s">
        <v>2633</v>
      </c>
      <c r="H55" s="86">
        <v>7</v>
      </c>
      <c r="I55" s="86" t="s">
        <v>2607</v>
      </c>
      <c r="J55" s="86">
        <v>20</v>
      </c>
      <c r="K55" s="86" t="s">
        <v>2653</v>
      </c>
      <c r="L55" s="86">
        <v>6</v>
      </c>
      <c r="M55" s="86" t="s">
        <v>2663</v>
      </c>
      <c r="N55" s="86">
        <v>7</v>
      </c>
      <c r="O55" s="86" t="s">
        <v>2674</v>
      </c>
      <c r="P55" s="86">
        <v>5</v>
      </c>
      <c r="Q55" s="86" t="s">
        <v>2684</v>
      </c>
      <c r="R55" s="86">
        <v>2</v>
      </c>
      <c r="S55" s="86" t="s">
        <v>2692</v>
      </c>
      <c r="T55" s="86">
        <v>6</v>
      </c>
      <c r="U55" s="86" t="s">
        <v>2699</v>
      </c>
      <c r="V55" s="86">
        <v>3</v>
      </c>
    </row>
    <row r="56" spans="1:22" ht="15">
      <c r="A56" s="86" t="s">
        <v>2608</v>
      </c>
      <c r="B56" s="86">
        <v>20</v>
      </c>
      <c r="C56" s="86" t="s">
        <v>2619</v>
      </c>
      <c r="D56" s="86">
        <v>4</v>
      </c>
      <c r="E56" s="86" t="s">
        <v>2611</v>
      </c>
      <c r="F56" s="86">
        <v>9</v>
      </c>
      <c r="G56" s="86" t="s">
        <v>2634</v>
      </c>
      <c r="H56" s="86">
        <v>7</v>
      </c>
      <c r="I56" s="86" t="s">
        <v>2643</v>
      </c>
      <c r="J56" s="86">
        <v>7</v>
      </c>
      <c r="K56" s="86" t="s">
        <v>2654</v>
      </c>
      <c r="L56" s="86">
        <v>5</v>
      </c>
      <c r="M56" s="86" t="s">
        <v>2664</v>
      </c>
      <c r="N56" s="86">
        <v>6</v>
      </c>
      <c r="O56" s="86" t="s">
        <v>2675</v>
      </c>
      <c r="P56" s="86">
        <v>5</v>
      </c>
      <c r="Q56" s="86" t="s">
        <v>2685</v>
      </c>
      <c r="R56" s="86">
        <v>2</v>
      </c>
      <c r="S56" s="86" t="s">
        <v>2693</v>
      </c>
      <c r="T56" s="86">
        <v>6</v>
      </c>
      <c r="U56" s="86" t="s">
        <v>2700</v>
      </c>
      <c r="V56" s="86">
        <v>3</v>
      </c>
    </row>
    <row r="57" spans="1:22" ht="15">
      <c r="A57" s="86" t="s">
        <v>2609</v>
      </c>
      <c r="B57" s="86">
        <v>15</v>
      </c>
      <c r="C57" s="86" t="s">
        <v>2620</v>
      </c>
      <c r="D57" s="86">
        <v>3</v>
      </c>
      <c r="E57" s="86" t="s">
        <v>2612</v>
      </c>
      <c r="F57" s="86">
        <v>9</v>
      </c>
      <c r="G57" s="86" t="s">
        <v>2635</v>
      </c>
      <c r="H57" s="86">
        <v>7</v>
      </c>
      <c r="I57" s="86" t="s">
        <v>2644</v>
      </c>
      <c r="J57" s="86">
        <v>5</v>
      </c>
      <c r="K57" s="86" t="s">
        <v>2655</v>
      </c>
      <c r="L57" s="86">
        <v>5</v>
      </c>
      <c r="M57" s="86" t="s">
        <v>2665</v>
      </c>
      <c r="N57" s="86">
        <v>6</v>
      </c>
      <c r="O57" s="86" t="s">
        <v>2676</v>
      </c>
      <c r="P57" s="86">
        <v>5</v>
      </c>
      <c r="Q57" s="86" t="s">
        <v>2686</v>
      </c>
      <c r="R57" s="86">
        <v>2</v>
      </c>
      <c r="S57" s="86" t="s">
        <v>2694</v>
      </c>
      <c r="T57" s="86">
        <v>6</v>
      </c>
      <c r="U57" s="86" t="s">
        <v>2701</v>
      </c>
      <c r="V57" s="86">
        <v>3</v>
      </c>
    </row>
    <row r="58" spans="1:22" ht="15">
      <c r="A58" s="86" t="s">
        <v>2610</v>
      </c>
      <c r="B58" s="86">
        <v>15</v>
      </c>
      <c r="C58" s="86" t="s">
        <v>2621</v>
      </c>
      <c r="D58" s="86">
        <v>3</v>
      </c>
      <c r="E58" s="86" t="s">
        <v>2613</v>
      </c>
      <c r="F58" s="86">
        <v>9</v>
      </c>
      <c r="G58" s="86" t="s">
        <v>2636</v>
      </c>
      <c r="H58" s="86">
        <v>7</v>
      </c>
      <c r="I58" s="86" t="s">
        <v>2645</v>
      </c>
      <c r="J58" s="86">
        <v>3</v>
      </c>
      <c r="K58" s="86" t="s">
        <v>2656</v>
      </c>
      <c r="L58" s="86">
        <v>5</v>
      </c>
      <c r="M58" s="86" t="s">
        <v>2666</v>
      </c>
      <c r="N58" s="86">
        <v>6</v>
      </c>
      <c r="O58" s="86" t="s">
        <v>2677</v>
      </c>
      <c r="P58" s="86">
        <v>5</v>
      </c>
      <c r="Q58" s="86" t="s">
        <v>2687</v>
      </c>
      <c r="R58" s="86">
        <v>2</v>
      </c>
      <c r="S58" s="86" t="s">
        <v>2695</v>
      </c>
      <c r="T58" s="86">
        <v>6</v>
      </c>
      <c r="U58" s="86" t="s">
        <v>2702</v>
      </c>
      <c r="V58" s="86">
        <v>3</v>
      </c>
    </row>
    <row r="59" spans="1:22" ht="15">
      <c r="A59" s="86" t="s">
        <v>2611</v>
      </c>
      <c r="B59" s="86">
        <v>15</v>
      </c>
      <c r="C59" s="86" t="s">
        <v>2622</v>
      </c>
      <c r="D59" s="86">
        <v>3</v>
      </c>
      <c r="E59" s="86" t="s">
        <v>2614</v>
      </c>
      <c r="F59" s="86">
        <v>9</v>
      </c>
      <c r="G59" s="86" t="s">
        <v>2637</v>
      </c>
      <c r="H59" s="86">
        <v>7</v>
      </c>
      <c r="I59" s="86" t="s">
        <v>2646</v>
      </c>
      <c r="J59" s="86">
        <v>3</v>
      </c>
      <c r="K59" s="86" t="s">
        <v>2657</v>
      </c>
      <c r="L59" s="86">
        <v>5</v>
      </c>
      <c r="M59" s="86" t="s">
        <v>2667</v>
      </c>
      <c r="N59" s="86">
        <v>6</v>
      </c>
      <c r="O59" s="86" t="s">
        <v>2609</v>
      </c>
      <c r="P59" s="86">
        <v>5</v>
      </c>
      <c r="Q59" s="86" t="s">
        <v>2688</v>
      </c>
      <c r="R59" s="86">
        <v>2</v>
      </c>
      <c r="S59" s="86" t="s">
        <v>2696</v>
      </c>
      <c r="T59" s="86">
        <v>6</v>
      </c>
      <c r="U59" s="86" t="s">
        <v>2703</v>
      </c>
      <c r="V59" s="86">
        <v>3</v>
      </c>
    </row>
    <row r="60" spans="1:22" ht="15">
      <c r="A60" s="86" t="s">
        <v>2612</v>
      </c>
      <c r="B60" s="86">
        <v>15</v>
      </c>
      <c r="C60" s="86" t="s">
        <v>2623</v>
      </c>
      <c r="D60" s="86">
        <v>3</v>
      </c>
      <c r="E60" s="86" t="s">
        <v>2615</v>
      </c>
      <c r="F60" s="86">
        <v>9</v>
      </c>
      <c r="G60" s="86" t="s">
        <v>2638</v>
      </c>
      <c r="H60" s="86">
        <v>7</v>
      </c>
      <c r="I60" s="86" t="s">
        <v>2647</v>
      </c>
      <c r="J60" s="86">
        <v>3</v>
      </c>
      <c r="K60" s="86" t="s">
        <v>2658</v>
      </c>
      <c r="L60" s="86">
        <v>5</v>
      </c>
      <c r="M60" s="86" t="s">
        <v>2668</v>
      </c>
      <c r="N60" s="86">
        <v>4</v>
      </c>
      <c r="O60" s="86" t="s">
        <v>2678</v>
      </c>
      <c r="P60" s="86">
        <v>3</v>
      </c>
      <c r="Q60" s="86" t="s">
        <v>2689</v>
      </c>
      <c r="R60" s="86">
        <v>2</v>
      </c>
      <c r="S60" s="86"/>
      <c r="T60" s="86"/>
      <c r="U60" s="86" t="s">
        <v>2704</v>
      </c>
      <c r="V60" s="86">
        <v>3</v>
      </c>
    </row>
    <row r="61" spans="1:22" ht="15">
      <c r="A61" s="86" t="s">
        <v>2613</v>
      </c>
      <c r="B61" s="86">
        <v>15</v>
      </c>
      <c r="C61" s="86" t="s">
        <v>2624</v>
      </c>
      <c r="D61" s="86">
        <v>3</v>
      </c>
      <c r="E61" s="86" t="s">
        <v>2628</v>
      </c>
      <c r="F61" s="86">
        <v>9</v>
      </c>
      <c r="G61" s="86" t="s">
        <v>2639</v>
      </c>
      <c r="H61" s="86">
        <v>7</v>
      </c>
      <c r="I61" s="86" t="s">
        <v>2648</v>
      </c>
      <c r="J61" s="86">
        <v>3</v>
      </c>
      <c r="K61" s="86" t="s">
        <v>2659</v>
      </c>
      <c r="L61" s="86">
        <v>4</v>
      </c>
      <c r="M61" s="86" t="s">
        <v>2669</v>
      </c>
      <c r="N61" s="86">
        <v>4</v>
      </c>
      <c r="O61" s="86" t="s">
        <v>2679</v>
      </c>
      <c r="P61" s="86">
        <v>2</v>
      </c>
      <c r="Q61" s="86"/>
      <c r="R61" s="86"/>
      <c r="S61" s="86"/>
      <c r="T61" s="86"/>
      <c r="U61" s="86" t="s">
        <v>2705</v>
      </c>
      <c r="V61" s="86">
        <v>3</v>
      </c>
    </row>
    <row r="62" spans="1:22" ht="15">
      <c r="A62" s="86" t="s">
        <v>2614</v>
      </c>
      <c r="B62" s="86">
        <v>15</v>
      </c>
      <c r="C62" s="86" t="s">
        <v>2625</v>
      </c>
      <c r="D62" s="86">
        <v>3</v>
      </c>
      <c r="E62" s="86" t="s">
        <v>2629</v>
      </c>
      <c r="F62" s="86">
        <v>9</v>
      </c>
      <c r="G62" s="86" t="s">
        <v>2640</v>
      </c>
      <c r="H62" s="86">
        <v>7</v>
      </c>
      <c r="I62" s="86" t="s">
        <v>2649</v>
      </c>
      <c r="J62" s="86">
        <v>3</v>
      </c>
      <c r="K62" s="86" t="s">
        <v>2660</v>
      </c>
      <c r="L62" s="86">
        <v>4</v>
      </c>
      <c r="M62" s="86" t="s">
        <v>2670</v>
      </c>
      <c r="N62" s="86">
        <v>4</v>
      </c>
      <c r="O62" s="86" t="s">
        <v>2680</v>
      </c>
      <c r="P62" s="86">
        <v>2</v>
      </c>
      <c r="Q62" s="86"/>
      <c r="R62" s="86"/>
      <c r="S62" s="86"/>
      <c r="T62" s="86"/>
      <c r="U62" s="86" t="s">
        <v>2706</v>
      </c>
      <c r="V62" s="86">
        <v>3</v>
      </c>
    </row>
    <row r="63" spans="1:22" ht="15">
      <c r="A63" s="86" t="s">
        <v>2615</v>
      </c>
      <c r="B63" s="86">
        <v>15</v>
      </c>
      <c r="C63" s="86" t="s">
        <v>2626</v>
      </c>
      <c r="D63" s="86">
        <v>3</v>
      </c>
      <c r="E63" s="86" t="s">
        <v>2630</v>
      </c>
      <c r="F63" s="86">
        <v>9</v>
      </c>
      <c r="G63" s="86" t="s">
        <v>2641</v>
      </c>
      <c r="H63" s="86">
        <v>7</v>
      </c>
      <c r="I63" s="86" t="s">
        <v>2650</v>
      </c>
      <c r="J63" s="86">
        <v>3</v>
      </c>
      <c r="K63" s="86" t="s">
        <v>2661</v>
      </c>
      <c r="L63" s="86">
        <v>4</v>
      </c>
      <c r="M63" s="86" t="s">
        <v>2671</v>
      </c>
      <c r="N63" s="86">
        <v>4</v>
      </c>
      <c r="O63" s="86" t="s">
        <v>2681</v>
      </c>
      <c r="P63" s="86">
        <v>2</v>
      </c>
      <c r="Q63" s="86"/>
      <c r="R63" s="86"/>
      <c r="S63" s="86"/>
      <c r="T63" s="86"/>
      <c r="U63" s="86" t="s">
        <v>2707</v>
      </c>
      <c r="V63" s="86">
        <v>3</v>
      </c>
    </row>
    <row r="66" spans="1:22" ht="15" customHeight="1">
      <c r="A66" s="13" t="s">
        <v>2727</v>
      </c>
      <c r="B66" s="13" t="s">
        <v>2407</v>
      </c>
      <c r="C66" s="13" t="s">
        <v>2729</v>
      </c>
      <c r="D66" s="13" t="s">
        <v>2410</v>
      </c>
      <c r="E66" s="80" t="s">
        <v>2730</v>
      </c>
      <c r="F66" s="80" t="s">
        <v>2412</v>
      </c>
      <c r="G66" s="13" t="s">
        <v>2733</v>
      </c>
      <c r="H66" s="13" t="s">
        <v>2414</v>
      </c>
      <c r="I66" s="80" t="s">
        <v>2735</v>
      </c>
      <c r="J66" s="80" t="s">
        <v>2416</v>
      </c>
      <c r="K66" s="80" t="s">
        <v>2737</v>
      </c>
      <c r="L66" s="80" t="s">
        <v>2418</v>
      </c>
      <c r="M66" s="80" t="s">
        <v>2739</v>
      </c>
      <c r="N66" s="80" t="s">
        <v>2422</v>
      </c>
      <c r="O66" s="13" t="s">
        <v>2741</v>
      </c>
      <c r="P66" s="13" t="s">
        <v>2424</v>
      </c>
      <c r="Q66" s="13" t="s">
        <v>2743</v>
      </c>
      <c r="R66" s="13" t="s">
        <v>2426</v>
      </c>
      <c r="S66" s="80" t="s">
        <v>2745</v>
      </c>
      <c r="T66" s="80" t="s">
        <v>2428</v>
      </c>
      <c r="U66" s="80" t="s">
        <v>2747</v>
      </c>
      <c r="V66" s="80" t="s">
        <v>2429</v>
      </c>
    </row>
    <row r="67" spans="1:22" ht="15">
      <c r="A67" s="80" t="s">
        <v>378</v>
      </c>
      <c r="B67" s="80">
        <v>2</v>
      </c>
      <c r="C67" s="80" t="s">
        <v>381</v>
      </c>
      <c r="D67" s="80">
        <v>1</v>
      </c>
      <c r="E67" s="80"/>
      <c r="F67" s="80"/>
      <c r="G67" s="80" t="s">
        <v>410</v>
      </c>
      <c r="H67" s="80">
        <v>1</v>
      </c>
      <c r="I67" s="80"/>
      <c r="J67" s="80"/>
      <c r="K67" s="80"/>
      <c r="L67" s="80"/>
      <c r="M67" s="80"/>
      <c r="N67" s="80"/>
      <c r="O67" s="80" t="s">
        <v>378</v>
      </c>
      <c r="P67" s="80">
        <v>2</v>
      </c>
      <c r="Q67" s="80" t="s">
        <v>272</v>
      </c>
      <c r="R67" s="80">
        <v>2</v>
      </c>
      <c r="S67" s="80"/>
      <c r="T67" s="80"/>
      <c r="U67" s="80"/>
      <c r="V67" s="80"/>
    </row>
    <row r="68" spans="1:22" ht="15">
      <c r="A68" s="80" t="s">
        <v>272</v>
      </c>
      <c r="B68" s="80">
        <v>2</v>
      </c>
      <c r="C68" s="80" t="s">
        <v>387</v>
      </c>
      <c r="D68" s="80">
        <v>1</v>
      </c>
      <c r="E68" s="80"/>
      <c r="F68" s="80"/>
      <c r="G68" s="80" t="s">
        <v>350</v>
      </c>
      <c r="H68" s="80">
        <v>1</v>
      </c>
      <c r="I68" s="80"/>
      <c r="J68" s="80"/>
      <c r="K68" s="80"/>
      <c r="L68" s="80"/>
      <c r="M68" s="80"/>
      <c r="N68" s="80"/>
      <c r="O68" s="80"/>
      <c r="P68" s="80"/>
      <c r="Q68" s="80"/>
      <c r="R68" s="80"/>
      <c r="S68" s="80"/>
      <c r="T68" s="80"/>
      <c r="U68" s="80"/>
      <c r="V68" s="80"/>
    </row>
    <row r="69" spans="1:22" ht="15">
      <c r="A69" s="80" t="s">
        <v>410</v>
      </c>
      <c r="B69" s="80">
        <v>1</v>
      </c>
      <c r="C69" s="80" t="s">
        <v>395</v>
      </c>
      <c r="D69" s="80">
        <v>1</v>
      </c>
      <c r="E69" s="80"/>
      <c r="F69" s="80"/>
      <c r="G69" s="80" t="s">
        <v>406</v>
      </c>
      <c r="H69" s="80">
        <v>1</v>
      </c>
      <c r="I69" s="80"/>
      <c r="J69" s="80"/>
      <c r="K69" s="80"/>
      <c r="L69" s="80"/>
      <c r="M69" s="80"/>
      <c r="N69" s="80"/>
      <c r="O69" s="80"/>
      <c r="P69" s="80"/>
      <c r="Q69" s="80"/>
      <c r="R69" s="80"/>
      <c r="S69" s="80"/>
      <c r="T69" s="80"/>
      <c r="U69" s="80"/>
      <c r="V69" s="80"/>
    </row>
    <row r="70" spans="1:22" ht="15">
      <c r="A70" s="80" t="s">
        <v>406</v>
      </c>
      <c r="B70" s="80">
        <v>1</v>
      </c>
      <c r="C70" s="80"/>
      <c r="D70" s="80"/>
      <c r="E70" s="80"/>
      <c r="F70" s="80"/>
      <c r="G70" s="80"/>
      <c r="H70" s="80"/>
      <c r="I70" s="80"/>
      <c r="J70" s="80"/>
      <c r="K70" s="80"/>
      <c r="L70" s="80"/>
      <c r="M70" s="80"/>
      <c r="N70" s="80"/>
      <c r="O70" s="80"/>
      <c r="P70" s="80"/>
      <c r="Q70" s="80"/>
      <c r="R70" s="80"/>
      <c r="S70" s="80"/>
      <c r="T70" s="80"/>
      <c r="U70" s="80"/>
      <c r="V70" s="80"/>
    </row>
    <row r="71" spans="1:22" ht="15">
      <c r="A71" s="80" t="s">
        <v>387</v>
      </c>
      <c r="B71" s="80">
        <v>1</v>
      </c>
      <c r="C71" s="80"/>
      <c r="D71" s="80"/>
      <c r="E71" s="80"/>
      <c r="F71" s="80"/>
      <c r="G71" s="80"/>
      <c r="H71" s="80"/>
      <c r="I71" s="80"/>
      <c r="J71" s="80"/>
      <c r="K71" s="80"/>
      <c r="L71" s="80"/>
      <c r="M71" s="80"/>
      <c r="N71" s="80"/>
      <c r="O71" s="80"/>
      <c r="P71" s="80"/>
      <c r="Q71" s="80"/>
      <c r="R71" s="80"/>
      <c r="S71" s="80"/>
      <c r="T71" s="80"/>
      <c r="U71" s="80"/>
      <c r="V71" s="80"/>
    </row>
    <row r="72" spans="1:22" ht="15">
      <c r="A72" s="80" t="s">
        <v>395</v>
      </c>
      <c r="B72" s="80">
        <v>1</v>
      </c>
      <c r="C72" s="80"/>
      <c r="D72" s="80"/>
      <c r="E72" s="80"/>
      <c r="F72" s="80"/>
      <c r="G72" s="80"/>
      <c r="H72" s="80"/>
      <c r="I72" s="80"/>
      <c r="J72" s="80"/>
      <c r="K72" s="80"/>
      <c r="L72" s="80"/>
      <c r="M72" s="80"/>
      <c r="N72" s="80"/>
      <c r="O72" s="80"/>
      <c r="P72" s="80"/>
      <c r="Q72" s="80"/>
      <c r="R72" s="80"/>
      <c r="S72" s="80"/>
      <c r="T72" s="80"/>
      <c r="U72" s="80"/>
      <c r="V72" s="80"/>
    </row>
    <row r="73" spans="1:22" ht="15">
      <c r="A73" s="80" t="s">
        <v>394</v>
      </c>
      <c r="B73" s="80">
        <v>1</v>
      </c>
      <c r="C73" s="80"/>
      <c r="D73" s="80"/>
      <c r="E73" s="80"/>
      <c r="F73" s="80"/>
      <c r="G73" s="80"/>
      <c r="H73" s="80"/>
      <c r="I73" s="80"/>
      <c r="J73" s="80"/>
      <c r="K73" s="80"/>
      <c r="L73" s="80"/>
      <c r="M73" s="80"/>
      <c r="N73" s="80"/>
      <c r="O73" s="80"/>
      <c r="P73" s="80"/>
      <c r="Q73" s="80"/>
      <c r="R73" s="80"/>
      <c r="S73" s="80"/>
      <c r="T73" s="80"/>
      <c r="U73" s="80"/>
      <c r="V73" s="80"/>
    </row>
    <row r="74" spans="1:22" ht="15">
      <c r="A74" s="80" t="s">
        <v>381</v>
      </c>
      <c r="B74" s="80">
        <v>1</v>
      </c>
      <c r="C74" s="80"/>
      <c r="D74" s="80"/>
      <c r="E74" s="80"/>
      <c r="F74" s="80"/>
      <c r="G74" s="80"/>
      <c r="H74" s="80"/>
      <c r="I74" s="80"/>
      <c r="J74" s="80"/>
      <c r="K74" s="80"/>
      <c r="L74" s="80"/>
      <c r="M74" s="80"/>
      <c r="N74" s="80"/>
      <c r="O74" s="80"/>
      <c r="P74" s="80"/>
      <c r="Q74" s="80"/>
      <c r="R74" s="80"/>
      <c r="S74" s="80"/>
      <c r="T74" s="80"/>
      <c r="U74" s="80"/>
      <c r="V74" s="80"/>
    </row>
    <row r="75" spans="1:22" ht="15">
      <c r="A75" s="80" t="s">
        <v>350</v>
      </c>
      <c r="B75" s="80">
        <v>1</v>
      </c>
      <c r="C75" s="80"/>
      <c r="D75" s="80"/>
      <c r="E75" s="80"/>
      <c r="F75" s="80"/>
      <c r="G75" s="80"/>
      <c r="H75" s="80"/>
      <c r="I75" s="80"/>
      <c r="J75" s="80"/>
      <c r="K75" s="80"/>
      <c r="L75" s="80"/>
      <c r="M75" s="80"/>
      <c r="N75" s="80"/>
      <c r="O75" s="80"/>
      <c r="P75" s="80"/>
      <c r="Q75" s="80"/>
      <c r="R75" s="80"/>
      <c r="S75" s="80"/>
      <c r="T75" s="80"/>
      <c r="U75" s="80"/>
      <c r="V75" s="80"/>
    </row>
    <row r="78" spans="1:22" ht="15" customHeight="1">
      <c r="A78" s="13" t="s">
        <v>2728</v>
      </c>
      <c r="B78" s="13" t="s">
        <v>2407</v>
      </c>
      <c r="C78" s="13" t="s">
        <v>2731</v>
      </c>
      <c r="D78" s="13" t="s">
        <v>2410</v>
      </c>
      <c r="E78" s="13" t="s">
        <v>2732</v>
      </c>
      <c r="F78" s="13" t="s">
        <v>2412</v>
      </c>
      <c r="G78" s="13" t="s">
        <v>2734</v>
      </c>
      <c r="H78" s="13" t="s">
        <v>2414</v>
      </c>
      <c r="I78" s="13" t="s">
        <v>2736</v>
      </c>
      <c r="J78" s="13" t="s">
        <v>2416</v>
      </c>
      <c r="K78" s="13" t="s">
        <v>2738</v>
      </c>
      <c r="L78" s="13" t="s">
        <v>2418</v>
      </c>
      <c r="M78" s="13" t="s">
        <v>2740</v>
      </c>
      <c r="N78" s="13" t="s">
        <v>2422</v>
      </c>
      <c r="O78" s="13" t="s">
        <v>2742</v>
      </c>
      <c r="P78" s="13" t="s">
        <v>2424</v>
      </c>
      <c r="Q78" s="13" t="s">
        <v>2744</v>
      </c>
      <c r="R78" s="13" t="s">
        <v>2426</v>
      </c>
      <c r="S78" s="80" t="s">
        <v>2746</v>
      </c>
      <c r="T78" s="80" t="s">
        <v>2428</v>
      </c>
      <c r="U78" s="80" t="s">
        <v>2748</v>
      </c>
      <c r="V78" s="80" t="s">
        <v>2429</v>
      </c>
    </row>
    <row r="79" spans="1:22" ht="15">
      <c r="A79" s="80" t="s">
        <v>387</v>
      </c>
      <c r="B79" s="80">
        <v>32</v>
      </c>
      <c r="C79" s="80" t="s">
        <v>387</v>
      </c>
      <c r="D79" s="80">
        <v>19</v>
      </c>
      <c r="E79" s="80" t="s">
        <v>389</v>
      </c>
      <c r="F79" s="80">
        <v>5</v>
      </c>
      <c r="G79" s="80" t="s">
        <v>387</v>
      </c>
      <c r="H79" s="80">
        <v>6</v>
      </c>
      <c r="I79" s="80" t="s">
        <v>402</v>
      </c>
      <c r="J79" s="80">
        <v>5</v>
      </c>
      <c r="K79" s="80" t="s">
        <v>391</v>
      </c>
      <c r="L79" s="80">
        <v>6</v>
      </c>
      <c r="M79" s="80" t="s">
        <v>403</v>
      </c>
      <c r="N79" s="80">
        <v>7</v>
      </c>
      <c r="O79" s="80" t="s">
        <v>409</v>
      </c>
      <c r="P79" s="80">
        <v>2</v>
      </c>
      <c r="Q79" s="80" t="s">
        <v>387</v>
      </c>
      <c r="R79" s="80">
        <v>2</v>
      </c>
      <c r="S79" s="80"/>
      <c r="T79" s="80"/>
      <c r="U79" s="80"/>
      <c r="V79" s="80"/>
    </row>
    <row r="80" spans="1:22" ht="15">
      <c r="A80" s="80" t="s">
        <v>403</v>
      </c>
      <c r="B80" s="80">
        <v>8</v>
      </c>
      <c r="C80" s="80" t="s">
        <v>379</v>
      </c>
      <c r="D80" s="80">
        <v>2</v>
      </c>
      <c r="E80" s="80" t="s">
        <v>387</v>
      </c>
      <c r="F80" s="80">
        <v>3</v>
      </c>
      <c r="G80" s="80" t="s">
        <v>390</v>
      </c>
      <c r="H80" s="80">
        <v>4</v>
      </c>
      <c r="I80" s="80" t="s">
        <v>414</v>
      </c>
      <c r="J80" s="80">
        <v>1</v>
      </c>
      <c r="K80" s="80" t="s">
        <v>387</v>
      </c>
      <c r="L80" s="80">
        <v>1</v>
      </c>
      <c r="M80" s="80" t="s">
        <v>407</v>
      </c>
      <c r="N80" s="80">
        <v>3</v>
      </c>
      <c r="O80" s="80" t="s">
        <v>282</v>
      </c>
      <c r="P80" s="80">
        <v>1</v>
      </c>
      <c r="Q80" s="80" t="s">
        <v>401</v>
      </c>
      <c r="R80" s="80">
        <v>1</v>
      </c>
      <c r="S80" s="80"/>
      <c r="T80" s="80"/>
      <c r="U80" s="80"/>
      <c r="V80" s="80"/>
    </row>
    <row r="81" spans="1:22" ht="15">
      <c r="A81" s="80" t="s">
        <v>391</v>
      </c>
      <c r="B81" s="80">
        <v>7</v>
      </c>
      <c r="C81" s="80" t="s">
        <v>405</v>
      </c>
      <c r="D81" s="80">
        <v>2</v>
      </c>
      <c r="E81" s="80" t="s">
        <v>386</v>
      </c>
      <c r="F81" s="80">
        <v>2</v>
      </c>
      <c r="G81" s="80" t="s">
        <v>407</v>
      </c>
      <c r="H81" s="80">
        <v>1</v>
      </c>
      <c r="I81" s="80" t="s">
        <v>391</v>
      </c>
      <c r="J81" s="80">
        <v>1</v>
      </c>
      <c r="K81" s="80"/>
      <c r="L81" s="80"/>
      <c r="M81" s="80" t="s">
        <v>323</v>
      </c>
      <c r="N81" s="80">
        <v>3</v>
      </c>
      <c r="O81" s="80" t="s">
        <v>407</v>
      </c>
      <c r="P81" s="80">
        <v>1</v>
      </c>
      <c r="Q81" s="80" t="s">
        <v>400</v>
      </c>
      <c r="R81" s="80">
        <v>1</v>
      </c>
      <c r="S81" s="80"/>
      <c r="T81" s="80"/>
      <c r="U81" s="80"/>
      <c r="V81" s="80"/>
    </row>
    <row r="82" spans="1:22" ht="15">
      <c r="A82" s="80" t="s">
        <v>407</v>
      </c>
      <c r="B82" s="80">
        <v>6</v>
      </c>
      <c r="C82" s="80" t="s">
        <v>414</v>
      </c>
      <c r="D82" s="80">
        <v>1</v>
      </c>
      <c r="E82" s="80" t="s">
        <v>413</v>
      </c>
      <c r="F82" s="80">
        <v>1</v>
      </c>
      <c r="G82" s="80" t="s">
        <v>323</v>
      </c>
      <c r="H82" s="80">
        <v>1</v>
      </c>
      <c r="I82" s="80" t="s">
        <v>387</v>
      </c>
      <c r="J82" s="80">
        <v>1</v>
      </c>
      <c r="K82" s="80"/>
      <c r="L82" s="80"/>
      <c r="M82" s="80" t="s">
        <v>404</v>
      </c>
      <c r="N82" s="80">
        <v>3</v>
      </c>
      <c r="O82" s="80"/>
      <c r="P82" s="80"/>
      <c r="Q82" s="80" t="s">
        <v>399</v>
      </c>
      <c r="R82" s="80">
        <v>1</v>
      </c>
      <c r="S82" s="80"/>
      <c r="T82" s="80"/>
      <c r="U82" s="80"/>
      <c r="V82" s="80"/>
    </row>
    <row r="83" spans="1:22" ht="15">
      <c r="A83" s="80" t="s">
        <v>323</v>
      </c>
      <c r="B83" s="80">
        <v>6</v>
      </c>
      <c r="C83" s="80" t="s">
        <v>323</v>
      </c>
      <c r="D83" s="80">
        <v>1</v>
      </c>
      <c r="E83" s="80" t="s">
        <v>412</v>
      </c>
      <c r="F83" s="80">
        <v>1</v>
      </c>
      <c r="G83" s="80" t="s">
        <v>381</v>
      </c>
      <c r="H83" s="80">
        <v>1</v>
      </c>
      <c r="I83" s="80" t="s">
        <v>381</v>
      </c>
      <c r="J83" s="80">
        <v>1</v>
      </c>
      <c r="K83" s="80"/>
      <c r="L83" s="80"/>
      <c r="M83" s="80"/>
      <c r="N83" s="80"/>
      <c r="O83" s="80"/>
      <c r="P83" s="80"/>
      <c r="Q83" s="80" t="s">
        <v>398</v>
      </c>
      <c r="R83" s="80">
        <v>1</v>
      </c>
      <c r="S83" s="80"/>
      <c r="T83" s="80"/>
      <c r="U83" s="80"/>
      <c r="V83" s="80"/>
    </row>
    <row r="84" spans="1:22" ht="15">
      <c r="A84" s="80" t="s">
        <v>402</v>
      </c>
      <c r="B84" s="80">
        <v>5</v>
      </c>
      <c r="C84" s="80" t="s">
        <v>413</v>
      </c>
      <c r="D84" s="80">
        <v>1</v>
      </c>
      <c r="E84" s="80" t="s">
        <v>411</v>
      </c>
      <c r="F84" s="80">
        <v>1</v>
      </c>
      <c r="G84" s="80" t="s">
        <v>406</v>
      </c>
      <c r="H84" s="80">
        <v>1</v>
      </c>
      <c r="I84" s="80"/>
      <c r="J84" s="80"/>
      <c r="K84" s="80"/>
      <c r="L84" s="80"/>
      <c r="M84" s="80"/>
      <c r="N84" s="80"/>
      <c r="O84" s="80"/>
      <c r="P84" s="80"/>
      <c r="Q84" s="80" t="s">
        <v>397</v>
      </c>
      <c r="R84" s="80">
        <v>1</v>
      </c>
      <c r="S84" s="80"/>
      <c r="T84" s="80"/>
      <c r="U84" s="80"/>
      <c r="V84" s="80"/>
    </row>
    <row r="85" spans="1:22" ht="15">
      <c r="A85" s="80" t="s">
        <v>389</v>
      </c>
      <c r="B85" s="80">
        <v>5</v>
      </c>
      <c r="C85" s="80" t="s">
        <v>412</v>
      </c>
      <c r="D85" s="80">
        <v>1</v>
      </c>
      <c r="E85" s="80" t="s">
        <v>381</v>
      </c>
      <c r="F85" s="80">
        <v>1</v>
      </c>
      <c r="G85" s="80"/>
      <c r="H85" s="80"/>
      <c r="I85" s="80"/>
      <c r="J85" s="80"/>
      <c r="K85" s="80"/>
      <c r="L85" s="80"/>
      <c r="M85" s="80"/>
      <c r="N85" s="80"/>
      <c r="O85" s="80"/>
      <c r="P85" s="80"/>
      <c r="Q85" s="80" t="s">
        <v>392</v>
      </c>
      <c r="R85" s="80">
        <v>1</v>
      </c>
      <c r="S85" s="80"/>
      <c r="T85" s="80"/>
      <c r="U85" s="80"/>
      <c r="V85" s="80"/>
    </row>
    <row r="86" spans="1:22" ht="15">
      <c r="A86" s="80" t="s">
        <v>390</v>
      </c>
      <c r="B86" s="80">
        <v>4</v>
      </c>
      <c r="C86" s="80" t="s">
        <v>411</v>
      </c>
      <c r="D86" s="80">
        <v>1</v>
      </c>
      <c r="E86" s="80" t="s">
        <v>272</v>
      </c>
      <c r="F86" s="80">
        <v>1</v>
      </c>
      <c r="G86" s="80"/>
      <c r="H86" s="80"/>
      <c r="I86" s="80"/>
      <c r="J86" s="80"/>
      <c r="K86" s="80"/>
      <c r="L86" s="80"/>
      <c r="M86" s="80"/>
      <c r="N86" s="80"/>
      <c r="O86" s="80"/>
      <c r="P86" s="80"/>
      <c r="Q86" s="80" t="s">
        <v>281</v>
      </c>
      <c r="R86" s="80">
        <v>1</v>
      </c>
      <c r="S86" s="80"/>
      <c r="T86" s="80"/>
      <c r="U86" s="80"/>
      <c r="V86" s="80"/>
    </row>
    <row r="87" spans="1:22" ht="15">
      <c r="A87" s="80" t="s">
        <v>381</v>
      </c>
      <c r="B87" s="80">
        <v>4</v>
      </c>
      <c r="C87" s="80" t="s">
        <v>408</v>
      </c>
      <c r="D87" s="80">
        <v>1</v>
      </c>
      <c r="E87" s="80" t="s">
        <v>323</v>
      </c>
      <c r="F87" s="80">
        <v>1</v>
      </c>
      <c r="G87" s="80"/>
      <c r="H87" s="80"/>
      <c r="I87" s="80"/>
      <c r="J87" s="80"/>
      <c r="K87" s="80"/>
      <c r="L87" s="80"/>
      <c r="M87" s="80"/>
      <c r="N87" s="80"/>
      <c r="O87" s="80"/>
      <c r="P87" s="80"/>
      <c r="Q87" s="80" t="s">
        <v>381</v>
      </c>
      <c r="R87" s="80">
        <v>1</v>
      </c>
      <c r="S87" s="80"/>
      <c r="T87" s="80"/>
      <c r="U87" s="80"/>
      <c r="V87" s="80"/>
    </row>
    <row r="88" spans="1:22" ht="15">
      <c r="A88" s="80" t="s">
        <v>404</v>
      </c>
      <c r="B88" s="80">
        <v>3</v>
      </c>
      <c r="C88" s="80"/>
      <c r="D88" s="80"/>
      <c r="E88" s="80" t="s">
        <v>407</v>
      </c>
      <c r="F88" s="80">
        <v>1</v>
      </c>
      <c r="G88" s="80"/>
      <c r="H88" s="80"/>
      <c r="I88" s="80"/>
      <c r="J88" s="80"/>
      <c r="K88" s="80"/>
      <c r="L88" s="80"/>
      <c r="M88" s="80"/>
      <c r="N88" s="80"/>
      <c r="O88" s="80"/>
      <c r="P88" s="80"/>
      <c r="Q88" s="80"/>
      <c r="R88" s="80"/>
      <c r="S88" s="80"/>
      <c r="T88" s="80"/>
      <c r="U88" s="80"/>
      <c r="V88" s="80"/>
    </row>
    <row r="91" spans="1:22" ht="15" customHeight="1">
      <c r="A91" s="13" t="s">
        <v>2762</v>
      </c>
      <c r="B91" s="13" t="s">
        <v>2407</v>
      </c>
      <c r="C91" s="13" t="s">
        <v>2763</v>
      </c>
      <c r="D91" s="13" t="s">
        <v>2410</v>
      </c>
      <c r="E91" s="13" t="s">
        <v>2764</v>
      </c>
      <c r="F91" s="13" t="s">
        <v>2412</v>
      </c>
      <c r="G91" s="13" t="s">
        <v>2765</v>
      </c>
      <c r="H91" s="13" t="s">
        <v>2414</v>
      </c>
      <c r="I91" s="13" t="s">
        <v>2766</v>
      </c>
      <c r="J91" s="13" t="s">
        <v>2416</v>
      </c>
      <c r="K91" s="13" t="s">
        <v>2767</v>
      </c>
      <c r="L91" s="13" t="s">
        <v>2418</v>
      </c>
      <c r="M91" s="13" t="s">
        <v>2768</v>
      </c>
      <c r="N91" s="13" t="s">
        <v>2422</v>
      </c>
      <c r="O91" s="13" t="s">
        <v>2769</v>
      </c>
      <c r="P91" s="13" t="s">
        <v>2424</v>
      </c>
      <c r="Q91" s="13" t="s">
        <v>2770</v>
      </c>
      <c r="R91" s="13" t="s">
        <v>2426</v>
      </c>
      <c r="S91" s="13" t="s">
        <v>2771</v>
      </c>
      <c r="T91" s="13" t="s">
        <v>2428</v>
      </c>
      <c r="U91" s="13" t="s">
        <v>2772</v>
      </c>
      <c r="V91" s="13" t="s">
        <v>2429</v>
      </c>
    </row>
    <row r="92" spans="1:22" ht="15">
      <c r="A92" s="116" t="s">
        <v>283</v>
      </c>
      <c r="B92" s="80">
        <v>231470</v>
      </c>
      <c r="C92" s="116" t="s">
        <v>336</v>
      </c>
      <c r="D92" s="80">
        <v>47703</v>
      </c>
      <c r="E92" s="116" t="s">
        <v>412</v>
      </c>
      <c r="F92" s="80">
        <v>33410</v>
      </c>
      <c r="G92" s="116" t="s">
        <v>356</v>
      </c>
      <c r="H92" s="80">
        <v>119038</v>
      </c>
      <c r="I92" s="116" t="s">
        <v>414</v>
      </c>
      <c r="J92" s="80">
        <v>36604</v>
      </c>
      <c r="K92" s="116" t="s">
        <v>329</v>
      </c>
      <c r="L92" s="80">
        <v>49646</v>
      </c>
      <c r="M92" s="116" t="s">
        <v>404</v>
      </c>
      <c r="N92" s="80">
        <v>27624</v>
      </c>
      <c r="O92" s="116" t="s">
        <v>315</v>
      </c>
      <c r="P92" s="80">
        <v>7916</v>
      </c>
      <c r="Q92" s="116" t="s">
        <v>291</v>
      </c>
      <c r="R92" s="80">
        <v>23456</v>
      </c>
      <c r="S92" s="116" t="s">
        <v>374</v>
      </c>
      <c r="T92" s="80">
        <v>34922</v>
      </c>
      <c r="U92" s="116" t="s">
        <v>371</v>
      </c>
      <c r="V92" s="80">
        <v>82059</v>
      </c>
    </row>
    <row r="93" spans="1:22" ht="15">
      <c r="A93" s="116" t="s">
        <v>356</v>
      </c>
      <c r="B93" s="80">
        <v>119038</v>
      </c>
      <c r="C93" s="116" t="s">
        <v>365</v>
      </c>
      <c r="D93" s="80">
        <v>21247</v>
      </c>
      <c r="E93" s="116" t="s">
        <v>342</v>
      </c>
      <c r="F93" s="80">
        <v>19569</v>
      </c>
      <c r="G93" s="116" t="s">
        <v>306</v>
      </c>
      <c r="H93" s="80">
        <v>114077</v>
      </c>
      <c r="I93" s="116" t="s">
        <v>402</v>
      </c>
      <c r="J93" s="80">
        <v>21644</v>
      </c>
      <c r="K93" s="116" t="s">
        <v>366</v>
      </c>
      <c r="L93" s="80">
        <v>16600</v>
      </c>
      <c r="M93" s="116" t="s">
        <v>256</v>
      </c>
      <c r="N93" s="80">
        <v>17956</v>
      </c>
      <c r="O93" s="116" t="s">
        <v>331</v>
      </c>
      <c r="P93" s="80">
        <v>6869</v>
      </c>
      <c r="Q93" s="116" t="s">
        <v>399</v>
      </c>
      <c r="R93" s="80">
        <v>18754</v>
      </c>
      <c r="S93" s="116" t="s">
        <v>348</v>
      </c>
      <c r="T93" s="80">
        <v>10335</v>
      </c>
      <c r="U93" s="116" t="s">
        <v>270</v>
      </c>
      <c r="V93" s="80">
        <v>31584</v>
      </c>
    </row>
    <row r="94" spans="1:22" ht="15">
      <c r="A94" s="116" t="s">
        <v>306</v>
      </c>
      <c r="B94" s="80">
        <v>114077</v>
      </c>
      <c r="C94" s="116" t="s">
        <v>352</v>
      </c>
      <c r="D94" s="80">
        <v>17464</v>
      </c>
      <c r="E94" s="116" t="s">
        <v>413</v>
      </c>
      <c r="F94" s="80">
        <v>11787</v>
      </c>
      <c r="G94" s="116" t="s">
        <v>265</v>
      </c>
      <c r="H94" s="80">
        <v>109569</v>
      </c>
      <c r="I94" s="116" t="s">
        <v>350</v>
      </c>
      <c r="J94" s="80">
        <v>16825</v>
      </c>
      <c r="K94" s="116" t="s">
        <v>382</v>
      </c>
      <c r="L94" s="80">
        <v>9759</v>
      </c>
      <c r="M94" s="116" t="s">
        <v>360</v>
      </c>
      <c r="N94" s="80">
        <v>17495</v>
      </c>
      <c r="O94" s="116" t="s">
        <v>334</v>
      </c>
      <c r="P94" s="80">
        <v>6129</v>
      </c>
      <c r="Q94" s="116" t="s">
        <v>397</v>
      </c>
      <c r="R94" s="80">
        <v>5415</v>
      </c>
      <c r="S94" s="116" t="s">
        <v>368</v>
      </c>
      <c r="T94" s="80">
        <v>2164</v>
      </c>
      <c r="U94" s="116" t="s">
        <v>370</v>
      </c>
      <c r="V94" s="80">
        <v>3857</v>
      </c>
    </row>
    <row r="95" spans="1:22" ht="15">
      <c r="A95" s="116" t="s">
        <v>265</v>
      </c>
      <c r="B95" s="80">
        <v>109569</v>
      </c>
      <c r="C95" s="116" t="s">
        <v>253</v>
      </c>
      <c r="D95" s="80">
        <v>9572</v>
      </c>
      <c r="E95" s="116" t="s">
        <v>321</v>
      </c>
      <c r="F95" s="80">
        <v>8411</v>
      </c>
      <c r="G95" s="116" t="s">
        <v>262</v>
      </c>
      <c r="H95" s="80">
        <v>25921</v>
      </c>
      <c r="I95" s="116" t="s">
        <v>328</v>
      </c>
      <c r="J95" s="80">
        <v>6436</v>
      </c>
      <c r="K95" s="116" t="s">
        <v>327</v>
      </c>
      <c r="L95" s="80">
        <v>8720</v>
      </c>
      <c r="M95" s="116" t="s">
        <v>403</v>
      </c>
      <c r="N95" s="80">
        <v>11802</v>
      </c>
      <c r="O95" s="116" t="s">
        <v>319</v>
      </c>
      <c r="P95" s="80">
        <v>4904</v>
      </c>
      <c r="Q95" s="116" t="s">
        <v>401</v>
      </c>
      <c r="R95" s="80">
        <v>2450</v>
      </c>
      <c r="S95" s="116" t="s">
        <v>375</v>
      </c>
      <c r="T95" s="80">
        <v>996</v>
      </c>
      <c r="U95" s="116" t="s">
        <v>269</v>
      </c>
      <c r="V95" s="80">
        <v>3834</v>
      </c>
    </row>
    <row r="96" spans="1:22" ht="15">
      <c r="A96" s="116" t="s">
        <v>371</v>
      </c>
      <c r="B96" s="80">
        <v>82059</v>
      </c>
      <c r="C96" s="116" t="s">
        <v>387</v>
      </c>
      <c r="D96" s="80">
        <v>8281</v>
      </c>
      <c r="E96" s="116" t="s">
        <v>293</v>
      </c>
      <c r="F96" s="80">
        <v>3762</v>
      </c>
      <c r="G96" s="116" t="s">
        <v>271</v>
      </c>
      <c r="H96" s="80">
        <v>21055</v>
      </c>
      <c r="I96" s="116" t="s">
        <v>279</v>
      </c>
      <c r="J96" s="80">
        <v>4317</v>
      </c>
      <c r="K96" s="116" t="s">
        <v>264</v>
      </c>
      <c r="L96" s="80">
        <v>7955</v>
      </c>
      <c r="M96" s="116" t="s">
        <v>322</v>
      </c>
      <c r="N96" s="80">
        <v>9660</v>
      </c>
      <c r="O96" s="116" t="s">
        <v>378</v>
      </c>
      <c r="P96" s="80">
        <v>3315</v>
      </c>
      <c r="Q96" s="116" t="s">
        <v>392</v>
      </c>
      <c r="R96" s="80">
        <v>2255</v>
      </c>
      <c r="S96" s="116" t="s">
        <v>361</v>
      </c>
      <c r="T96" s="80">
        <v>710</v>
      </c>
      <c r="U96" s="116" t="s">
        <v>353</v>
      </c>
      <c r="V96" s="80">
        <v>780</v>
      </c>
    </row>
    <row r="97" spans="1:22" ht="15">
      <c r="A97" s="116" t="s">
        <v>329</v>
      </c>
      <c r="B97" s="80">
        <v>49646</v>
      </c>
      <c r="C97" s="116" t="s">
        <v>395</v>
      </c>
      <c r="D97" s="80">
        <v>7354</v>
      </c>
      <c r="E97" s="116" t="s">
        <v>311</v>
      </c>
      <c r="F97" s="80">
        <v>3220</v>
      </c>
      <c r="G97" s="116" t="s">
        <v>305</v>
      </c>
      <c r="H97" s="80">
        <v>20190</v>
      </c>
      <c r="I97" s="116" t="s">
        <v>282</v>
      </c>
      <c r="J97" s="80">
        <v>2030</v>
      </c>
      <c r="K97" s="116" t="s">
        <v>376</v>
      </c>
      <c r="L97" s="80">
        <v>7060</v>
      </c>
      <c r="M97" s="116" t="s">
        <v>335</v>
      </c>
      <c r="N97" s="80">
        <v>5109</v>
      </c>
      <c r="O97" s="116" t="s">
        <v>333</v>
      </c>
      <c r="P97" s="80">
        <v>1846</v>
      </c>
      <c r="Q97" s="116" t="s">
        <v>400</v>
      </c>
      <c r="R97" s="80">
        <v>1169</v>
      </c>
      <c r="S97" s="116" t="s">
        <v>351</v>
      </c>
      <c r="T97" s="80">
        <v>97</v>
      </c>
      <c r="U97" s="116" t="s">
        <v>298</v>
      </c>
      <c r="V97" s="80">
        <v>634</v>
      </c>
    </row>
    <row r="98" spans="1:22" ht="15">
      <c r="A98" s="116" t="s">
        <v>336</v>
      </c>
      <c r="B98" s="80">
        <v>47703</v>
      </c>
      <c r="C98" s="116" t="s">
        <v>364</v>
      </c>
      <c r="D98" s="80">
        <v>6434</v>
      </c>
      <c r="E98" s="116" t="s">
        <v>266</v>
      </c>
      <c r="F98" s="80">
        <v>2397</v>
      </c>
      <c r="G98" s="116" t="s">
        <v>347</v>
      </c>
      <c r="H98" s="80">
        <v>8451</v>
      </c>
      <c r="I98" s="116" t="s">
        <v>384</v>
      </c>
      <c r="J98" s="80">
        <v>1575</v>
      </c>
      <c r="K98" s="116" t="s">
        <v>302</v>
      </c>
      <c r="L98" s="80">
        <v>6358</v>
      </c>
      <c r="M98" s="116" t="s">
        <v>349</v>
      </c>
      <c r="N98" s="80">
        <v>4312</v>
      </c>
      <c r="O98" s="116" t="s">
        <v>268</v>
      </c>
      <c r="P98" s="80">
        <v>1181</v>
      </c>
      <c r="Q98" s="116" t="s">
        <v>272</v>
      </c>
      <c r="R98" s="80">
        <v>584</v>
      </c>
      <c r="S98" s="116"/>
      <c r="T98" s="80"/>
      <c r="U98" s="116"/>
      <c r="V98" s="80"/>
    </row>
    <row r="99" spans="1:22" ht="15">
      <c r="A99" s="116" t="s">
        <v>285</v>
      </c>
      <c r="B99" s="80">
        <v>45691</v>
      </c>
      <c r="C99" s="116" t="s">
        <v>289</v>
      </c>
      <c r="D99" s="80">
        <v>3852</v>
      </c>
      <c r="E99" s="116" t="s">
        <v>389</v>
      </c>
      <c r="F99" s="80">
        <v>2264</v>
      </c>
      <c r="G99" s="116" t="s">
        <v>369</v>
      </c>
      <c r="H99" s="80">
        <v>7181</v>
      </c>
      <c r="I99" s="116" t="s">
        <v>295</v>
      </c>
      <c r="J99" s="80">
        <v>1278</v>
      </c>
      <c r="K99" s="116" t="s">
        <v>346</v>
      </c>
      <c r="L99" s="80">
        <v>5107</v>
      </c>
      <c r="M99" s="116" t="s">
        <v>323</v>
      </c>
      <c r="N99" s="80">
        <v>4306</v>
      </c>
      <c r="O99" s="116" t="s">
        <v>409</v>
      </c>
      <c r="P99" s="80">
        <v>995</v>
      </c>
      <c r="Q99" s="116" t="s">
        <v>292</v>
      </c>
      <c r="R99" s="80">
        <v>235</v>
      </c>
      <c r="S99" s="116"/>
      <c r="T99" s="80"/>
      <c r="U99" s="116"/>
      <c r="V99" s="80"/>
    </row>
    <row r="100" spans="1:22" ht="15">
      <c r="A100" s="116" t="s">
        <v>414</v>
      </c>
      <c r="B100" s="80">
        <v>36604</v>
      </c>
      <c r="C100" s="116" t="s">
        <v>337</v>
      </c>
      <c r="D100" s="80">
        <v>3193</v>
      </c>
      <c r="E100" s="116" t="s">
        <v>320</v>
      </c>
      <c r="F100" s="80">
        <v>2218</v>
      </c>
      <c r="G100" s="116" t="s">
        <v>390</v>
      </c>
      <c r="H100" s="80">
        <v>6508</v>
      </c>
      <c r="I100" s="116" t="s">
        <v>263</v>
      </c>
      <c r="J100" s="80">
        <v>895</v>
      </c>
      <c r="K100" s="116" t="s">
        <v>314</v>
      </c>
      <c r="L100" s="80">
        <v>3562</v>
      </c>
      <c r="M100" s="116" t="s">
        <v>388</v>
      </c>
      <c r="N100" s="80">
        <v>3107</v>
      </c>
      <c r="O100" s="116" t="s">
        <v>332</v>
      </c>
      <c r="P100" s="80">
        <v>343</v>
      </c>
      <c r="Q100" s="116" t="s">
        <v>398</v>
      </c>
      <c r="R100" s="80">
        <v>172</v>
      </c>
      <c r="S100" s="116"/>
      <c r="T100" s="80"/>
      <c r="U100" s="116"/>
      <c r="V100" s="80"/>
    </row>
    <row r="101" spans="1:22" ht="15">
      <c r="A101" s="116" t="s">
        <v>374</v>
      </c>
      <c r="B101" s="80">
        <v>34922</v>
      </c>
      <c r="C101" s="116" t="s">
        <v>359</v>
      </c>
      <c r="D101" s="80">
        <v>2917</v>
      </c>
      <c r="E101" s="116" t="s">
        <v>255</v>
      </c>
      <c r="F101" s="80">
        <v>1949</v>
      </c>
      <c r="G101" s="116" t="s">
        <v>301</v>
      </c>
      <c r="H101" s="80">
        <v>5841</v>
      </c>
      <c r="I101" s="116" t="s">
        <v>338</v>
      </c>
      <c r="J101" s="80">
        <v>446</v>
      </c>
      <c r="K101" s="116" t="s">
        <v>377</v>
      </c>
      <c r="L101" s="80">
        <v>3185</v>
      </c>
      <c r="M101" s="116" t="s">
        <v>373</v>
      </c>
      <c r="N101" s="80">
        <v>2589</v>
      </c>
      <c r="O101" s="116" t="s">
        <v>267</v>
      </c>
      <c r="P101" s="80">
        <v>340</v>
      </c>
      <c r="Q101" s="116"/>
      <c r="R101" s="80"/>
      <c r="S101" s="116"/>
      <c r="T101" s="80"/>
      <c r="U101" s="116"/>
      <c r="V101" s="80"/>
    </row>
  </sheetData>
  <hyperlinks>
    <hyperlink ref="A2" r:id="rId1" display="https://www.dropbox.com/s/m1qgz6tcm2hnkqr/summary%20of%20CCR2019.pdf?dl=0"/>
    <hyperlink ref="A3" r:id="rId2" display="https://twitter.com/AndyNeill/status/1086237496382554112"/>
    <hyperlink ref="A4" r:id="rId3" display="https://www.youtube.com/watch?v=y1NV9ueDGpk&amp;feature=youtu.be"/>
    <hyperlink ref="A5" r:id="rId4" display="https://criticalcarenorthampton.com/critical-care-trials/"/>
    <hyperlink ref="A6" r:id="rId5" display="https://twitter.com/ljmottram/status/1086281656682627072"/>
    <hyperlink ref="A7" r:id="rId6" display="https://twitter.com/wilkinsonjonny/status/1086203448289316864"/>
    <hyperlink ref="A8" r:id="rId7" display="https://twitter.com/meaklima/status/1086290144901107712"/>
    <hyperlink ref="A9" r:id="rId8" display="https://www.sealedenvelope.com/"/>
    <hyperlink ref="A10" r:id="rId9" display="https://www.sealedenvelope.com/power/binary-superiority/"/>
    <hyperlink ref="A11" r:id="rId10" display="https://twitter.com/drsgrier/status/1086307260610068480"/>
    <hyperlink ref="C2" r:id="rId11" display="https://twitter.com/ljmottram/status/1086281656682627072"/>
    <hyperlink ref="C3" r:id="rId12" display="https://www.sealedenvelope.com/"/>
    <hyperlink ref="C4" r:id="rId13" display="https://www.sealedenvelope.com/power/binary-superiority/"/>
    <hyperlink ref="C5" r:id="rId14" display="https://blogs.bmj.com/bmj/2018/03/27/matt-morgan-and-jade-cole-research-matters/"/>
    <hyperlink ref="C6" r:id="rId15" display="https://vimeo.com/311843222"/>
    <hyperlink ref="C7" r:id="rId16" display="https://blogs.bmj.com/bmj/2019/01/16/is-ted-dead-a-return-to-good-old-fashioned-conversation/"/>
    <hyperlink ref="E2" r:id="rId17" display="https://www.dropbox.com/s/m1qgz6tcm2hnkqr/summary%20of%20CCR2019.pdf?dl=0"/>
    <hyperlink ref="E3" r:id="rId18" display="https://www.goodsamapp.org/"/>
    <hyperlink ref="E4" r:id="rId19" display="https://twitter.com/meaklima/status/1086290144901107712"/>
    <hyperlink ref="G2" r:id="rId20" display="https://twitter.com/drsgrier/status/1086307260610068480"/>
    <hyperlink ref="G3" r:id="rId21" display="https://twitter.com/timothygirard/status/1086275439667044357"/>
    <hyperlink ref="G4" r:id="rId22" display="https://twitter.com/welshgasdoc/status/1086319969682505728"/>
    <hyperlink ref="G5" r:id="rId23" display="https://secure.jbs.elsevierhealth.com/action/getSharedSiteSession?redirect=https%3A%2F%2Fwww.thelancet.com%2Fjournals%2Flanres%2Farticle%2FPIIS2213-2600%2818%2930452-1%2Ffulltext&amp;rc=0"/>
    <hyperlink ref="G6" r:id="rId24" display="https://www.dropbox.com/s/m1qgz6tcm2hnkqr/summary%20of%20CCR2019.pdf?dl=0"/>
    <hyperlink ref="G7" r:id="rId25" display="https://twitter.com/bryan_reidy/status/1086229031719186432"/>
    <hyperlink ref="G8" r:id="rId26" display="http://www.reflectionmadesimple.net/"/>
    <hyperlink ref="I2" r:id="rId27" display="https://criticalcarenorthampton.com/critical-care-trials/"/>
    <hyperlink ref="I3" r:id="rId28" display="https://www.dropbox.com/s/m1qgz6tcm2hnkqr/summary%20of%20CCR2019.pdf?dl=0"/>
    <hyperlink ref="I4" r:id="rId29" display="https://twitter.com/WelshGasDoc/status/1086298396183404544"/>
    <hyperlink ref="I5" r:id="rId30" display="https://twitter.com/meaklima/status/1086290144901107712"/>
    <hyperlink ref="I6" r:id="rId31" display="https://twitter.com/mattluney/status/1086286922178269184"/>
    <hyperlink ref="I7" r:id="rId32" display="https://twitter.com/DearbhlaKelly4/status/1086273268405784576"/>
    <hyperlink ref="K2" r:id="rId33" display="https://twitter.com/AndyNeill/status/1086237496382554112"/>
    <hyperlink ref="K3" r:id="rId34" display="https://www.cochranelibrary.com/cdsr/doi/10.1002/14651858.CD003179.pub2/abstract"/>
    <hyperlink ref="K4" r:id="rId35" display="https://twitter.com/Wilkinsonjonny/status/1086274857908658176"/>
    <hyperlink ref="K5" r:id="rId36" display="https://twitter.com/AndyNeill/status/1086272543231684608"/>
    <hyperlink ref="M2" r:id="rId37" display="https://twitter.com/matthewjrowland/status/1086218438593388544"/>
    <hyperlink ref="M3" r:id="rId38" display="https://www.sciencedirect.com/science/article/pii/S0140673605610343?via%3Dihub"/>
    <hyperlink ref="M4" r:id="rId39" display="https://twitter.com/toddrice_ICU/status/1086263632424517633"/>
    <hyperlink ref="M5" r:id="rId40" display="https://secure.jbs.elsevierhealth.com/action/getSharedSiteSession?redirect=https%3A%2F%2Fwww.thelancet.com%2Faction%2FshowPdf%3Fpii%3DS0140-6736%252805%252917965-3&amp;rc=0"/>
    <hyperlink ref="M6" r:id="rId41" display="https://jamanetwork.com/abusenotice"/>
    <hyperlink ref="O2" r:id="rId42" display="https://www.dropbox.com/s/m1qgz6tcm2hnkqr/summary%20of%20CCR2019.pdf?dl=0"/>
    <hyperlink ref="O3" r:id="rId43" display="https://twitter.com/wilkinsonjonny/status/1086203448289316864"/>
    <hyperlink ref="O4" r:id="rId44" display="https://twitter.com/Wilkinsonjonny/status/1086274857908658176"/>
    <hyperlink ref="Q2" r:id="rId45" display="https://twitter.com/mdthemd/status/1086219856108797952"/>
    <hyperlink ref="Q3" r:id="rId46" display="https://twitter.com/toddrice_icu/status/1086289717019230208"/>
    <hyperlink ref="Q4" r:id="rId47" display="https://twitter.com/stephen_t_webb/status/1086300731613892608"/>
  </hyperlinks>
  <printOptions/>
  <pageMargins left="0.7" right="0.7" top="0.75" bottom="0.75" header="0.3" footer="0.3"/>
  <pageSetup orientation="portrait" paperSize="9"/>
  <tableParts>
    <tablePart r:id="rId53"/>
    <tablePart r:id="rId52"/>
    <tablePart r:id="rId55"/>
    <tablePart r:id="rId54"/>
    <tablePart r:id="rId49"/>
    <tablePart r:id="rId50"/>
    <tablePart r:id="rId48"/>
    <tablePart r:id="rId5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B73DC60D-EFD6-4386-B450-98317F9D6072}">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Graham Mackenzie</dc:creator>
  <cp:keywords/>
  <dc:description/>
  <cp:lastModifiedBy>Graham Mackenzie</cp:lastModifiedBy>
  <dcterms:created xsi:type="dcterms:W3CDTF">2008-01-30T00:41:58Z</dcterms:created>
  <dcterms:modified xsi:type="dcterms:W3CDTF">2019-01-18T20:09:56Z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